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\健康推進部\★01健康推進部-共有\☆14_データブック\01データブック\R6年度\02_データ一覧\01_毎年更新\01_データ作成\inamori\"/>
    </mc:Choice>
  </mc:AlternateContent>
  <xr:revisionPtr revIDLastSave="0" documentId="13_ncr:1_{10FB5A4D-C6F9-45BD-B620-852562829502}" xr6:coauthVersionLast="47" xr6:coauthVersionMax="47" xr10:uidLastSave="{00000000-0000-0000-0000-000000000000}"/>
  <bookViews>
    <workbookView xWindow="-120" yWindow="-120" windowWidth="20730" windowHeight="11040" activeTab="25" xr2:uid="{9D5253FE-8629-4190-A207-B80739D794A7}"/>
  </bookViews>
  <sheets>
    <sheet name="宮崎市" sheetId="1" r:id="rId1"/>
    <sheet name="都城市" sheetId="2" r:id="rId2"/>
    <sheet name="延岡市" sheetId="3" r:id="rId3"/>
    <sheet name="日南市" sheetId="4" r:id="rId4"/>
    <sheet name="小林市" sheetId="5" r:id="rId5"/>
    <sheet name="日向市" sheetId="6" r:id="rId6"/>
    <sheet name="串間市" sheetId="7" r:id="rId7"/>
    <sheet name="西都市" sheetId="8" r:id="rId8"/>
    <sheet name="えびの市" sheetId="9" r:id="rId9"/>
    <sheet name="三股町" sheetId="10" r:id="rId10"/>
    <sheet name="高原町" sheetId="11" r:id="rId11"/>
    <sheet name="国富町" sheetId="12" r:id="rId12"/>
    <sheet name="綾町" sheetId="13" r:id="rId13"/>
    <sheet name="高鍋町" sheetId="14" r:id="rId14"/>
    <sheet name="新富町" sheetId="15" r:id="rId15"/>
    <sheet name="西米良村" sheetId="16" r:id="rId16"/>
    <sheet name="木城町" sheetId="17" r:id="rId17"/>
    <sheet name="川南町" sheetId="18" r:id="rId18"/>
    <sheet name="都農町" sheetId="19" r:id="rId19"/>
    <sheet name="門川町" sheetId="20" r:id="rId20"/>
    <sheet name="諸塚村" sheetId="21" r:id="rId21"/>
    <sheet name="椎葉村" sheetId="22" r:id="rId22"/>
    <sheet name="美郷町" sheetId="23" r:id="rId23"/>
    <sheet name="高千穂町" sheetId="24" r:id="rId24"/>
    <sheet name="日之影町" sheetId="25" r:id="rId25"/>
    <sheet name="五ケ瀬町" sheetId="27" r:id="rId26"/>
  </sheets>
  <definedNames>
    <definedName name="_xlnm.Print_Area" localSheetId="8">えびの市!$A$1:$M$82</definedName>
    <definedName name="_xlnm.Print_Area" localSheetId="12">綾町!$A$1:$M$82</definedName>
    <definedName name="_xlnm.Print_Area" localSheetId="2">延岡市!$A$1:$M$82</definedName>
    <definedName name="_xlnm.Print_Area" localSheetId="0">宮崎市!$A$1:$M$82</definedName>
    <definedName name="_xlnm.Print_Area" localSheetId="6">串間市!$A$1:$M$82</definedName>
    <definedName name="_xlnm.Print_Area" localSheetId="25">五ケ瀬町!$A$1:$M$82</definedName>
    <definedName name="_xlnm.Print_Area" localSheetId="10">高原町!$A$1:$M$82</definedName>
    <definedName name="_xlnm.Print_Area" localSheetId="23">高千穂町!$A$1:$M$82</definedName>
    <definedName name="_xlnm.Print_Area" localSheetId="13">高鍋町!$A$1:$M$82</definedName>
    <definedName name="_xlnm.Print_Area" localSheetId="11">国富町!$A$1:$M$82</definedName>
    <definedName name="_xlnm.Print_Area" localSheetId="9">三股町!$A$1:$M$82</definedName>
    <definedName name="_xlnm.Print_Area" localSheetId="20">諸塚村!$A$1:$M$82</definedName>
    <definedName name="_xlnm.Print_Area" localSheetId="4">小林市!$A$1:$M$82</definedName>
    <definedName name="_xlnm.Print_Area" localSheetId="14">新富町!$A$1:$M$82</definedName>
    <definedName name="_xlnm.Print_Area" localSheetId="7">西都市!$A$1:$M$82</definedName>
    <definedName name="_xlnm.Print_Area" localSheetId="15">西米良村!$A$1:$M$82</definedName>
    <definedName name="_xlnm.Print_Area" localSheetId="17">川南町!$A$1:$M$82</definedName>
    <definedName name="_xlnm.Print_Area" localSheetId="21">椎葉村!$A$1:$M$82</definedName>
    <definedName name="_xlnm.Print_Area" localSheetId="1">都城市!$A$1:$M$82</definedName>
    <definedName name="_xlnm.Print_Area" localSheetId="18">都農町!$A$1:$M$82</definedName>
    <definedName name="_xlnm.Print_Area" localSheetId="5">日向市!$A$1:$M$82</definedName>
    <definedName name="_xlnm.Print_Area" localSheetId="3">日南市!$A$1:$M$82</definedName>
    <definedName name="_xlnm.Print_Area" localSheetId="24">日之影町!$A$1:$M$82</definedName>
    <definedName name="_xlnm.Print_Area" localSheetId="22">美郷町!$A$1:$M$82</definedName>
    <definedName name="_xlnm.Print_Area" localSheetId="16">木城町!$A$1:$M$82</definedName>
    <definedName name="_xlnm.Print_Area" localSheetId="19">門川町!$A$1:$M$82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42" i="27" l="1"/>
  <c r="Q42" i="27"/>
  <c r="O41" i="27"/>
  <c r="P41" i="27"/>
  <c r="Q41" i="27"/>
  <c r="O40" i="27"/>
  <c r="S40" i="27"/>
  <c r="AI40" i="27" s="1"/>
  <c r="Q40" i="27"/>
  <c r="P39" i="27"/>
  <c r="S39" i="27"/>
  <c r="AI39" i="27" s="1"/>
  <c r="P38" i="27"/>
  <c r="S37" i="27"/>
  <c r="Q37" i="27"/>
  <c r="AI37" i="27"/>
  <c r="S36" i="27"/>
  <c r="Q36" i="27"/>
  <c r="AH36" i="27"/>
  <c r="Q35" i="27"/>
  <c r="O35" i="27"/>
  <c r="S34" i="27"/>
  <c r="AI34" i="27" s="1"/>
  <c r="Q34" i="27"/>
  <c r="O34" i="27"/>
  <c r="AH34" i="27"/>
  <c r="S33" i="27"/>
  <c r="Q33" i="27"/>
  <c r="AH33" i="27"/>
  <c r="O32" i="27"/>
  <c r="P32" i="27"/>
  <c r="Q31" i="27"/>
  <c r="O31" i="27"/>
  <c r="P31" i="27"/>
  <c r="R31" i="27" s="1"/>
  <c r="T31" i="27" s="1"/>
  <c r="S31" i="27"/>
  <c r="AI31" i="27" s="1"/>
  <c r="AH31" i="27"/>
  <c r="AH30" i="27"/>
  <c r="S30" i="27"/>
  <c r="AI30" i="27" s="1"/>
  <c r="Q30" i="27"/>
  <c r="P30" i="27"/>
  <c r="R30" i="27" s="1"/>
  <c r="Q29" i="27"/>
  <c r="AH29" i="27"/>
  <c r="AH28" i="27"/>
  <c r="P28" i="27"/>
  <c r="Q28" i="27"/>
  <c r="AH27" i="27"/>
  <c r="P27" i="27"/>
  <c r="Q27" i="27"/>
  <c r="AI26" i="27"/>
  <c r="Q26" i="27"/>
  <c r="O26" i="27"/>
  <c r="S26" i="27"/>
  <c r="AH26" i="27"/>
  <c r="AH25" i="27"/>
  <c r="S25" i="27"/>
  <c r="Q25" i="27"/>
  <c r="AH24" i="27"/>
  <c r="S24" i="27"/>
  <c r="AI24" i="27" s="1"/>
  <c r="Q24" i="27"/>
  <c r="P24" i="27"/>
  <c r="R24" i="27" s="1"/>
  <c r="AK24" i="27" s="1"/>
  <c r="P23" i="27"/>
  <c r="S23" i="27"/>
  <c r="Q23" i="27"/>
  <c r="Q22" i="27"/>
  <c r="S21" i="27"/>
  <c r="AI21" i="27" s="1"/>
  <c r="Q21" i="27"/>
  <c r="Q20" i="27"/>
  <c r="Q19" i="27"/>
  <c r="O19" i="27"/>
  <c r="P19" i="27"/>
  <c r="R19" i="27" s="1"/>
  <c r="T19" i="27" s="1"/>
  <c r="S19" i="27"/>
  <c r="AI19" i="27" s="1"/>
  <c r="AI18" i="27"/>
  <c r="S18" i="27"/>
  <c r="P18" i="27"/>
  <c r="O18" i="27"/>
  <c r="AH18" i="27"/>
  <c r="Q18" i="27"/>
  <c r="R18" i="27" s="1"/>
  <c r="T18" i="27" s="1"/>
  <c r="S17" i="27"/>
  <c r="AI17" i="27" s="1"/>
  <c r="P17" i="27"/>
  <c r="Q17" i="27"/>
  <c r="Q16" i="27"/>
  <c r="S16" i="27"/>
  <c r="AI16" i="27" s="1"/>
  <c r="AH16" i="27"/>
  <c r="S15" i="27"/>
  <c r="AI15" i="27"/>
  <c r="Q15" i="27"/>
  <c r="AH14" i="27"/>
  <c r="S14" i="27"/>
  <c r="AI14" i="27" s="1"/>
  <c r="O14" i="27"/>
  <c r="Q14" i="27"/>
  <c r="S13" i="27"/>
  <c r="AI13" i="27" s="1"/>
  <c r="O13" i="27"/>
  <c r="P13" i="27"/>
  <c r="R13" i="27" s="1"/>
  <c r="T13" i="27" s="1"/>
  <c r="AH13" i="27"/>
  <c r="Q13" i="27"/>
  <c r="AH12" i="27"/>
  <c r="Q12" i="27"/>
  <c r="O12" i="27"/>
  <c r="P12" i="27"/>
  <c r="R12" i="27" s="1"/>
  <c r="S12" i="27"/>
  <c r="AI12" i="27" s="1"/>
  <c r="AH11" i="27"/>
  <c r="O11" i="27"/>
  <c r="P11" i="27"/>
  <c r="S11" i="27"/>
  <c r="Q11" i="27"/>
  <c r="Q10" i="27"/>
  <c r="O10" i="27"/>
  <c r="S10" i="27"/>
  <c r="AI10" i="27" s="1"/>
  <c r="AH9" i="27"/>
  <c r="Q9" i="27"/>
  <c r="O9" i="27"/>
  <c r="AH8" i="27"/>
  <c r="S7" i="27"/>
  <c r="AH7" i="27"/>
  <c r="Q7" i="27"/>
  <c r="R11" i="27" l="1"/>
  <c r="R27" i="27"/>
  <c r="R17" i="27"/>
  <c r="R41" i="27"/>
  <c r="T41" i="27" s="1"/>
  <c r="AH41" i="27" s="1"/>
  <c r="T30" i="27"/>
  <c r="T12" i="27"/>
  <c r="S8" i="27"/>
  <c r="AI8" i="27" s="1"/>
  <c r="P8" i="27"/>
  <c r="Q38" i="27"/>
  <c r="R38" i="27" s="1"/>
  <c r="T38" i="27" s="1"/>
  <c r="AH38" i="27" s="1"/>
  <c r="T11" i="27"/>
  <c r="R23" i="27"/>
  <c r="T23" i="27" s="1"/>
  <c r="AH23" i="27" s="1"/>
  <c r="Q32" i="27"/>
  <c r="R32" i="27" s="1"/>
  <c r="T32" i="27" s="1"/>
  <c r="AH32" i="27"/>
  <c r="P7" i="27"/>
  <c r="R7" i="27" s="1"/>
  <c r="AI36" i="27"/>
  <c r="P16" i="27"/>
  <c r="R16" i="27" s="1"/>
  <c r="S20" i="27"/>
  <c r="AI20" i="27"/>
  <c r="O21" i="27"/>
  <c r="O7" i="27"/>
  <c r="S9" i="27"/>
  <c r="AI9" i="27" s="1"/>
  <c r="P10" i="27"/>
  <c r="R10" i="27" s="1"/>
  <c r="T10" i="27" s="1"/>
  <c r="AH10" i="27" s="1"/>
  <c r="O17" i="27"/>
  <c r="T17" i="27" s="1"/>
  <c r="AH17" i="27" s="1"/>
  <c r="P21" i="27"/>
  <c r="R21" i="27" s="1"/>
  <c r="AM24" i="27"/>
  <c r="AO24" i="27"/>
  <c r="R28" i="27"/>
  <c r="P20" i="27"/>
  <c r="R20" i="27" s="1"/>
  <c r="S22" i="27"/>
  <c r="AI22" i="27"/>
  <c r="O25" i="27"/>
  <c r="S27" i="27"/>
  <c r="AI27" i="27" s="1"/>
  <c r="AI23" i="27"/>
  <c r="O8" i="27"/>
  <c r="P33" i="27"/>
  <c r="R33" i="27" s="1"/>
  <c r="S29" i="27"/>
  <c r="AI29" i="27"/>
  <c r="O22" i="27"/>
  <c r="P22" i="27"/>
  <c r="R22" i="27" s="1"/>
  <c r="T22" i="27" s="1"/>
  <c r="AH22" i="27" s="1"/>
  <c r="AI7" i="27"/>
  <c r="S28" i="27"/>
  <c r="AI28" i="27" s="1"/>
  <c r="S38" i="27"/>
  <c r="AI38" i="27"/>
  <c r="Q39" i="27"/>
  <c r="R39" i="27" s="1"/>
  <c r="O16" i="27"/>
  <c r="P9" i="27"/>
  <c r="R9" i="27" s="1"/>
  <c r="T9" i="27" s="1"/>
  <c r="P15" i="27"/>
  <c r="R15" i="27" s="1"/>
  <c r="O20" i="27"/>
  <c r="O30" i="27"/>
  <c r="AI33" i="27"/>
  <c r="P40" i="27"/>
  <c r="R40" i="27" s="1"/>
  <c r="T40" i="27" s="1"/>
  <c r="AH40" i="27" s="1"/>
  <c r="AH35" i="27"/>
  <c r="P29" i="27"/>
  <c r="R29" i="27" s="1"/>
  <c r="T29" i="27" s="1"/>
  <c r="S35" i="27"/>
  <c r="AI35" i="27" s="1"/>
  <c r="O15" i="27"/>
  <c r="O28" i="27"/>
  <c r="P14" i="27"/>
  <c r="R14" i="27" s="1"/>
  <c r="T14" i="27" s="1"/>
  <c r="O23" i="27"/>
  <c r="AI25" i="27"/>
  <c r="O29" i="27"/>
  <c r="P35" i="27"/>
  <c r="R35" i="27" s="1"/>
  <c r="T35" i="27" s="1"/>
  <c r="O38" i="27"/>
  <c r="Q8" i="27"/>
  <c r="AI11" i="27"/>
  <c r="P25" i="27"/>
  <c r="R25" i="27" s="1"/>
  <c r="P37" i="27"/>
  <c r="R37" i="27" s="1"/>
  <c r="O37" i="27"/>
  <c r="AH19" i="27"/>
  <c r="O39" i="27"/>
  <c r="P26" i="27"/>
  <c r="R26" i="27" s="1"/>
  <c r="T26" i="27" s="1"/>
  <c r="P36" i="27"/>
  <c r="R36" i="27" s="1"/>
  <c r="P34" i="27"/>
  <c r="R34" i="27" s="1"/>
  <c r="T34" i="27" s="1"/>
  <c r="S32" i="27"/>
  <c r="AI32" i="27" s="1"/>
  <c r="S42" i="27"/>
  <c r="O33" i="27"/>
  <c r="S41" i="27"/>
  <c r="AI41" i="27" s="1"/>
  <c r="P42" i="27"/>
  <c r="R42" i="27" s="1"/>
  <c r="AK42" i="27" s="1"/>
  <c r="O27" i="27"/>
  <c r="T27" i="27" s="1"/>
  <c r="O36" i="27"/>
  <c r="T36" i="27" l="1"/>
  <c r="T15" i="27"/>
  <c r="AH15" i="27" s="1"/>
  <c r="AI42" i="27"/>
  <c r="AM42" i="27" s="1"/>
  <c r="T20" i="27"/>
  <c r="AH20" i="27" s="1"/>
  <c r="T39" i="27"/>
  <c r="AH39" i="27" s="1"/>
  <c r="T28" i="27"/>
  <c r="R8" i="27"/>
  <c r="T8" i="27" s="1"/>
  <c r="T37" i="27"/>
  <c r="AH37" i="27" s="1"/>
  <c r="T33" i="27"/>
  <c r="T16" i="27"/>
  <c r="T25" i="27"/>
  <c r="T21" i="27"/>
  <c r="AH21" i="27" s="1"/>
  <c r="T7" i="27"/>
  <c r="AO42" i="27" l="1"/>
  <c r="U8" i="27"/>
  <c r="V7" i="27"/>
  <c r="U26" i="27"/>
  <c r="V25" i="27"/>
  <c r="Z25" i="27" l="1"/>
  <c r="X25" i="27"/>
  <c r="V26" i="27"/>
  <c r="U27" i="27"/>
  <c r="Z7" i="27"/>
  <c r="X7" i="27"/>
  <c r="U9" i="27"/>
  <c r="V8" i="27"/>
  <c r="Z8" i="27" l="1"/>
  <c r="X8" i="27"/>
  <c r="V27" i="27"/>
  <c r="U28" i="27"/>
  <c r="U10" i="27"/>
  <c r="V9" i="27"/>
  <c r="Z26" i="27"/>
  <c r="X26" i="27"/>
  <c r="U29" i="27" l="1"/>
  <c r="V28" i="27"/>
  <c r="Z27" i="27"/>
  <c r="X27" i="27"/>
  <c r="Z9" i="27"/>
  <c r="X9" i="27"/>
  <c r="U11" i="27"/>
  <c r="V10" i="27"/>
  <c r="Z10" i="27" l="1"/>
  <c r="X10" i="27"/>
  <c r="V11" i="27"/>
  <c r="U12" i="27"/>
  <c r="Z28" i="27"/>
  <c r="X28" i="27"/>
  <c r="U30" i="27"/>
  <c r="V29" i="27"/>
  <c r="X11" i="27" l="1"/>
  <c r="Z11" i="27"/>
  <c r="Z29" i="27"/>
  <c r="X29" i="27"/>
  <c r="U13" i="27"/>
  <c r="V12" i="27"/>
  <c r="V30" i="27"/>
  <c r="U31" i="27"/>
  <c r="U32" i="27" l="1"/>
  <c r="V31" i="27"/>
  <c r="V13" i="27"/>
  <c r="U14" i="27"/>
  <c r="X30" i="27"/>
  <c r="Z30" i="27"/>
  <c r="Z12" i="27"/>
  <c r="X12" i="27"/>
  <c r="X31" i="27" l="1"/>
  <c r="Z31" i="27"/>
  <c r="V32" i="27"/>
  <c r="U33" i="27"/>
  <c r="V14" i="27"/>
  <c r="U15" i="27"/>
  <c r="X13" i="27"/>
  <c r="Z13" i="27"/>
  <c r="U16" i="27" l="1"/>
  <c r="V15" i="27"/>
  <c r="Z14" i="27"/>
  <c r="X14" i="27"/>
  <c r="U34" i="27"/>
  <c r="V33" i="27"/>
  <c r="Z32" i="27"/>
  <c r="X32" i="27"/>
  <c r="V34" i="27" l="1"/>
  <c r="U35" i="27"/>
  <c r="Z15" i="27"/>
  <c r="X15" i="27"/>
  <c r="X33" i="27"/>
  <c r="Z33" i="27"/>
  <c r="U17" i="27"/>
  <c r="V16" i="27"/>
  <c r="U36" i="27" l="1"/>
  <c r="V35" i="27"/>
  <c r="Z16" i="27"/>
  <c r="X16" i="27"/>
  <c r="V17" i="27"/>
  <c r="U18" i="27"/>
  <c r="Z34" i="27"/>
  <c r="X34" i="27"/>
  <c r="X17" i="27" l="1"/>
  <c r="Z17" i="27"/>
  <c r="Z35" i="27"/>
  <c r="X35" i="27"/>
  <c r="U37" i="27"/>
  <c r="V36" i="27"/>
  <c r="U19" i="27"/>
  <c r="V18" i="27"/>
  <c r="Z36" i="27" l="1"/>
  <c r="X36" i="27"/>
  <c r="Z18" i="27"/>
  <c r="X18" i="27"/>
  <c r="U38" i="27"/>
  <c r="V37" i="27"/>
  <c r="V19" i="27"/>
  <c r="U20" i="27"/>
  <c r="U39" i="27" l="1"/>
  <c r="V38" i="27"/>
  <c r="V20" i="27"/>
  <c r="U21" i="27"/>
  <c r="Z19" i="27"/>
  <c r="X19" i="27"/>
  <c r="X37" i="27"/>
  <c r="Z37" i="27"/>
  <c r="V39" i="27" l="1"/>
  <c r="U40" i="27"/>
  <c r="Z20" i="27"/>
  <c r="X20" i="27"/>
  <c r="X38" i="27"/>
  <c r="Z38" i="27"/>
  <c r="V21" i="27"/>
  <c r="U22" i="27"/>
  <c r="X39" i="27" l="1"/>
  <c r="Z39" i="27"/>
  <c r="U23" i="27"/>
  <c r="V22" i="27"/>
  <c r="X21" i="27"/>
  <c r="Z21" i="27"/>
  <c r="U41" i="27"/>
  <c r="V40" i="27"/>
  <c r="X40" i="27" l="1"/>
  <c r="Z40" i="27"/>
  <c r="U24" i="27"/>
  <c r="V24" i="27" s="1"/>
  <c r="V23" i="27"/>
  <c r="W20" i="27" s="1"/>
  <c r="AB20" i="27" s="1"/>
  <c r="Z22" i="27"/>
  <c r="X22" i="27"/>
  <c r="U42" i="27"/>
  <c r="V42" i="27" s="1"/>
  <c r="V41" i="27"/>
  <c r="W19" i="27"/>
  <c r="AB19" i="27" s="1"/>
  <c r="W17" i="27"/>
  <c r="AB17" i="27" s="1"/>
  <c r="W37" i="27" l="1"/>
  <c r="AB37" i="27" s="1"/>
  <c r="C77" i="27" s="1"/>
  <c r="C60" i="27"/>
  <c r="AJ19" i="27"/>
  <c r="W41" i="27"/>
  <c r="AB41" i="27" s="1"/>
  <c r="Z41" i="27"/>
  <c r="AA35" i="27" s="1"/>
  <c r="AE35" i="27" s="1"/>
  <c r="X41" i="27"/>
  <c r="W38" i="27"/>
  <c r="AB38" i="27" s="1"/>
  <c r="W35" i="27"/>
  <c r="AB35" i="27" s="1"/>
  <c r="W16" i="27"/>
  <c r="AB16" i="27" s="1"/>
  <c r="W40" i="27"/>
  <c r="AB40" i="27" s="1"/>
  <c r="C59" i="27"/>
  <c r="AJ18" i="27"/>
  <c r="C57" i="27"/>
  <c r="AJ16" i="27"/>
  <c r="W36" i="27"/>
  <c r="AB36" i="27" s="1"/>
  <c r="AN42" i="27"/>
  <c r="X42" i="27"/>
  <c r="W42" i="27"/>
  <c r="AB42" i="27" s="1"/>
  <c r="Z42" i="27"/>
  <c r="AL42" i="27"/>
  <c r="W25" i="27"/>
  <c r="AB25" i="27" s="1"/>
  <c r="W26" i="27"/>
  <c r="AB26" i="27" s="1"/>
  <c r="W28" i="27"/>
  <c r="AB28" i="27" s="1"/>
  <c r="W27" i="27"/>
  <c r="AB27" i="27" s="1"/>
  <c r="W29" i="27"/>
  <c r="AB29" i="27" s="1"/>
  <c r="W34" i="27"/>
  <c r="AB34" i="27" s="1"/>
  <c r="W30" i="27"/>
  <c r="AB30" i="27" s="1"/>
  <c r="W33" i="27"/>
  <c r="AB33" i="27" s="1"/>
  <c r="W31" i="27"/>
  <c r="AB31" i="27" s="1"/>
  <c r="W32" i="27"/>
  <c r="AB32" i="27" s="1"/>
  <c r="W23" i="27"/>
  <c r="AB23" i="27" s="1"/>
  <c r="X23" i="27"/>
  <c r="Y22" i="27" s="1"/>
  <c r="AC22" i="27" s="1"/>
  <c r="Z23" i="27"/>
  <c r="AA22" i="27" s="1"/>
  <c r="AE22" i="27" s="1"/>
  <c r="W21" i="27"/>
  <c r="AB21" i="27" s="1"/>
  <c r="AA33" i="27"/>
  <c r="AE33" i="27" s="1"/>
  <c r="Z24" i="27"/>
  <c r="W24" i="27"/>
  <c r="AB24" i="27" s="1"/>
  <c r="X24" i="27"/>
  <c r="AL24" i="27"/>
  <c r="AN24" i="27"/>
  <c r="W7" i="27"/>
  <c r="AB7" i="27" s="1"/>
  <c r="W8" i="27"/>
  <c r="AB8" i="27" s="1"/>
  <c r="W10" i="27"/>
  <c r="AB10" i="27" s="1"/>
  <c r="W9" i="27"/>
  <c r="AB9" i="27" s="1"/>
  <c r="W12" i="27"/>
  <c r="AB12" i="27" s="1"/>
  <c r="W11" i="27"/>
  <c r="AB11" i="27" s="1"/>
  <c r="W13" i="27"/>
  <c r="AB13" i="27" s="1"/>
  <c r="W15" i="27"/>
  <c r="AB15" i="27" s="1"/>
  <c r="W14" i="27"/>
  <c r="AB14" i="27" s="1"/>
  <c r="W18" i="27"/>
  <c r="AB18" i="27" s="1"/>
  <c r="W22" i="27"/>
  <c r="AB22" i="27" s="1"/>
  <c r="Y39" i="27"/>
  <c r="AC39" i="27" s="1"/>
  <c r="W39" i="27"/>
  <c r="AB39" i="27" s="1"/>
  <c r="Y16" i="27" l="1"/>
  <c r="AC16" i="27" s="1"/>
  <c r="AD16" i="27" s="1"/>
  <c r="I56" i="27" s="1"/>
  <c r="AJ36" i="27"/>
  <c r="C52" i="27"/>
  <c r="AJ11" i="27"/>
  <c r="J75" i="27"/>
  <c r="AF35" i="27"/>
  <c r="M75" i="27" s="1"/>
  <c r="AN34" i="27"/>
  <c r="C78" i="27"/>
  <c r="AJ37" i="27"/>
  <c r="J73" i="27"/>
  <c r="AF33" i="27"/>
  <c r="M73" i="27" s="1"/>
  <c r="AN32" i="27"/>
  <c r="Y41" i="27"/>
  <c r="AC41" i="27" s="1"/>
  <c r="Y36" i="27"/>
  <c r="AC36" i="27" s="1"/>
  <c r="C50" i="27"/>
  <c r="AJ9" i="27"/>
  <c r="C67" i="27"/>
  <c r="AJ26" i="27"/>
  <c r="F62" i="27"/>
  <c r="AD22" i="27"/>
  <c r="I62" i="27" s="1"/>
  <c r="AL21" i="27"/>
  <c r="C68" i="27"/>
  <c r="AJ27" i="27"/>
  <c r="Y37" i="27"/>
  <c r="AC37" i="27" s="1"/>
  <c r="AA23" i="27"/>
  <c r="AE23" i="27" s="1"/>
  <c r="AA20" i="27"/>
  <c r="AE20" i="27" s="1"/>
  <c r="AA21" i="27"/>
  <c r="AE21" i="27" s="1"/>
  <c r="AA19" i="27"/>
  <c r="AE19" i="27" s="1"/>
  <c r="Y23" i="27"/>
  <c r="AC23" i="27" s="1"/>
  <c r="Y20" i="27"/>
  <c r="AC20" i="27" s="1"/>
  <c r="Y38" i="27"/>
  <c r="AC38" i="27" s="1"/>
  <c r="AQ23" i="27"/>
  <c r="E63" i="27" s="1"/>
  <c r="C63" i="27"/>
  <c r="AJ22" i="27"/>
  <c r="AK22" i="27" s="1"/>
  <c r="AQ22" i="27" s="1"/>
  <c r="E62" i="27" s="1"/>
  <c r="C54" i="27"/>
  <c r="AJ13" i="27"/>
  <c r="Y21" i="27"/>
  <c r="AC21" i="27" s="1"/>
  <c r="Y40" i="27"/>
  <c r="AC40" i="27" s="1"/>
  <c r="C74" i="27"/>
  <c r="AJ33" i="27"/>
  <c r="C49" i="27"/>
  <c r="AJ8" i="27"/>
  <c r="AA41" i="27"/>
  <c r="AE41" i="27" s="1"/>
  <c r="AA34" i="27"/>
  <c r="AE34" i="27" s="1"/>
  <c r="AA39" i="27"/>
  <c r="AE39" i="27" s="1"/>
  <c r="C58" i="27"/>
  <c r="AJ17" i="27"/>
  <c r="AF22" i="27"/>
  <c r="M62" i="27" s="1"/>
  <c r="J62" i="27"/>
  <c r="AN21" i="27"/>
  <c r="F79" i="27"/>
  <c r="AD39" i="27"/>
  <c r="I79" i="27" s="1"/>
  <c r="AL38" i="27"/>
  <c r="C69" i="27"/>
  <c r="AJ28" i="27"/>
  <c r="AA36" i="27"/>
  <c r="AE36" i="27" s="1"/>
  <c r="C48" i="27"/>
  <c r="AJ7" i="27"/>
  <c r="AA40" i="27"/>
  <c r="AE40" i="27" s="1"/>
  <c r="C81" i="27"/>
  <c r="AJ40" i="27"/>
  <c r="C47" i="27"/>
  <c r="C61" i="27"/>
  <c r="AJ20" i="27"/>
  <c r="AK16" i="27" s="1"/>
  <c r="AQ16" i="27" s="1"/>
  <c r="E56" i="27" s="1"/>
  <c r="C66" i="27"/>
  <c r="AJ25" i="27"/>
  <c r="C62" i="27"/>
  <c r="AJ21" i="27"/>
  <c r="C65" i="27"/>
  <c r="Y24" i="27"/>
  <c r="AC24" i="27" s="1"/>
  <c r="Y7" i="27"/>
  <c r="AC7" i="27" s="1"/>
  <c r="Y8" i="27"/>
  <c r="AC8" i="27" s="1"/>
  <c r="Y10" i="27"/>
  <c r="AC10" i="27" s="1"/>
  <c r="Y9" i="27"/>
  <c r="AC9" i="27" s="1"/>
  <c r="Y11" i="27"/>
  <c r="AC11" i="27" s="1"/>
  <c r="Y12" i="27"/>
  <c r="AC12" i="27" s="1"/>
  <c r="Y13" i="27"/>
  <c r="AC13" i="27" s="1"/>
  <c r="Y15" i="27"/>
  <c r="AC15" i="27" s="1"/>
  <c r="Y17" i="27"/>
  <c r="AC17" i="27" s="1"/>
  <c r="Y14" i="27"/>
  <c r="AC14" i="27" s="1"/>
  <c r="Y18" i="27"/>
  <c r="AC18" i="27" s="1"/>
  <c r="AA42" i="27"/>
  <c r="AE42" i="27" s="1"/>
  <c r="AA26" i="27"/>
  <c r="AE26" i="27" s="1"/>
  <c r="AA25" i="27"/>
  <c r="AE25" i="27" s="1"/>
  <c r="AA27" i="27"/>
  <c r="AE27" i="27" s="1"/>
  <c r="AA28" i="27"/>
  <c r="AE28" i="27" s="1"/>
  <c r="AA32" i="27"/>
  <c r="AE32" i="27" s="1"/>
  <c r="AA30" i="27"/>
  <c r="AE30" i="27" s="1"/>
  <c r="AA29" i="27"/>
  <c r="AE29" i="27" s="1"/>
  <c r="AA31" i="27"/>
  <c r="AE31" i="27" s="1"/>
  <c r="C64" i="27"/>
  <c r="AP24" i="27"/>
  <c r="D64" i="27" s="1"/>
  <c r="AQ24" i="27"/>
  <c r="E64" i="27" s="1"/>
  <c r="AJ23" i="27"/>
  <c r="AK23" i="27" s="1"/>
  <c r="AP23" i="27" s="1"/>
  <c r="D63" i="27" s="1"/>
  <c r="C72" i="27"/>
  <c r="AJ31" i="27"/>
  <c r="AQ42" i="27"/>
  <c r="E82" i="27" s="1"/>
  <c r="AP42" i="27"/>
  <c r="D82" i="27" s="1"/>
  <c r="C82" i="27"/>
  <c r="AJ41" i="27"/>
  <c r="AK41" i="27" s="1"/>
  <c r="AQ41" i="27" s="1"/>
  <c r="E81" i="27" s="1"/>
  <c r="C80" i="27"/>
  <c r="AJ39" i="27"/>
  <c r="C55" i="27"/>
  <c r="AJ14" i="27"/>
  <c r="AA24" i="27"/>
  <c r="AE24" i="27" s="1"/>
  <c r="AA8" i="27"/>
  <c r="AE8" i="27" s="1"/>
  <c r="AA7" i="27"/>
  <c r="AE7" i="27" s="1"/>
  <c r="AA14" i="27"/>
  <c r="AE14" i="27" s="1"/>
  <c r="AA12" i="27"/>
  <c r="AE12" i="27" s="1"/>
  <c r="AA10" i="27"/>
  <c r="AE10" i="27" s="1"/>
  <c r="AA9" i="27"/>
  <c r="AE9" i="27" s="1"/>
  <c r="AA11" i="27"/>
  <c r="AE11" i="27" s="1"/>
  <c r="AA13" i="27"/>
  <c r="AE13" i="27" s="1"/>
  <c r="AA16" i="27"/>
  <c r="AE16" i="27" s="1"/>
  <c r="AA15" i="27"/>
  <c r="AE15" i="27" s="1"/>
  <c r="AA17" i="27"/>
  <c r="AE17" i="27" s="1"/>
  <c r="AA18" i="27"/>
  <c r="AE18" i="27" s="1"/>
  <c r="C71" i="27"/>
  <c r="AJ30" i="27"/>
  <c r="Y42" i="27"/>
  <c r="AC42" i="27" s="1"/>
  <c r="Y25" i="27"/>
  <c r="AC25" i="27" s="1"/>
  <c r="Y26" i="27"/>
  <c r="AC26" i="27" s="1"/>
  <c r="Y27" i="27"/>
  <c r="AC27" i="27" s="1"/>
  <c r="Y28" i="27"/>
  <c r="AC28" i="27" s="1"/>
  <c r="Y29" i="27"/>
  <c r="AC29" i="27" s="1"/>
  <c r="Y30" i="27"/>
  <c r="AC30" i="27" s="1"/>
  <c r="Y31" i="27"/>
  <c r="AC31" i="27" s="1"/>
  <c r="Y32" i="27"/>
  <c r="AC32" i="27" s="1"/>
  <c r="Y35" i="27"/>
  <c r="AC35" i="27" s="1"/>
  <c r="Y33" i="27"/>
  <c r="AC33" i="27" s="1"/>
  <c r="Y34" i="27"/>
  <c r="AC34" i="27" s="1"/>
  <c r="C79" i="27"/>
  <c r="AJ38" i="27"/>
  <c r="C53" i="27"/>
  <c r="AJ12" i="27"/>
  <c r="AA37" i="27"/>
  <c r="AE37" i="27" s="1"/>
  <c r="C73" i="27"/>
  <c r="AJ32" i="27"/>
  <c r="C56" i="27"/>
  <c r="AJ15" i="27"/>
  <c r="Y19" i="27"/>
  <c r="AC19" i="27" s="1"/>
  <c r="C51" i="27"/>
  <c r="AJ10" i="27"/>
  <c r="AA38" i="27"/>
  <c r="AE38" i="27" s="1"/>
  <c r="C70" i="27"/>
  <c r="AJ29" i="27"/>
  <c r="C76" i="27"/>
  <c r="AJ35" i="27"/>
  <c r="C75" i="27"/>
  <c r="AJ34" i="27"/>
  <c r="AL15" i="27" l="1"/>
  <c r="AK10" i="27"/>
  <c r="F56" i="27"/>
  <c r="AK9" i="27"/>
  <c r="AQ9" i="27" s="1"/>
  <c r="E49" i="27" s="1"/>
  <c r="AP22" i="27"/>
  <c r="D62" i="27" s="1"/>
  <c r="AK34" i="27"/>
  <c r="AQ34" i="27" s="1"/>
  <c r="E74" i="27" s="1"/>
  <c r="AK21" i="27"/>
  <c r="AK33" i="27"/>
  <c r="AQ33" i="27" s="1"/>
  <c r="E73" i="27" s="1"/>
  <c r="AK32" i="27"/>
  <c r="AQ32" i="27" s="1"/>
  <c r="E72" i="27" s="1"/>
  <c r="F82" i="27"/>
  <c r="AD42" i="27"/>
  <c r="I82" i="27" s="1"/>
  <c r="AS42" i="27"/>
  <c r="H82" i="27" s="1"/>
  <c r="AR42" i="27"/>
  <c r="G82" i="27" s="1"/>
  <c r="AL41" i="27"/>
  <c r="AM41" i="27" s="1"/>
  <c r="AR41" i="27" s="1"/>
  <c r="G81" i="27" s="1"/>
  <c r="AF39" i="27"/>
  <c r="M79" i="27" s="1"/>
  <c r="J79" i="27"/>
  <c r="AN38" i="27"/>
  <c r="AD34" i="27"/>
  <c r="I74" i="27" s="1"/>
  <c r="F74" i="27"/>
  <c r="AL33" i="27"/>
  <c r="AD38" i="27"/>
  <c r="I78" i="27" s="1"/>
  <c r="F78" i="27"/>
  <c r="AL37" i="27"/>
  <c r="AM37" i="27" s="1"/>
  <c r="AR37" i="27" s="1"/>
  <c r="G77" i="27" s="1"/>
  <c r="AD35" i="27"/>
  <c r="I75" i="27" s="1"/>
  <c r="F75" i="27"/>
  <c r="AL34" i="27"/>
  <c r="J71" i="27"/>
  <c r="AF31" i="27"/>
  <c r="M71" i="27" s="1"/>
  <c r="AN30" i="27"/>
  <c r="J77" i="27"/>
  <c r="AF37" i="27"/>
  <c r="M77" i="27" s="1"/>
  <c r="AN36" i="27"/>
  <c r="J69" i="27"/>
  <c r="AF29" i="27"/>
  <c r="M69" i="27" s="1"/>
  <c r="AN28" i="27"/>
  <c r="AD13" i="27"/>
  <c r="I53" i="27" s="1"/>
  <c r="F53" i="27"/>
  <c r="AL12" i="27"/>
  <c r="F63" i="27"/>
  <c r="AD23" i="27"/>
  <c r="I63" i="27" s="1"/>
  <c r="AL22" i="27"/>
  <c r="J58" i="27"/>
  <c r="AF18" i="27"/>
  <c r="M58" i="27" s="1"/>
  <c r="AN17" i="27"/>
  <c r="J64" i="27"/>
  <c r="AF24" i="27"/>
  <c r="M64" i="27" s="1"/>
  <c r="AU24" i="27"/>
  <c r="L64" i="27" s="1"/>
  <c r="AT24" i="27"/>
  <c r="K64" i="27" s="1"/>
  <c r="AN23" i="27"/>
  <c r="AO23" i="27" s="1"/>
  <c r="J70" i="27"/>
  <c r="AF30" i="27"/>
  <c r="M70" i="27" s="1"/>
  <c r="AN29" i="27"/>
  <c r="J59" i="27"/>
  <c r="AF19" i="27"/>
  <c r="M59" i="27" s="1"/>
  <c r="AN18" i="27"/>
  <c r="F81" i="27"/>
  <c r="AD41" i="27"/>
  <c r="I81" i="27" s="1"/>
  <c r="AL40" i="27"/>
  <c r="AM40" i="27" s="1"/>
  <c r="AR40" i="27" s="1"/>
  <c r="G80" i="27" s="1"/>
  <c r="AK35" i="27"/>
  <c r="F70" i="27"/>
  <c r="AD30" i="27"/>
  <c r="I70" i="27" s="1"/>
  <c r="AL29" i="27"/>
  <c r="AK14" i="27"/>
  <c r="AF32" i="27"/>
  <c r="M72" i="27" s="1"/>
  <c r="J72" i="27"/>
  <c r="AN31" i="27"/>
  <c r="F59" i="27"/>
  <c r="AD19" i="27"/>
  <c r="I59" i="27" s="1"/>
  <c r="AL18" i="27"/>
  <c r="AM18" i="27" s="1"/>
  <c r="AR18" i="27" s="1"/>
  <c r="G58" i="27" s="1"/>
  <c r="AK31" i="27"/>
  <c r="AK25" i="27"/>
  <c r="AF20" i="27"/>
  <c r="M60" i="27" s="1"/>
  <c r="J60" i="27"/>
  <c r="AN19" i="27"/>
  <c r="J56" i="27"/>
  <c r="AF16" i="27"/>
  <c r="M56" i="27" s="1"/>
  <c r="AN15" i="27"/>
  <c r="AF27" i="27"/>
  <c r="M67" i="27" s="1"/>
  <c r="J67" i="27"/>
  <c r="AN26" i="27"/>
  <c r="AK8" i="27"/>
  <c r="J63" i="27"/>
  <c r="AF23" i="27"/>
  <c r="M63" i="27" s="1"/>
  <c r="AU23" i="27"/>
  <c r="L63" i="27" s="1"/>
  <c r="AT23" i="27"/>
  <c r="K63" i="27" s="1"/>
  <c r="AN22" i="27"/>
  <c r="AO22" i="27" s="1"/>
  <c r="AK38" i="27"/>
  <c r="F67" i="27"/>
  <c r="AD27" i="27"/>
  <c r="I67" i="27" s="1"/>
  <c r="AL26" i="27"/>
  <c r="AF13" i="27"/>
  <c r="M53" i="27" s="1"/>
  <c r="J53" i="27"/>
  <c r="AN12" i="27"/>
  <c r="AP32" i="27"/>
  <c r="D72" i="27" s="1"/>
  <c r="AF25" i="27"/>
  <c r="M65" i="27" s="1"/>
  <c r="J65" i="27"/>
  <c r="AD8" i="27"/>
  <c r="I48" i="27" s="1"/>
  <c r="F48" i="27"/>
  <c r="AL7" i="27"/>
  <c r="AP41" i="27"/>
  <c r="D81" i="27" s="1"/>
  <c r="AK18" i="27"/>
  <c r="F58" i="27"/>
  <c r="AD18" i="27"/>
  <c r="I58" i="27" s="1"/>
  <c r="AL17" i="27"/>
  <c r="AK30" i="27"/>
  <c r="AD14" i="27"/>
  <c r="I54" i="27" s="1"/>
  <c r="F54" i="27"/>
  <c r="AL13" i="27"/>
  <c r="AD33" i="27"/>
  <c r="I73" i="27" s="1"/>
  <c r="F73" i="27"/>
  <c r="AL32" i="27"/>
  <c r="AD17" i="27"/>
  <c r="I57" i="27" s="1"/>
  <c r="F57" i="27"/>
  <c r="AL16" i="27"/>
  <c r="AP34" i="27"/>
  <c r="D74" i="27" s="1"/>
  <c r="AF36" i="27"/>
  <c r="M76" i="27" s="1"/>
  <c r="J76" i="27"/>
  <c r="AN35" i="27"/>
  <c r="F60" i="27"/>
  <c r="AD20" i="27"/>
  <c r="I60" i="27" s="1"/>
  <c r="AL19" i="27"/>
  <c r="F72" i="27"/>
  <c r="AD32" i="27"/>
  <c r="I72" i="27" s="1"/>
  <c r="AL31" i="27"/>
  <c r="AK28" i="27"/>
  <c r="AD31" i="27"/>
  <c r="I71" i="27" s="1"/>
  <c r="F71" i="27"/>
  <c r="AL30" i="27"/>
  <c r="F52" i="27"/>
  <c r="AD12" i="27"/>
  <c r="I52" i="27" s="1"/>
  <c r="AL11" i="27"/>
  <c r="F61" i="27"/>
  <c r="AD21" i="27"/>
  <c r="I61" i="27" s="1"/>
  <c r="AL20" i="27"/>
  <c r="J57" i="27"/>
  <c r="AF17" i="27"/>
  <c r="M57" i="27" s="1"/>
  <c r="AN16" i="27"/>
  <c r="AD11" i="27"/>
  <c r="I51" i="27" s="1"/>
  <c r="F51" i="27"/>
  <c r="AL10" i="27"/>
  <c r="AM10" i="27" s="1"/>
  <c r="AS10" i="27" s="1"/>
  <c r="H50" i="27" s="1"/>
  <c r="AK13" i="27"/>
  <c r="J68" i="27"/>
  <c r="AF28" i="27"/>
  <c r="M68" i="27" s="1"/>
  <c r="AN27" i="27"/>
  <c r="F68" i="27"/>
  <c r="AD28" i="27"/>
  <c r="I68" i="27" s="1"/>
  <c r="AL27" i="27"/>
  <c r="F50" i="27"/>
  <c r="AD10" i="27"/>
  <c r="I50" i="27" s="1"/>
  <c r="AL9" i="27"/>
  <c r="AK29" i="27"/>
  <c r="J66" i="27"/>
  <c r="AF26" i="27"/>
  <c r="M66" i="27" s="1"/>
  <c r="AN25" i="27"/>
  <c r="AD37" i="27"/>
  <c r="I77" i="27" s="1"/>
  <c r="F77" i="27"/>
  <c r="AL36" i="27"/>
  <c r="AF10" i="27"/>
  <c r="M50" i="27" s="1"/>
  <c r="J50" i="27"/>
  <c r="AN9" i="27"/>
  <c r="AP33" i="27"/>
  <c r="D73" i="27" s="1"/>
  <c r="J52" i="27"/>
  <c r="AF12" i="27"/>
  <c r="M52" i="27" s="1"/>
  <c r="AN11" i="27"/>
  <c r="AF34" i="27"/>
  <c r="M74" i="27" s="1"/>
  <c r="J74" i="27"/>
  <c r="AN33" i="27"/>
  <c r="J78" i="27"/>
  <c r="AF38" i="27"/>
  <c r="M78" i="27" s="1"/>
  <c r="AN37" i="27"/>
  <c r="J54" i="27"/>
  <c r="AF14" i="27"/>
  <c r="M54" i="27" s="1"/>
  <c r="AN13" i="27"/>
  <c r="AF41" i="27"/>
  <c r="M81" i="27" s="1"/>
  <c r="J81" i="27"/>
  <c r="AN40" i="27"/>
  <c r="J47" i="27"/>
  <c r="AF7" i="27"/>
  <c r="M47" i="27" s="1"/>
  <c r="F55" i="27"/>
  <c r="AD15" i="27"/>
  <c r="I55" i="27" s="1"/>
  <c r="AL14" i="27"/>
  <c r="AF8" i="27"/>
  <c r="M48" i="27" s="1"/>
  <c r="J48" i="27"/>
  <c r="AN7" i="27"/>
  <c r="F80" i="27"/>
  <c r="AD40" i="27"/>
  <c r="I80" i="27" s="1"/>
  <c r="AS40" i="27"/>
  <c r="H80" i="27" s="1"/>
  <c r="AL39" i="27"/>
  <c r="AD36" i="27"/>
  <c r="I76" i="27" s="1"/>
  <c r="F76" i="27"/>
  <c r="AL35" i="27"/>
  <c r="AK12" i="27"/>
  <c r="AK40" i="27"/>
  <c r="J61" i="27"/>
  <c r="AF21" i="27"/>
  <c r="M61" i="27" s="1"/>
  <c r="AN20" i="27"/>
  <c r="AD29" i="27"/>
  <c r="I69" i="27" s="1"/>
  <c r="F69" i="27"/>
  <c r="AL28" i="27"/>
  <c r="J55" i="27"/>
  <c r="AF15" i="27"/>
  <c r="M55" i="27" s="1"/>
  <c r="AN14" i="27"/>
  <c r="F49" i="27"/>
  <c r="AD9" i="27"/>
  <c r="I49" i="27" s="1"/>
  <c r="AL8" i="27"/>
  <c r="AK17" i="27"/>
  <c r="AK15" i="27"/>
  <c r="AK26" i="27"/>
  <c r="AK11" i="27"/>
  <c r="AP16" i="27"/>
  <c r="D56" i="27" s="1"/>
  <c r="AD26" i="27"/>
  <c r="I66" i="27" s="1"/>
  <c r="F66" i="27"/>
  <c r="AL25" i="27"/>
  <c r="J51" i="27"/>
  <c r="AF11" i="27"/>
  <c r="M51" i="27" s="1"/>
  <c r="AN10" i="27"/>
  <c r="AK36" i="27"/>
  <c r="F47" i="27"/>
  <c r="AD7" i="27"/>
  <c r="I47" i="27" s="1"/>
  <c r="AF40" i="27"/>
  <c r="M80" i="27" s="1"/>
  <c r="J80" i="27"/>
  <c r="AN39" i="27"/>
  <c r="AD25" i="27"/>
  <c r="I65" i="27" s="1"/>
  <c r="F65" i="27"/>
  <c r="AF9" i="27"/>
  <c r="M49" i="27" s="1"/>
  <c r="J49" i="27"/>
  <c r="AN8" i="27"/>
  <c r="AK39" i="27"/>
  <c r="J82" i="27"/>
  <c r="AU42" i="27"/>
  <c r="L82" i="27" s="1"/>
  <c r="AT42" i="27"/>
  <c r="K82" i="27" s="1"/>
  <c r="AF42" i="27"/>
  <c r="M82" i="27" s="1"/>
  <c r="AN41" i="27"/>
  <c r="AO41" i="27" s="1"/>
  <c r="AU41" i="27" s="1"/>
  <c r="L81" i="27" s="1"/>
  <c r="AR24" i="27"/>
  <c r="G64" i="27" s="1"/>
  <c r="AS24" i="27"/>
  <c r="H64" i="27" s="1"/>
  <c r="AD24" i="27"/>
  <c r="I64" i="27" s="1"/>
  <c r="F64" i="27"/>
  <c r="AL23" i="27"/>
  <c r="AM23" i="27" s="1"/>
  <c r="AR23" i="27" s="1"/>
  <c r="G63" i="27" s="1"/>
  <c r="AK20" i="27"/>
  <c r="AK7" i="27"/>
  <c r="AK19" i="27"/>
  <c r="AK27" i="27"/>
  <c r="AK37" i="27"/>
  <c r="AT41" i="27" l="1"/>
  <c r="K81" i="27" s="1"/>
  <c r="AP21" i="27"/>
  <c r="D61" i="27" s="1"/>
  <c r="AQ21" i="27"/>
  <c r="E61" i="27" s="1"/>
  <c r="AS18" i="27"/>
  <c r="H58" i="27" s="1"/>
  <c r="AP10" i="27"/>
  <c r="D50" i="27" s="1"/>
  <c r="AQ10" i="27"/>
  <c r="E50" i="27" s="1"/>
  <c r="AO39" i="27"/>
  <c r="AT39" i="27" s="1"/>
  <c r="K79" i="27" s="1"/>
  <c r="AO34" i="27"/>
  <c r="AT34" i="27" s="1"/>
  <c r="K74" i="27" s="1"/>
  <c r="AO18" i="27"/>
  <c r="AT18" i="27" s="1"/>
  <c r="K58" i="27" s="1"/>
  <c r="AM35" i="27"/>
  <c r="AS35" i="27" s="1"/>
  <c r="H75" i="27" s="1"/>
  <c r="AM39" i="27"/>
  <c r="AS39" i="27" s="1"/>
  <c r="H79" i="27" s="1"/>
  <c r="AO32" i="27"/>
  <c r="AT32" i="27" s="1"/>
  <c r="K72" i="27" s="1"/>
  <c r="AP9" i="27"/>
  <c r="D49" i="27" s="1"/>
  <c r="AM28" i="27"/>
  <c r="AR28" i="27" s="1"/>
  <c r="G68" i="27" s="1"/>
  <c r="AO40" i="27"/>
  <c r="AT40" i="27" s="1"/>
  <c r="K80" i="27" s="1"/>
  <c r="AS37" i="27"/>
  <c r="H77" i="27" s="1"/>
  <c r="AP19" i="27"/>
  <c r="D59" i="27" s="1"/>
  <c r="AQ19" i="27"/>
  <c r="E59" i="27" s="1"/>
  <c r="AP39" i="27"/>
  <c r="D79" i="27" s="1"/>
  <c r="AQ39" i="27"/>
  <c r="E79" i="27" s="1"/>
  <c r="AO8" i="27"/>
  <c r="AM8" i="27"/>
  <c r="AT22" i="27"/>
  <c r="K62" i="27" s="1"/>
  <c r="AU22" i="27"/>
  <c r="L62" i="27" s="1"/>
  <c r="AO12" i="27"/>
  <c r="AO9" i="27"/>
  <c r="AM21" i="27"/>
  <c r="AO20" i="27"/>
  <c r="AO16" i="27"/>
  <c r="AO29" i="27"/>
  <c r="AM16" i="27"/>
  <c r="AO28" i="27"/>
  <c r="AM19" i="27"/>
  <c r="AM26" i="27"/>
  <c r="AM22" i="27"/>
  <c r="AP36" i="27"/>
  <c r="D76" i="27" s="1"/>
  <c r="AQ36" i="27"/>
  <c r="E76" i="27" s="1"/>
  <c r="AQ11" i="27"/>
  <c r="E51" i="27" s="1"/>
  <c r="AP11" i="27"/>
  <c r="D51" i="27" s="1"/>
  <c r="AM36" i="27"/>
  <c r="AQ30" i="27"/>
  <c r="E70" i="27" s="1"/>
  <c r="AP30" i="27"/>
  <c r="D70" i="27" s="1"/>
  <c r="AS41" i="27"/>
  <c r="H81" i="27" s="1"/>
  <c r="AS23" i="27"/>
  <c r="H63" i="27" s="1"/>
  <c r="AM33" i="27"/>
  <c r="AO37" i="27"/>
  <c r="AP7" i="27"/>
  <c r="D47" i="27" s="1"/>
  <c r="AQ7" i="27"/>
  <c r="E47" i="27" s="1"/>
  <c r="AO15" i="27"/>
  <c r="AM25" i="27"/>
  <c r="AM11" i="27"/>
  <c r="AU40" i="27"/>
  <c r="L80" i="27" s="1"/>
  <c r="AM14" i="27"/>
  <c r="AO30" i="27"/>
  <c r="AO14" i="27"/>
  <c r="AQ29" i="27"/>
  <c r="E69" i="27" s="1"/>
  <c r="AP29" i="27"/>
  <c r="D69" i="27" s="1"/>
  <c r="AO31" i="27"/>
  <c r="AM9" i="27"/>
  <c r="AO10" i="27"/>
  <c r="AQ40" i="27"/>
  <c r="E80" i="27" s="1"/>
  <c r="AP40" i="27"/>
  <c r="D80" i="27" s="1"/>
  <c r="AM34" i="27"/>
  <c r="AQ15" i="27"/>
  <c r="E55" i="27" s="1"/>
  <c r="AP15" i="27"/>
  <c r="D55" i="27" s="1"/>
  <c r="AO35" i="27"/>
  <c r="AQ31" i="27"/>
  <c r="E71" i="27" s="1"/>
  <c r="AP31" i="27"/>
  <c r="D71" i="27" s="1"/>
  <c r="AQ14" i="27"/>
  <c r="E54" i="27" s="1"/>
  <c r="AP14" i="27"/>
  <c r="D54" i="27" s="1"/>
  <c r="AQ17" i="27"/>
  <c r="E57" i="27" s="1"/>
  <c r="AP17" i="27"/>
  <c r="D57" i="27" s="1"/>
  <c r="AM27" i="27"/>
  <c r="AP28" i="27"/>
  <c r="D68" i="27" s="1"/>
  <c r="AQ28" i="27"/>
  <c r="E68" i="27" s="1"/>
  <c r="AQ38" i="27"/>
  <c r="E78" i="27" s="1"/>
  <c r="AP38" i="27"/>
  <c r="D78" i="27" s="1"/>
  <c r="AM29" i="27"/>
  <c r="AM12" i="27"/>
  <c r="AP20" i="27"/>
  <c r="D60" i="27" s="1"/>
  <c r="AQ20" i="27"/>
  <c r="E60" i="27" s="1"/>
  <c r="AO25" i="27"/>
  <c r="AM31" i="27"/>
  <c r="AO38" i="27"/>
  <c r="AP18" i="27"/>
  <c r="D58" i="27" s="1"/>
  <c r="AQ18" i="27"/>
  <c r="E58" i="27" s="1"/>
  <c r="AO17" i="27"/>
  <c r="AM15" i="27"/>
  <c r="AM13" i="27"/>
  <c r="AO33" i="27"/>
  <c r="AM7" i="27"/>
  <c r="AO27" i="27"/>
  <c r="AO19" i="27"/>
  <c r="AQ35" i="27"/>
  <c r="E75" i="27" s="1"/>
  <c r="AP35" i="27"/>
  <c r="D75" i="27" s="1"/>
  <c r="AO13" i="27"/>
  <c r="AP8" i="27"/>
  <c r="D48" i="27" s="1"/>
  <c r="AQ8" i="27"/>
  <c r="E48" i="27" s="1"/>
  <c r="AM30" i="27"/>
  <c r="AO26" i="27"/>
  <c r="AO21" i="27"/>
  <c r="AQ37" i="27"/>
  <c r="E77" i="27" s="1"/>
  <c r="AP37" i="27"/>
  <c r="D77" i="27" s="1"/>
  <c r="AQ26" i="27"/>
  <c r="E66" i="27" s="1"/>
  <c r="AP26" i="27"/>
  <c r="D66" i="27" s="1"/>
  <c r="AO7" i="27"/>
  <c r="AO11" i="27"/>
  <c r="AR10" i="27"/>
  <c r="G50" i="27" s="1"/>
  <c r="AM20" i="27"/>
  <c r="AM17" i="27"/>
  <c r="AQ27" i="27"/>
  <c r="E67" i="27" s="1"/>
  <c r="AP27" i="27"/>
  <c r="D67" i="27" s="1"/>
  <c r="AM38" i="27"/>
  <c r="AQ12" i="27"/>
  <c r="E52" i="27" s="1"/>
  <c r="AP12" i="27"/>
  <c r="D52" i="27" s="1"/>
  <c r="AQ13" i="27"/>
  <c r="E53" i="27" s="1"/>
  <c r="AP13" i="27"/>
  <c r="D53" i="27" s="1"/>
  <c r="AM32" i="27"/>
  <c r="AQ25" i="27"/>
  <c r="E65" i="27" s="1"/>
  <c r="AP25" i="27"/>
  <c r="D65" i="27" s="1"/>
  <c r="AO36" i="27"/>
  <c r="AU34" i="27" l="1"/>
  <c r="L74" i="27" s="1"/>
  <c r="AR39" i="27"/>
  <c r="G79" i="27" s="1"/>
  <c r="AU39" i="27"/>
  <c r="L79" i="27" s="1"/>
  <c r="AS28" i="27"/>
  <c r="H68" i="27" s="1"/>
  <c r="AR35" i="27"/>
  <c r="G75" i="27" s="1"/>
  <c r="AU18" i="27"/>
  <c r="L58" i="27" s="1"/>
  <c r="AU32" i="27"/>
  <c r="L72" i="27" s="1"/>
  <c r="AT33" i="27"/>
  <c r="K73" i="27" s="1"/>
  <c r="AU33" i="27"/>
  <c r="L73" i="27" s="1"/>
  <c r="AS19" i="27"/>
  <c r="H59" i="27" s="1"/>
  <c r="AR19" i="27"/>
  <c r="G59" i="27" s="1"/>
  <c r="AT35" i="27"/>
  <c r="K75" i="27" s="1"/>
  <c r="AU35" i="27"/>
  <c r="L75" i="27" s="1"/>
  <c r="AR8" i="27"/>
  <c r="G48" i="27" s="1"/>
  <c r="AS8" i="27"/>
  <c r="H48" i="27" s="1"/>
  <c r="AS13" i="27"/>
  <c r="H53" i="27" s="1"/>
  <c r="AR13" i="27"/>
  <c r="G53" i="27" s="1"/>
  <c r="AS16" i="27"/>
  <c r="H56" i="27" s="1"/>
  <c r="AR16" i="27"/>
  <c r="G56" i="27" s="1"/>
  <c r="AR17" i="27"/>
  <c r="G57" i="27" s="1"/>
  <c r="AS17" i="27"/>
  <c r="H57" i="27" s="1"/>
  <c r="AU29" i="27"/>
  <c r="L69" i="27" s="1"/>
  <c r="AT29" i="27"/>
  <c r="K69" i="27" s="1"/>
  <c r="AT36" i="27"/>
  <c r="K76" i="27" s="1"/>
  <c r="AU36" i="27"/>
  <c r="L76" i="27" s="1"/>
  <c r="AT17" i="27"/>
  <c r="K57" i="27" s="1"/>
  <c r="AU17" i="27"/>
  <c r="L57" i="27" s="1"/>
  <c r="AS34" i="27"/>
  <c r="H74" i="27" s="1"/>
  <c r="AR34" i="27"/>
  <c r="G74" i="27" s="1"/>
  <c r="AU13" i="27"/>
  <c r="L53" i="27" s="1"/>
  <c r="AT13" i="27"/>
  <c r="K53" i="27" s="1"/>
  <c r="AU20" i="27"/>
  <c r="L60" i="27" s="1"/>
  <c r="AT20" i="27"/>
  <c r="K60" i="27" s="1"/>
  <c r="AU11" i="27"/>
  <c r="L51" i="27" s="1"/>
  <c r="AT11" i="27"/>
  <c r="K51" i="27" s="1"/>
  <c r="AS27" i="27"/>
  <c r="H67" i="27" s="1"/>
  <c r="AR27" i="27"/>
  <c r="G67" i="27" s="1"/>
  <c r="AR32" i="27"/>
  <c r="G72" i="27" s="1"/>
  <c r="AS32" i="27"/>
  <c r="H72" i="27" s="1"/>
  <c r="AT15" i="27"/>
  <c r="K55" i="27" s="1"/>
  <c r="AU15" i="27"/>
  <c r="L55" i="27" s="1"/>
  <c r="AU9" i="27"/>
  <c r="L49" i="27" s="1"/>
  <c r="AT9" i="27"/>
  <c r="K49" i="27" s="1"/>
  <c r="AR31" i="27"/>
  <c r="G71" i="27" s="1"/>
  <c r="AS31" i="27"/>
  <c r="H71" i="27" s="1"/>
  <c r="AU12" i="27"/>
  <c r="L52" i="27" s="1"/>
  <c r="AT12" i="27"/>
  <c r="K52" i="27" s="1"/>
  <c r="AS33" i="27"/>
  <c r="H73" i="27" s="1"/>
  <c r="AR33" i="27"/>
  <c r="G73" i="27" s="1"/>
  <c r="AU21" i="27"/>
  <c r="L61" i="27" s="1"/>
  <c r="AT21" i="27"/>
  <c r="K61" i="27" s="1"/>
  <c r="AU26" i="27"/>
  <c r="L66" i="27" s="1"/>
  <c r="AT26" i="27"/>
  <c r="K66" i="27" s="1"/>
  <c r="AR30" i="27"/>
  <c r="G70" i="27" s="1"/>
  <c r="AS30" i="27"/>
  <c r="H70" i="27" s="1"/>
  <c r="AS36" i="27"/>
  <c r="H76" i="27" s="1"/>
  <c r="AR36" i="27"/>
  <c r="G76" i="27" s="1"/>
  <c r="AR11" i="27"/>
  <c r="G51" i="27" s="1"/>
  <c r="AS11" i="27"/>
  <c r="H51" i="27" s="1"/>
  <c r="AR21" i="27"/>
  <c r="G61" i="27" s="1"/>
  <c r="AS21" i="27"/>
  <c r="H61" i="27" s="1"/>
  <c r="AR38" i="27"/>
  <c r="G78" i="27" s="1"/>
  <c r="AS38" i="27"/>
  <c r="H78" i="27" s="1"/>
  <c r="AR12" i="27"/>
  <c r="G52" i="27" s="1"/>
  <c r="AS12" i="27"/>
  <c r="H52" i="27" s="1"/>
  <c r="AT14" i="27"/>
  <c r="K54" i="27" s="1"/>
  <c r="AU14" i="27"/>
  <c r="L54" i="27" s="1"/>
  <c r="AR29" i="27"/>
  <c r="G69" i="27" s="1"/>
  <c r="AS29" i="27"/>
  <c r="H69" i="27" s="1"/>
  <c r="AT28" i="27"/>
  <c r="K68" i="27" s="1"/>
  <c r="AU28" i="27"/>
  <c r="L68" i="27" s="1"/>
  <c r="AT30" i="27"/>
  <c r="K70" i="27" s="1"/>
  <c r="AU30" i="27"/>
  <c r="L70" i="27" s="1"/>
  <c r="AU8" i="27"/>
  <c r="L48" i="27" s="1"/>
  <c r="AT8" i="27"/>
  <c r="K48" i="27" s="1"/>
  <c r="AS15" i="27"/>
  <c r="H55" i="27" s="1"/>
  <c r="AR15" i="27"/>
  <c r="G55" i="27" s="1"/>
  <c r="AR14" i="27"/>
  <c r="G54" i="27" s="1"/>
  <c r="AS14" i="27"/>
  <c r="H54" i="27" s="1"/>
  <c r="AR20" i="27"/>
  <c r="G60" i="27" s="1"/>
  <c r="AS20" i="27"/>
  <c r="H60" i="27" s="1"/>
  <c r="AT16" i="27"/>
  <c r="K56" i="27" s="1"/>
  <c r="AU16" i="27"/>
  <c r="L56" i="27" s="1"/>
  <c r="AS25" i="27"/>
  <c r="H65" i="27" s="1"/>
  <c r="AR25" i="27"/>
  <c r="G65" i="27" s="1"/>
  <c r="AU7" i="27"/>
  <c r="L47" i="27" s="1"/>
  <c r="AT7" i="27"/>
  <c r="K47" i="27" s="1"/>
  <c r="AT38" i="27"/>
  <c r="K78" i="27" s="1"/>
  <c r="AU38" i="27"/>
  <c r="L78" i="27" s="1"/>
  <c r="AT10" i="27"/>
  <c r="K50" i="27" s="1"/>
  <c r="AU10" i="27"/>
  <c r="L50" i="27" s="1"/>
  <c r="AT19" i="27"/>
  <c r="K59" i="27" s="1"/>
  <c r="AU19" i="27"/>
  <c r="L59" i="27" s="1"/>
  <c r="AR9" i="27"/>
  <c r="G49" i="27" s="1"/>
  <c r="AS9" i="27"/>
  <c r="H49" i="27" s="1"/>
  <c r="AT27" i="27"/>
  <c r="K67" i="27" s="1"/>
  <c r="AU27" i="27"/>
  <c r="L67" i="27" s="1"/>
  <c r="AT25" i="27"/>
  <c r="K65" i="27" s="1"/>
  <c r="AU25" i="27"/>
  <c r="L65" i="27" s="1"/>
  <c r="AT31" i="27"/>
  <c r="K71" i="27" s="1"/>
  <c r="AU31" i="27"/>
  <c r="L71" i="27" s="1"/>
  <c r="AS22" i="27"/>
  <c r="H62" i="27" s="1"/>
  <c r="AR22" i="27"/>
  <c r="G62" i="27" s="1"/>
  <c r="AR7" i="27"/>
  <c r="G47" i="27" s="1"/>
  <c r="AS7" i="27"/>
  <c r="H47" i="27" s="1"/>
  <c r="AU37" i="27"/>
  <c r="L77" i="27" s="1"/>
  <c r="AT37" i="27"/>
  <c r="K77" i="27" s="1"/>
  <c r="AS26" i="27"/>
  <c r="H66" i="27" s="1"/>
  <c r="AR26" i="27"/>
  <c r="G66" i="27" s="1"/>
  <c r="AH42" i="25" l="1"/>
  <c r="S42" i="25"/>
  <c r="Q42" i="25"/>
  <c r="P42" i="25"/>
  <c r="R42" i="25" s="1"/>
  <c r="AK42" i="25" s="1"/>
  <c r="Q41" i="25"/>
  <c r="P40" i="25"/>
  <c r="R40" i="25" s="1"/>
  <c r="S41" i="25"/>
  <c r="AI41" i="25" s="1"/>
  <c r="Q40" i="25"/>
  <c r="Q39" i="25"/>
  <c r="Q37" i="25"/>
  <c r="P37" i="25"/>
  <c r="R37" i="25" s="1"/>
  <c r="O37" i="25"/>
  <c r="S36" i="25"/>
  <c r="Q36" i="25"/>
  <c r="P36" i="25"/>
  <c r="R36" i="25" s="1"/>
  <c r="S35" i="25"/>
  <c r="Q35" i="25"/>
  <c r="AH35" i="25"/>
  <c r="AH34" i="25"/>
  <c r="Q34" i="25"/>
  <c r="P34" i="25"/>
  <c r="R34" i="25" s="1"/>
  <c r="Q33" i="25"/>
  <c r="P33" i="25"/>
  <c r="AH33" i="25"/>
  <c r="O32" i="25"/>
  <c r="AH32" i="25"/>
  <c r="AH31" i="25"/>
  <c r="Q31" i="25"/>
  <c r="O31" i="25"/>
  <c r="P31" i="25"/>
  <c r="AH30" i="25"/>
  <c r="S30" i="25"/>
  <c r="Q30" i="25"/>
  <c r="O29" i="25"/>
  <c r="AH29" i="25"/>
  <c r="Q29" i="25"/>
  <c r="AH28" i="25"/>
  <c r="Q28" i="25"/>
  <c r="P27" i="25"/>
  <c r="O27" i="25"/>
  <c r="P26" i="25"/>
  <c r="R26" i="25" s="1"/>
  <c r="AH26" i="25"/>
  <c r="Q26" i="25"/>
  <c r="S25" i="25"/>
  <c r="AI25" i="25" s="1"/>
  <c r="P25" i="25"/>
  <c r="AH25" i="25"/>
  <c r="AH24" i="25"/>
  <c r="P24" i="25"/>
  <c r="R24" i="25" s="1"/>
  <c r="AK24" i="25" s="1"/>
  <c r="Q24" i="25"/>
  <c r="S23" i="25"/>
  <c r="P23" i="25"/>
  <c r="R23" i="25" s="1"/>
  <c r="O23" i="25"/>
  <c r="Q23" i="25"/>
  <c r="Q22" i="25"/>
  <c r="S22" i="25"/>
  <c r="AI22" i="25" s="1"/>
  <c r="S20" i="25"/>
  <c r="Q20" i="25"/>
  <c r="S19" i="25"/>
  <c r="P19" i="25"/>
  <c r="Q19" i="25"/>
  <c r="S17" i="25"/>
  <c r="O17" i="25"/>
  <c r="P17" i="25"/>
  <c r="Q17" i="25"/>
  <c r="AI16" i="25"/>
  <c r="S16" i="25"/>
  <c r="P16" i="25"/>
  <c r="O15" i="25"/>
  <c r="AH14" i="25"/>
  <c r="S14" i="25"/>
  <c r="P14" i="25"/>
  <c r="Q14" i="25"/>
  <c r="S13" i="25"/>
  <c r="AI13" i="25" s="1"/>
  <c r="AH13" i="25"/>
  <c r="Q13" i="25"/>
  <c r="AH12" i="25"/>
  <c r="Q12" i="25"/>
  <c r="P12" i="25"/>
  <c r="S11" i="25"/>
  <c r="O11" i="25"/>
  <c r="AH11" i="25"/>
  <c r="Q11" i="25"/>
  <c r="AH10" i="25"/>
  <c r="P10" i="25"/>
  <c r="Q10" i="25"/>
  <c r="AI9" i="25"/>
  <c r="AH9" i="25"/>
  <c r="Q9" i="25"/>
  <c r="O8" i="25"/>
  <c r="P9" i="25"/>
  <c r="S9" i="25"/>
  <c r="AH8" i="25"/>
  <c r="S8" i="25"/>
  <c r="AH7" i="25"/>
  <c r="O7" i="25"/>
  <c r="P7" i="25"/>
  <c r="S7" i="25"/>
  <c r="AH42" i="24"/>
  <c r="Q42" i="24"/>
  <c r="P42" i="24"/>
  <c r="R42" i="24" s="1"/>
  <c r="AK42" i="24" s="1"/>
  <c r="Q41" i="24"/>
  <c r="O40" i="24"/>
  <c r="S40" i="24"/>
  <c r="AI40" i="24" s="1"/>
  <c r="Q40" i="24"/>
  <c r="O39" i="24"/>
  <c r="Q39" i="24"/>
  <c r="P38" i="24"/>
  <c r="Q38" i="24"/>
  <c r="O37" i="24"/>
  <c r="P37" i="24"/>
  <c r="R37" i="24" s="1"/>
  <c r="T37" i="24" s="1"/>
  <c r="Q37" i="24"/>
  <c r="P36" i="24"/>
  <c r="Q36" i="24"/>
  <c r="P35" i="24"/>
  <c r="Q34" i="24"/>
  <c r="P34" i="24"/>
  <c r="R34" i="24" s="1"/>
  <c r="Q33" i="24"/>
  <c r="S33" i="24"/>
  <c r="AI33" i="24" s="1"/>
  <c r="AH33" i="24"/>
  <c r="AH32" i="24"/>
  <c r="S32" i="24"/>
  <c r="Q32" i="24"/>
  <c r="AH30" i="24"/>
  <c r="S30" i="24"/>
  <c r="AI30" i="24" s="1"/>
  <c r="Q30" i="24"/>
  <c r="AH29" i="24"/>
  <c r="S29" i="24"/>
  <c r="AI29" i="24" s="1"/>
  <c r="Q29" i="24"/>
  <c r="O29" i="24"/>
  <c r="Q28" i="24"/>
  <c r="O28" i="24"/>
  <c r="AH27" i="24"/>
  <c r="Q27" i="24"/>
  <c r="S26" i="24"/>
  <c r="O25" i="24"/>
  <c r="AH25" i="24"/>
  <c r="S25" i="24"/>
  <c r="Q25" i="24"/>
  <c r="AH24" i="24"/>
  <c r="S24" i="24"/>
  <c r="Q24" i="24"/>
  <c r="P24" i="24"/>
  <c r="R24" i="24" s="1"/>
  <c r="Q22" i="24"/>
  <c r="S22" i="24"/>
  <c r="AI22" i="24" s="1"/>
  <c r="P21" i="24"/>
  <c r="Q20" i="24"/>
  <c r="P20" i="24"/>
  <c r="Q19" i="24"/>
  <c r="P19" i="24"/>
  <c r="R19" i="24" s="1"/>
  <c r="S19" i="24"/>
  <c r="AI19" i="24" s="1"/>
  <c r="P18" i="24"/>
  <c r="O17" i="24"/>
  <c r="Q18" i="24"/>
  <c r="P17" i="24"/>
  <c r="S17" i="24"/>
  <c r="AI17" i="24" s="1"/>
  <c r="Q17" i="24"/>
  <c r="S16" i="24"/>
  <c r="AI16" i="24" s="1"/>
  <c r="Q15" i="24"/>
  <c r="P14" i="24"/>
  <c r="Q13" i="24"/>
  <c r="P13" i="24"/>
  <c r="R13" i="24" s="1"/>
  <c r="AH13" i="24"/>
  <c r="S12" i="24"/>
  <c r="Q12" i="24"/>
  <c r="AH12" i="24"/>
  <c r="AI11" i="24"/>
  <c r="Q11" i="24"/>
  <c r="S11" i="24"/>
  <c r="S10" i="24"/>
  <c r="Q10" i="24"/>
  <c r="P10" i="24"/>
  <c r="R10" i="24" s="1"/>
  <c r="O9" i="24"/>
  <c r="AH9" i="24"/>
  <c r="Q9" i="24"/>
  <c r="AH8" i="24"/>
  <c r="P8" i="24"/>
  <c r="S8" i="24"/>
  <c r="Q8" i="24"/>
  <c r="O7" i="24"/>
  <c r="S7" i="24"/>
  <c r="AI7" i="24" s="1"/>
  <c r="AH7" i="24"/>
  <c r="Q7" i="24"/>
  <c r="AH42" i="23"/>
  <c r="P42" i="23"/>
  <c r="S42" i="23"/>
  <c r="Q42" i="23"/>
  <c r="AI41" i="23"/>
  <c r="S41" i="23"/>
  <c r="O41" i="23"/>
  <c r="P41" i="23"/>
  <c r="R41" i="23" s="1"/>
  <c r="Q41" i="23"/>
  <c r="Q40" i="23"/>
  <c r="P40" i="23"/>
  <c r="R40" i="23" s="1"/>
  <c r="S40" i="23"/>
  <c r="AI40" i="23" s="1"/>
  <c r="O39" i="23"/>
  <c r="P39" i="23"/>
  <c r="S38" i="23"/>
  <c r="AI38" i="23" s="1"/>
  <c r="Q38" i="23"/>
  <c r="S37" i="23"/>
  <c r="AI37" i="23" s="1"/>
  <c r="AH37" i="23"/>
  <c r="S36" i="23"/>
  <c r="AI36" i="23" s="1"/>
  <c r="O35" i="23"/>
  <c r="S35" i="23"/>
  <c r="AI35" i="23" s="1"/>
  <c r="AH35" i="23"/>
  <c r="Q34" i="23"/>
  <c r="S34" i="23"/>
  <c r="AI34" i="23" s="1"/>
  <c r="S32" i="23"/>
  <c r="AI32" i="23" s="1"/>
  <c r="O32" i="23"/>
  <c r="P32" i="23"/>
  <c r="R32" i="23" s="1"/>
  <c r="T32" i="23" s="1"/>
  <c r="AH32" i="23"/>
  <c r="Q32" i="23"/>
  <c r="Q31" i="23"/>
  <c r="O31" i="23"/>
  <c r="P31" i="23"/>
  <c r="R31" i="23" s="1"/>
  <c r="T31" i="23" s="1"/>
  <c r="S31" i="23"/>
  <c r="AI31" i="23" s="1"/>
  <c r="AH30" i="23"/>
  <c r="O30" i="23"/>
  <c r="P30" i="23"/>
  <c r="S30" i="23"/>
  <c r="P29" i="23"/>
  <c r="S29" i="23"/>
  <c r="AI29" i="23" s="1"/>
  <c r="AH29" i="23"/>
  <c r="Q29" i="23"/>
  <c r="S28" i="23"/>
  <c r="AI28" i="23" s="1"/>
  <c r="O28" i="23"/>
  <c r="AH28" i="23"/>
  <c r="Q28" i="23"/>
  <c r="AH27" i="23"/>
  <c r="O27" i="23"/>
  <c r="O26" i="23"/>
  <c r="P26" i="23"/>
  <c r="S26" i="23"/>
  <c r="AI26" i="23" s="1"/>
  <c r="AH26" i="23"/>
  <c r="Q25" i="23"/>
  <c r="P25" i="23"/>
  <c r="O25" i="23"/>
  <c r="AH25" i="23"/>
  <c r="AH24" i="23"/>
  <c r="S24" i="23"/>
  <c r="P24" i="23"/>
  <c r="Q24" i="23"/>
  <c r="R24" i="23" s="1"/>
  <c r="AK24" i="23" s="1"/>
  <c r="O23" i="23"/>
  <c r="P23" i="23"/>
  <c r="O22" i="23"/>
  <c r="S22" i="23"/>
  <c r="AI22" i="23" s="1"/>
  <c r="Q22" i="23"/>
  <c r="AI21" i="23"/>
  <c r="P21" i="23"/>
  <c r="S21" i="23"/>
  <c r="Q21" i="23"/>
  <c r="Q20" i="23"/>
  <c r="S19" i="23"/>
  <c r="AI19" i="23" s="1"/>
  <c r="P19" i="23"/>
  <c r="S18" i="23"/>
  <c r="AI18" i="23" s="1"/>
  <c r="Q18" i="23"/>
  <c r="P18" i="23"/>
  <c r="O18" i="23"/>
  <c r="P17" i="23"/>
  <c r="O17" i="23"/>
  <c r="AI16" i="23"/>
  <c r="S16" i="23"/>
  <c r="O16" i="23"/>
  <c r="P16" i="23"/>
  <c r="AH16" i="23"/>
  <c r="Q15" i="23"/>
  <c r="P15" i="23"/>
  <c r="R15" i="23" s="1"/>
  <c r="O15" i="23"/>
  <c r="S15" i="23"/>
  <c r="AI15" i="23" s="1"/>
  <c r="O14" i="23"/>
  <c r="S14" i="23"/>
  <c r="P13" i="23"/>
  <c r="O13" i="23"/>
  <c r="S13" i="23"/>
  <c r="AI13" i="23" s="1"/>
  <c r="AH13" i="23"/>
  <c r="Q13" i="23"/>
  <c r="S12" i="23"/>
  <c r="AI12" i="23" s="1"/>
  <c r="Q12" i="23"/>
  <c r="S11" i="23"/>
  <c r="Q11" i="23"/>
  <c r="AH11" i="23"/>
  <c r="P10" i="23"/>
  <c r="O10" i="23"/>
  <c r="AH9" i="23"/>
  <c r="S8" i="23"/>
  <c r="Q8" i="23"/>
  <c r="O8" i="23"/>
  <c r="AH8" i="23"/>
  <c r="Q7" i="23"/>
  <c r="O7" i="23"/>
  <c r="P7" i="23"/>
  <c r="AH42" i="22"/>
  <c r="Q42" i="22"/>
  <c r="Q41" i="22"/>
  <c r="O41" i="22"/>
  <c r="Q40" i="22"/>
  <c r="O40" i="22"/>
  <c r="Q39" i="22"/>
  <c r="O39" i="22"/>
  <c r="O38" i="22"/>
  <c r="AH37" i="22"/>
  <c r="Q36" i="22"/>
  <c r="P35" i="22"/>
  <c r="O35" i="22"/>
  <c r="Q34" i="22"/>
  <c r="P34" i="22"/>
  <c r="O34" i="22"/>
  <c r="AH33" i="22"/>
  <c r="O33" i="22"/>
  <c r="Q33" i="22"/>
  <c r="Q32" i="22"/>
  <c r="AH31" i="22"/>
  <c r="Q31" i="22"/>
  <c r="O31" i="22"/>
  <c r="P29" i="22"/>
  <c r="AH28" i="22"/>
  <c r="S28" i="22"/>
  <c r="Q28" i="22"/>
  <c r="O28" i="22"/>
  <c r="S27" i="22"/>
  <c r="AH27" i="22"/>
  <c r="Q27" i="22"/>
  <c r="AH26" i="22"/>
  <c r="Q26" i="22"/>
  <c r="P26" i="22"/>
  <c r="R26" i="22" s="1"/>
  <c r="O26" i="22"/>
  <c r="S25" i="22"/>
  <c r="Q25" i="22"/>
  <c r="O25" i="22"/>
  <c r="AH24" i="22"/>
  <c r="S24" i="22"/>
  <c r="AI24" i="22" s="1"/>
  <c r="Q24" i="22"/>
  <c r="O23" i="22"/>
  <c r="S21" i="22"/>
  <c r="Q21" i="22"/>
  <c r="S20" i="22"/>
  <c r="Q20" i="22"/>
  <c r="O20" i="22"/>
  <c r="Q19" i="22"/>
  <c r="P19" i="22"/>
  <c r="R19" i="22" s="1"/>
  <c r="T19" i="22" s="1"/>
  <c r="AH19" i="22" s="1"/>
  <c r="O19" i="22"/>
  <c r="AH18" i="22"/>
  <c r="S18" i="22"/>
  <c r="Q18" i="22"/>
  <c r="P18" i="22"/>
  <c r="O18" i="22"/>
  <c r="O17" i="22"/>
  <c r="P17" i="22"/>
  <c r="AH17" i="22"/>
  <c r="Q17" i="22"/>
  <c r="AH16" i="22"/>
  <c r="Q16" i="22"/>
  <c r="O16" i="22"/>
  <c r="AH15" i="22"/>
  <c r="Q15" i="22"/>
  <c r="S12" i="22"/>
  <c r="AH12" i="22"/>
  <c r="O11" i="22"/>
  <c r="S11" i="22"/>
  <c r="P10" i="22"/>
  <c r="S10" i="22"/>
  <c r="AI10" i="22" s="1"/>
  <c r="AH9" i="22"/>
  <c r="Q9" i="22"/>
  <c r="AH8" i="22"/>
  <c r="S8" i="22"/>
  <c r="Q8" i="22"/>
  <c r="AH7" i="22"/>
  <c r="Q7" i="22"/>
  <c r="AH42" i="21"/>
  <c r="P42" i="21"/>
  <c r="Q42" i="21"/>
  <c r="Q41" i="21"/>
  <c r="O41" i="21"/>
  <c r="O40" i="21"/>
  <c r="P40" i="21"/>
  <c r="S40" i="21"/>
  <c r="Q40" i="21"/>
  <c r="AI39" i="21"/>
  <c r="AH39" i="21"/>
  <c r="S39" i="21"/>
  <c r="O39" i="21"/>
  <c r="P39" i="21"/>
  <c r="Q39" i="21"/>
  <c r="Q38" i="21"/>
  <c r="P37" i="21"/>
  <c r="O37" i="21"/>
  <c r="S37" i="21"/>
  <c r="AI37" i="21" s="1"/>
  <c r="AH37" i="21"/>
  <c r="AI36" i="21"/>
  <c r="O36" i="21"/>
  <c r="P36" i="21"/>
  <c r="S36" i="21"/>
  <c r="AH36" i="21"/>
  <c r="AH35" i="21"/>
  <c r="Q35" i="21"/>
  <c r="P35" i="21"/>
  <c r="O35" i="21"/>
  <c r="S34" i="21"/>
  <c r="O34" i="21"/>
  <c r="P34" i="21"/>
  <c r="AH34" i="21"/>
  <c r="AH33" i="21"/>
  <c r="O33" i="21"/>
  <c r="S31" i="21"/>
  <c r="AH31" i="21"/>
  <c r="Q31" i="21"/>
  <c r="P30" i="21"/>
  <c r="O30" i="21"/>
  <c r="AH30" i="21"/>
  <c r="AH29" i="21"/>
  <c r="Q29" i="21"/>
  <c r="P29" i="21"/>
  <c r="R29" i="21" s="1"/>
  <c r="O29" i="21"/>
  <c r="S29" i="21"/>
  <c r="AI29" i="21" s="1"/>
  <c r="Q28" i="21"/>
  <c r="O28" i="21"/>
  <c r="P28" i="21"/>
  <c r="R28" i="21" s="1"/>
  <c r="T28" i="21" s="1"/>
  <c r="AH28" i="21"/>
  <c r="AH27" i="21"/>
  <c r="S27" i="21"/>
  <c r="Q27" i="21"/>
  <c r="P27" i="21"/>
  <c r="R27" i="21" s="1"/>
  <c r="AI26" i="21"/>
  <c r="AH26" i="21"/>
  <c r="Q26" i="21"/>
  <c r="O26" i="21"/>
  <c r="S26" i="21"/>
  <c r="P25" i="21"/>
  <c r="AH25" i="21"/>
  <c r="AH24" i="21"/>
  <c r="P24" i="21"/>
  <c r="R24" i="21" s="1"/>
  <c r="AK24" i="21" s="1"/>
  <c r="P23" i="21"/>
  <c r="Q24" i="21"/>
  <c r="S23" i="21"/>
  <c r="P22" i="21"/>
  <c r="Q22" i="21"/>
  <c r="Q21" i="21"/>
  <c r="O21" i="21"/>
  <c r="P21" i="21"/>
  <c r="S20" i="21"/>
  <c r="P20" i="21"/>
  <c r="AH19" i="21"/>
  <c r="Q19" i="21"/>
  <c r="P18" i="21"/>
  <c r="O18" i="21"/>
  <c r="S17" i="21"/>
  <c r="Q17" i="21"/>
  <c r="P17" i="21"/>
  <c r="R17" i="21" s="1"/>
  <c r="AH17" i="21"/>
  <c r="Q16" i="21"/>
  <c r="P16" i="21"/>
  <c r="S16" i="21"/>
  <c r="O15" i="21"/>
  <c r="P15" i="21"/>
  <c r="S14" i="21"/>
  <c r="P14" i="21"/>
  <c r="Q13" i="21"/>
  <c r="P13" i="21"/>
  <c r="S13" i="21"/>
  <c r="AI13" i="21" s="1"/>
  <c r="AH13" i="21"/>
  <c r="AH12" i="21"/>
  <c r="AH10" i="21"/>
  <c r="Q10" i="21"/>
  <c r="Q9" i="21"/>
  <c r="O9" i="21"/>
  <c r="P9" i="21"/>
  <c r="AH9" i="21"/>
  <c r="AH8" i="21"/>
  <c r="S8" i="21"/>
  <c r="P8" i="21"/>
  <c r="R8" i="21" s="1"/>
  <c r="Q8" i="21"/>
  <c r="O7" i="21"/>
  <c r="AI42" i="20"/>
  <c r="AH42" i="20"/>
  <c r="P41" i="20"/>
  <c r="S42" i="20"/>
  <c r="Q42" i="20"/>
  <c r="Q41" i="20"/>
  <c r="S40" i="20"/>
  <c r="AI40" i="20" s="1"/>
  <c r="Q39" i="20"/>
  <c r="Q38" i="20"/>
  <c r="O38" i="20"/>
  <c r="Q37" i="20"/>
  <c r="Q36" i="20"/>
  <c r="Q35" i="20"/>
  <c r="S34" i="20"/>
  <c r="AI34" i="20" s="1"/>
  <c r="P34" i="20"/>
  <c r="AH34" i="20"/>
  <c r="S33" i="20"/>
  <c r="AI33" i="20" s="1"/>
  <c r="Q33" i="20"/>
  <c r="Q32" i="20"/>
  <c r="O32" i="20"/>
  <c r="P32" i="20"/>
  <c r="R32" i="20" s="1"/>
  <c r="T32" i="20" s="1"/>
  <c r="AH32" i="20" s="1"/>
  <c r="Q31" i="20"/>
  <c r="AH31" i="20"/>
  <c r="AH30" i="20"/>
  <c r="Q30" i="20"/>
  <c r="AI29" i="20"/>
  <c r="AH29" i="20"/>
  <c r="Q29" i="20"/>
  <c r="P28" i="20"/>
  <c r="S29" i="20"/>
  <c r="AH28" i="20"/>
  <c r="Q28" i="20"/>
  <c r="S27" i="20"/>
  <c r="P27" i="20"/>
  <c r="AH27" i="20"/>
  <c r="Q27" i="20"/>
  <c r="AH26" i="20"/>
  <c r="Q26" i="20"/>
  <c r="AI25" i="20"/>
  <c r="S25" i="20"/>
  <c r="Q25" i="20"/>
  <c r="AH24" i="20"/>
  <c r="P24" i="20"/>
  <c r="Q24" i="20"/>
  <c r="S23" i="20"/>
  <c r="Q23" i="20"/>
  <c r="Q22" i="20"/>
  <c r="O22" i="20"/>
  <c r="P22" i="20"/>
  <c r="P21" i="20"/>
  <c r="O21" i="20"/>
  <c r="S21" i="20"/>
  <c r="AI21" i="20" s="1"/>
  <c r="Q21" i="20"/>
  <c r="S20" i="20"/>
  <c r="O20" i="20"/>
  <c r="Q20" i="20"/>
  <c r="Q19" i="20"/>
  <c r="O19" i="20"/>
  <c r="S18" i="20"/>
  <c r="AI18" i="20" s="1"/>
  <c r="O18" i="20"/>
  <c r="S17" i="20"/>
  <c r="AI17" i="20" s="1"/>
  <c r="Q17" i="20"/>
  <c r="O17" i="20"/>
  <c r="P17" i="20"/>
  <c r="Q16" i="20"/>
  <c r="S15" i="20"/>
  <c r="AI15" i="20" s="1"/>
  <c r="Q15" i="20"/>
  <c r="O13" i="20"/>
  <c r="Q14" i="20"/>
  <c r="Q13" i="20"/>
  <c r="P13" i="20"/>
  <c r="R13" i="20" s="1"/>
  <c r="T13" i="20" s="1"/>
  <c r="AH13" i="20" s="1"/>
  <c r="AI12" i="20"/>
  <c r="AH12" i="20"/>
  <c r="Q12" i="20"/>
  <c r="P12" i="20"/>
  <c r="O12" i="20"/>
  <c r="S12" i="20"/>
  <c r="AH10" i="20"/>
  <c r="Q10" i="20"/>
  <c r="O10" i="20"/>
  <c r="S9" i="20"/>
  <c r="AI9" i="20" s="1"/>
  <c r="P9" i="20"/>
  <c r="AH8" i="20"/>
  <c r="Q8" i="20"/>
  <c r="P7" i="20"/>
  <c r="AH42" i="19"/>
  <c r="P42" i="19"/>
  <c r="S42" i="19"/>
  <c r="Q42" i="19"/>
  <c r="R41" i="19"/>
  <c r="O41" i="19"/>
  <c r="P41" i="19"/>
  <c r="S41" i="19"/>
  <c r="Q41" i="19"/>
  <c r="S40" i="19"/>
  <c r="O40" i="19"/>
  <c r="S39" i="19"/>
  <c r="AI39" i="19" s="1"/>
  <c r="O39" i="19"/>
  <c r="Q39" i="19"/>
  <c r="O38" i="19"/>
  <c r="S38" i="19"/>
  <c r="AI38" i="19" s="1"/>
  <c r="P37" i="19"/>
  <c r="R37" i="19" s="1"/>
  <c r="Q37" i="19"/>
  <c r="S36" i="19"/>
  <c r="AI36" i="19" s="1"/>
  <c r="Q36" i="19"/>
  <c r="O36" i="19"/>
  <c r="P36" i="19"/>
  <c r="Q35" i="19"/>
  <c r="P35" i="19"/>
  <c r="O35" i="19"/>
  <c r="S35" i="19"/>
  <c r="S34" i="19"/>
  <c r="AI34" i="19" s="1"/>
  <c r="O34" i="19"/>
  <c r="Q34" i="19"/>
  <c r="Q33" i="19"/>
  <c r="S33" i="19"/>
  <c r="AI33" i="19" s="1"/>
  <c r="AH33" i="19"/>
  <c r="AH32" i="19"/>
  <c r="S32" i="19"/>
  <c r="Q32" i="19"/>
  <c r="P32" i="19"/>
  <c r="R32" i="19" s="1"/>
  <c r="O31" i="19"/>
  <c r="S30" i="19"/>
  <c r="AI30" i="19" s="1"/>
  <c r="Q30" i="19"/>
  <c r="S29" i="19"/>
  <c r="AH29" i="19"/>
  <c r="Q29" i="19"/>
  <c r="AH28" i="19"/>
  <c r="O28" i="19"/>
  <c r="Q28" i="19"/>
  <c r="S27" i="19"/>
  <c r="AI27" i="19" s="1"/>
  <c r="AH27" i="19"/>
  <c r="Q27" i="19"/>
  <c r="S26" i="19"/>
  <c r="AI26" i="19" s="1"/>
  <c r="R26" i="19"/>
  <c r="O25" i="19"/>
  <c r="P26" i="19"/>
  <c r="AH26" i="19"/>
  <c r="Q26" i="19"/>
  <c r="S25" i="19"/>
  <c r="AI25" i="19" s="1"/>
  <c r="Q25" i="19"/>
  <c r="AH25" i="19"/>
  <c r="AH24" i="19"/>
  <c r="S24" i="19"/>
  <c r="P24" i="19"/>
  <c r="Q24" i="19"/>
  <c r="S23" i="19"/>
  <c r="AI23" i="19" s="1"/>
  <c r="O23" i="19"/>
  <c r="S22" i="19"/>
  <c r="AI22" i="19" s="1"/>
  <c r="O22" i="19"/>
  <c r="O21" i="19"/>
  <c r="P22" i="19"/>
  <c r="O20" i="19"/>
  <c r="P20" i="19"/>
  <c r="S20" i="19"/>
  <c r="AI20" i="19" s="1"/>
  <c r="S19" i="19"/>
  <c r="AI19" i="19" s="1"/>
  <c r="O18" i="19"/>
  <c r="P19" i="19"/>
  <c r="S18" i="19"/>
  <c r="AI18" i="19" s="1"/>
  <c r="P18" i="19"/>
  <c r="Q18" i="19"/>
  <c r="O17" i="19"/>
  <c r="P17" i="19"/>
  <c r="Q17" i="19"/>
  <c r="S16" i="19"/>
  <c r="AI16" i="19" s="1"/>
  <c r="P16" i="19"/>
  <c r="O16" i="19"/>
  <c r="S15" i="19"/>
  <c r="AI15" i="19" s="1"/>
  <c r="O15" i="19"/>
  <c r="P15" i="19"/>
  <c r="Q15" i="19"/>
  <c r="AH14" i="19"/>
  <c r="O14" i="19"/>
  <c r="P14" i="19"/>
  <c r="S14" i="19"/>
  <c r="AI14" i="19" s="1"/>
  <c r="S13" i="19"/>
  <c r="AI13" i="19" s="1"/>
  <c r="P11" i="19"/>
  <c r="AH11" i="19"/>
  <c r="S10" i="19"/>
  <c r="AI10" i="19" s="1"/>
  <c r="Q10" i="19"/>
  <c r="AI9" i="19"/>
  <c r="Q9" i="19"/>
  <c r="S9" i="19"/>
  <c r="AH9" i="19"/>
  <c r="P8" i="19"/>
  <c r="O8" i="19"/>
  <c r="AH8" i="19"/>
  <c r="Q8" i="19"/>
  <c r="S7" i="19"/>
  <c r="P7" i="19"/>
  <c r="O7" i="19"/>
  <c r="Q7" i="19"/>
  <c r="AH42" i="18"/>
  <c r="P42" i="18"/>
  <c r="P41" i="18"/>
  <c r="S41" i="18"/>
  <c r="AI41" i="18" s="1"/>
  <c r="Q41" i="18"/>
  <c r="P40" i="18"/>
  <c r="O40" i="18"/>
  <c r="Q39" i="18"/>
  <c r="P39" i="18"/>
  <c r="O39" i="18"/>
  <c r="S38" i="18"/>
  <c r="AI38" i="18" s="1"/>
  <c r="Q38" i="18"/>
  <c r="P38" i="18"/>
  <c r="R38" i="18" s="1"/>
  <c r="P37" i="18"/>
  <c r="O37" i="18"/>
  <c r="S35" i="18"/>
  <c r="Q35" i="18"/>
  <c r="Q34" i="18"/>
  <c r="P33" i="18"/>
  <c r="Q33" i="18"/>
  <c r="O33" i="18"/>
  <c r="AI32" i="18"/>
  <c r="P32" i="18"/>
  <c r="S32" i="18"/>
  <c r="Q32" i="18"/>
  <c r="AH31" i="18"/>
  <c r="Q31" i="18"/>
  <c r="O31" i="18"/>
  <c r="AH30" i="18"/>
  <c r="Q30" i="18"/>
  <c r="AH29" i="18"/>
  <c r="S29" i="18"/>
  <c r="AI29" i="18" s="1"/>
  <c r="Q29" i="18"/>
  <c r="O28" i="18"/>
  <c r="P28" i="18"/>
  <c r="O27" i="18"/>
  <c r="AH26" i="18"/>
  <c r="Q26" i="18"/>
  <c r="S25" i="18"/>
  <c r="AI25" i="18" s="1"/>
  <c r="Q25" i="18"/>
  <c r="AI24" i="18"/>
  <c r="AH24" i="18"/>
  <c r="Q24" i="18"/>
  <c r="P24" i="18"/>
  <c r="S24" i="18"/>
  <c r="S23" i="18"/>
  <c r="Q23" i="18"/>
  <c r="P23" i="18"/>
  <c r="R23" i="18" s="1"/>
  <c r="O23" i="18"/>
  <c r="Q22" i="18"/>
  <c r="Q21" i="18"/>
  <c r="S20" i="18"/>
  <c r="P20" i="18"/>
  <c r="R20" i="18" s="1"/>
  <c r="Q20" i="18"/>
  <c r="S19" i="18"/>
  <c r="AI19" i="18" s="1"/>
  <c r="O19" i="18"/>
  <c r="P19" i="18"/>
  <c r="R19" i="18" s="1"/>
  <c r="Q19" i="18"/>
  <c r="Q18" i="18"/>
  <c r="P18" i="18"/>
  <c r="R18" i="18" s="1"/>
  <c r="O18" i="18"/>
  <c r="S18" i="18"/>
  <c r="AI18" i="18" s="1"/>
  <c r="AH17" i="18"/>
  <c r="S17" i="18"/>
  <c r="O17" i="18"/>
  <c r="P17" i="18"/>
  <c r="Q17" i="18"/>
  <c r="P16" i="18"/>
  <c r="AH16" i="18"/>
  <c r="Q16" i="18"/>
  <c r="Q15" i="18"/>
  <c r="O15" i="18"/>
  <c r="P15" i="18"/>
  <c r="S15" i="18"/>
  <c r="AI15" i="18" s="1"/>
  <c r="S14" i="18"/>
  <c r="O14" i="18"/>
  <c r="AH13" i="18"/>
  <c r="Q13" i="18"/>
  <c r="P13" i="18"/>
  <c r="O12" i="18"/>
  <c r="Q12" i="18"/>
  <c r="P11" i="18"/>
  <c r="AH11" i="18"/>
  <c r="Q10" i="18"/>
  <c r="AH7" i="18"/>
  <c r="S7" i="18"/>
  <c r="AI7" i="18" s="1"/>
  <c r="Q7" i="18"/>
  <c r="P7" i="18"/>
  <c r="O7" i="18"/>
  <c r="AH42" i="17"/>
  <c r="S42" i="17"/>
  <c r="Q42" i="17"/>
  <c r="Q41" i="17"/>
  <c r="O40" i="17"/>
  <c r="Q40" i="17"/>
  <c r="S40" i="17"/>
  <c r="AI40" i="17" s="1"/>
  <c r="P39" i="17"/>
  <c r="Q39" i="17"/>
  <c r="R39" i="17" s="1"/>
  <c r="Q38" i="17"/>
  <c r="O38" i="17"/>
  <c r="P38" i="17"/>
  <c r="R38" i="17" s="1"/>
  <c r="T38" i="17" s="1"/>
  <c r="AH38" i="17" s="1"/>
  <c r="Q37" i="17"/>
  <c r="AH36" i="17"/>
  <c r="Q36" i="17"/>
  <c r="P36" i="17"/>
  <c r="R36" i="17" s="1"/>
  <c r="AH35" i="17"/>
  <c r="Q35" i="17"/>
  <c r="O35" i="17"/>
  <c r="P35" i="17"/>
  <c r="R35" i="17" s="1"/>
  <c r="S35" i="17"/>
  <c r="AH34" i="17"/>
  <c r="Q34" i="17"/>
  <c r="Q33" i="17"/>
  <c r="S33" i="17"/>
  <c r="AI33" i="17" s="1"/>
  <c r="Q32" i="17"/>
  <c r="S32" i="17"/>
  <c r="AI32" i="17" s="1"/>
  <c r="AH31" i="17"/>
  <c r="S31" i="17"/>
  <c r="AI31" i="17" s="1"/>
  <c r="Q31" i="17"/>
  <c r="AH30" i="17"/>
  <c r="S30" i="17"/>
  <c r="AI30" i="17" s="1"/>
  <c r="Q30" i="17"/>
  <c r="AH29" i="17"/>
  <c r="Q29" i="17"/>
  <c r="AH28" i="17"/>
  <c r="Q28" i="17"/>
  <c r="P28" i="17"/>
  <c r="R28" i="17" s="1"/>
  <c r="AH27" i="17"/>
  <c r="Q27" i="17"/>
  <c r="AH26" i="17"/>
  <c r="Q26" i="17"/>
  <c r="O26" i="17"/>
  <c r="S25" i="17"/>
  <c r="O25" i="17"/>
  <c r="P25" i="17"/>
  <c r="AH24" i="17"/>
  <c r="S24" i="17"/>
  <c r="R24" i="17"/>
  <c r="AK24" i="17" s="1"/>
  <c r="Q24" i="17"/>
  <c r="P24" i="17"/>
  <c r="P23" i="17"/>
  <c r="Q23" i="17"/>
  <c r="Q22" i="17"/>
  <c r="O22" i="17"/>
  <c r="P22" i="17"/>
  <c r="R22" i="17" s="1"/>
  <c r="T22" i="17" s="1"/>
  <c r="AH22" i="17" s="1"/>
  <c r="S21" i="17"/>
  <c r="AI21" i="17" s="1"/>
  <c r="O21" i="17"/>
  <c r="Q21" i="17"/>
  <c r="S20" i="17"/>
  <c r="AI20" i="17" s="1"/>
  <c r="Q20" i="17"/>
  <c r="Q19" i="17"/>
  <c r="S19" i="17"/>
  <c r="AI19" i="17" s="1"/>
  <c r="S18" i="17"/>
  <c r="AI18" i="17" s="1"/>
  <c r="Q18" i="17"/>
  <c r="P17" i="17"/>
  <c r="Q16" i="17"/>
  <c r="O16" i="17"/>
  <c r="P16" i="17"/>
  <c r="AI15" i="17"/>
  <c r="S15" i="17"/>
  <c r="O15" i="17"/>
  <c r="P15" i="17"/>
  <c r="Q15" i="17"/>
  <c r="S14" i="17"/>
  <c r="O14" i="17"/>
  <c r="AH13" i="17"/>
  <c r="Q13" i="17"/>
  <c r="S12" i="17"/>
  <c r="AI12" i="17" s="1"/>
  <c r="O12" i="17"/>
  <c r="P12" i="17"/>
  <c r="AH12" i="17"/>
  <c r="Q12" i="17"/>
  <c r="Q11" i="17"/>
  <c r="P11" i="17"/>
  <c r="R11" i="17" s="1"/>
  <c r="S11" i="17"/>
  <c r="AI11" i="17" s="1"/>
  <c r="AH11" i="17"/>
  <c r="P10" i="17"/>
  <c r="S10" i="17"/>
  <c r="AH9" i="17"/>
  <c r="Q9" i="17"/>
  <c r="O9" i="17"/>
  <c r="P9" i="17"/>
  <c r="R9" i="17" s="1"/>
  <c r="T9" i="17" s="1"/>
  <c r="S8" i="17"/>
  <c r="AI8" i="17" s="1"/>
  <c r="Q8" i="17"/>
  <c r="O8" i="17"/>
  <c r="P8" i="17"/>
  <c r="R8" i="17" s="1"/>
  <c r="AH8" i="17"/>
  <c r="S7" i="17"/>
  <c r="AI7" i="17" s="1"/>
  <c r="Q7" i="17"/>
  <c r="P7" i="17"/>
  <c r="R7" i="17" s="1"/>
  <c r="AH42" i="16"/>
  <c r="P42" i="16"/>
  <c r="S42" i="16"/>
  <c r="AI42" i="16" s="1"/>
  <c r="O41" i="16"/>
  <c r="Q41" i="16"/>
  <c r="S40" i="16"/>
  <c r="AI40" i="16" s="1"/>
  <c r="Q40" i="16"/>
  <c r="P39" i="16"/>
  <c r="R39" i="16" s="1"/>
  <c r="S39" i="16"/>
  <c r="AI39" i="16" s="1"/>
  <c r="AH39" i="16"/>
  <c r="Q39" i="16"/>
  <c r="AI38" i="16"/>
  <c r="S38" i="16"/>
  <c r="P38" i="16"/>
  <c r="R38" i="16" s="1"/>
  <c r="Q38" i="16"/>
  <c r="Q37" i="16"/>
  <c r="P37" i="16"/>
  <c r="R37" i="16" s="1"/>
  <c r="O37" i="16"/>
  <c r="AH37" i="16"/>
  <c r="AH36" i="16"/>
  <c r="S36" i="16"/>
  <c r="AI36" i="16" s="1"/>
  <c r="O36" i="16"/>
  <c r="Q36" i="16"/>
  <c r="AH35" i="16"/>
  <c r="S35" i="16"/>
  <c r="AI35" i="16" s="1"/>
  <c r="Q35" i="16"/>
  <c r="S34" i="16"/>
  <c r="AI34" i="16" s="1"/>
  <c r="O34" i="16"/>
  <c r="AH34" i="16"/>
  <c r="Q34" i="16"/>
  <c r="O33" i="16"/>
  <c r="AH33" i="16"/>
  <c r="AH32" i="16"/>
  <c r="S32" i="16"/>
  <c r="Q32" i="16"/>
  <c r="P32" i="16"/>
  <c r="O32" i="16"/>
  <c r="AH31" i="16"/>
  <c r="Q31" i="16"/>
  <c r="AH30" i="16"/>
  <c r="S30" i="16"/>
  <c r="AI30" i="16" s="1"/>
  <c r="Q30" i="16"/>
  <c r="AH29" i="16"/>
  <c r="S29" i="16"/>
  <c r="P29" i="16"/>
  <c r="Q29" i="16"/>
  <c r="Q28" i="16"/>
  <c r="AH28" i="16"/>
  <c r="AH27" i="16"/>
  <c r="S27" i="16"/>
  <c r="AI27" i="16" s="1"/>
  <c r="Q27" i="16"/>
  <c r="AH26" i="16"/>
  <c r="S26" i="16"/>
  <c r="AI26" i="16" s="1"/>
  <c r="P26" i="16"/>
  <c r="O26" i="16"/>
  <c r="Q26" i="16"/>
  <c r="O25" i="16"/>
  <c r="AH25" i="16"/>
  <c r="AH24" i="16"/>
  <c r="S24" i="16"/>
  <c r="P24" i="16"/>
  <c r="R24" i="16" s="1"/>
  <c r="AK24" i="16" s="1"/>
  <c r="Q24" i="16"/>
  <c r="O23" i="16"/>
  <c r="Q23" i="16"/>
  <c r="S22" i="16"/>
  <c r="AI22" i="16" s="1"/>
  <c r="Q22" i="16"/>
  <c r="Q21" i="16"/>
  <c r="AI20" i="16"/>
  <c r="S20" i="16"/>
  <c r="Q20" i="16"/>
  <c r="O20" i="16"/>
  <c r="Q19" i="16"/>
  <c r="AH18" i="16"/>
  <c r="S18" i="16"/>
  <c r="AI18" i="16" s="1"/>
  <c r="O18" i="16"/>
  <c r="P18" i="16"/>
  <c r="Q18" i="16"/>
  <c r="Q17" i="16"/>
  <c r="AH17" i="16"/>
  <c r="AH16" i="16"/>
  <c r="Q16" i="16"/>
  <c r="P16" i="16"/>
  <c r="O16" i="16"/>
  <c r="S15" i="16"/>
  <c r="AH15" i="16"/>
  <c r="S14" i="16"/>
  <c r="AI14" i="16" s="1"/>
  <c r="AH14" i="16"/>
  <c r="AH13" i="16"/>
  <c r="S13" i="16"/>
  <c r="Q13" i="16"/>
  <c r="S12" i="16"/>
  <c r="AI12" i="16" s="1"/>
  <c r="Q12" i="16"/>
  <c r="AH12" i="16"/>
  <c r="O10" i="16"/>
  <c r="AH11" i="16"/>
  <c r="Q11" i="16"/>
  <c r="AH10" i="16"/>
  <c r="Q10" i="16"/>
  <c r="AH9" i="16"/>
  <c r="S9" i="16"/>
  <c r="AI9" i="16" s="1"/>
  <c r="Q9" i="16"/>
  <c r="AH8" i="16"/>
  <c r="O8" i="16"/>
  <c r="Q8" i="16"/>
  <c r="AH7" i="16"/>
  <c r="Q7" i="16"/>
  <c r="S7" i="16"/>
  <c r="AI7" i="16" s="1"/>
  <c r="AH42" i="15"/>
  <c r="S42" i="15"/>
  <c r="Q42" i="15"/>
  <c r="O41" i="15"/>
  <c r="Q41" i="15"/>
  <c r="AI40" i="15"/>
  <c r="O40" i="15"/>
  <c r="S40" i="15"/>
  <c r="Q40" i="15"/>
  <c r="S39" i="15"/>
  <c r="AI39" i="15" s="1"/>
  <c r="Q39" i="15"/>
  <c r="S38" i="15"/>
  <c r="AI38" i="15" s="1"/>
  <c r="P38" i="15"/>
  <c r="R38" i="15" s="1"/>
  <c r="O38" i="15"/>
  <c r="Q38" i="15"/>
  <c r="S37" i="15"/>
  <c r="AI37" i="15" s="1"/>
  <c r="O37" i="15"/>
  <c r="Q37" i="15"/>
  <c r="S36" i="15"/>
  <c r="AI36" i="15" s="1"/>
  <c r="Q36" i="15"/>
  <c r="P35" i="15"/>
  <c r="O35" i="15"/>
  <c r="S35" i="15"/>
  <c r="Q35" i="15"/>
  <c r="S34" i="15"/>
  <c r="AI34" i="15" s="1"/>
  <c r="O34" i="15"/>
  <c r="P34" i="15"/>
  <c r="Q34" i="15"/>
  <c r="S33" i="15"/>
  <c r="AI33" i="15" s="1"/>
  <c r="AH33" i="15"/>
  <c r="Q33" i="15"/>
  <c r="S32" i="15"/>
  <c r="AI32" i="15" s="1"/>
  <c r="AH32" i="15"/>
  <c r="Q32" i="15"/>
  <c r="S31" i="15"/>
  <c r="AI31" i="15" s="1"/>
  <c r="O31" i="15"/>
  <c r="AH31" i="15"/>
  <c r="Q31" i="15"/>
  <c r="S30" i="15"/>
  <c r="AI30" i="15" s="1"/>
  <c r="Q30" i="15"/>
  <c r="AH29" i="15"/>
  <c r="P29" i="15"/>
  <c r="R29" i="15" s="1"/>
  <c r="Q29" i="15"/>
  <c r="S28" i="15"/>
  <c r="AI28" i="15" s="1"/>
  <c r="O28" i="15"/>
  <c r="AH28" i="15"/>
  <c r="Q28" i="15"/>
  <c r="S27" i="15"/>
  <c r="AI27" i="15" s="1"/>
  <c r="AH27" i="15"/>
  <c r="Q27" i="15"/>
  <c r="O26" i="15"/>
  <c r="P26" i="15"/>
  <c r="S26" i="15"/>
  <c r="AH26" i="15"/>
  <c r="Q26" i="15"/>
  <c r="Q25" i="15"/>
  <c r="O25" i="15"/>
  <c r="P25" i="15"/>
  <c r="R25" i="15" s="1"/>
  <c r="T25" i="15" s="1"/>
  <c r="V25" i="15" s="1"/>
  <c r="AH25" i="15"/>
  <c r="AH24" i="15"/>
  <c r="S24" i="15"/>
  <c r="P24" i="15"/>
  <c r="Q24" i="15"/>
  <c r="Q23" i="15"/>
  <c r="P23" i="15"/>
  <c r="R23" i="15" s="1"/>
  <c r="S23" i="15"/>
  <c r="AI23" i="15" s="1"/>
  <c r="Q22" i="15"/>
  <c r="S21" i="15"/>
  <c r="AI21" i="15" s="1"/>
  <c r="O21" i="15"/>
  <c r="Q20" i="15"/>
  <c r="O19" i="15"/>
  <c r="P20" i="15"/>
  <c r="R20" i="15" s="1"/>
  <c r="S20" i="15"/>
  <c r="AI20" i="15" s="1"/>
  <c r="P19" i="15"/>
  <c r="R19" i="15" s="1"/>
  <c r="Q19" i="15"/>
  <c r="S18" i="15"/>
  <c r="AI18" i="15" s="1"/>
  <c r="Q18" i="15"/>
  <c r="Q17" i="15"/>
  <c r="S17" i="15"/>
  <c r="AI17" i="15" s="1"/>
  <c r="O16" i="15"/>
  <c r="O15" i="15"/>
  <c r="AH15" i="15"/>
  <c r="S14" i="15"/>
  <c r="AI14" i="15" s="1"/>
  <c r="Q14" i="15"/>
  <c r="S13" i="15"/>
  <c r="Q13" i="15"/>
  <c r="AH12" i="15"/>
  <c r="S12" i="15"/>
  <c r="AI12" i="15" s="1"/>
  <c r="O12" i="15"/>
  <c r="P12" i="15"/>
  <c r="Q12" i="15"/>
  <c r="S11" i="15"/>
  <c r="AI11" i="15" s="1"/>
  <c r="Q11" i="15"/>
  <c r="AH11" i="15"/>
  <c r="S10" i="15"/>
  <c r="AI10" i="15" s="1"/>
  <c r="Q10" i="15"/>
  <c r="AH9" i="15"/>
  <c r="S9" i="15"/>
  <c r="AI9" i="15" s="1"/>
  <c r="Q9" i="15"/>
  <c r="Q8" i="15"/>
  <c r="S8" i="15"/>
  <c r="AI8" i="15" s="1"/>
  <c r="AH8" i="15"/>
  <c r="S7" i="15"/>
  <c r="AI7" i="15" s="1"/>
  <c r="AI42" i="14"/>
  <c r="AH42" i="14"/>
  <c r="S42" i="14"/>
  <c r="P42" i="14"/>
  <c r="Q42" i="14"/>
  <c r="P41" i="14"/>
  <c r="Q41" i="14"/>
  <c r="S40" i="14"/>
  <c r="O39" i="14"/>
  <c r="Q40" i="14"/>
  <c r="P39" i="14"/>
  <c r="O38" i="14"/>
  <c r="S38" i="14"/>
  <c r="AI38" i="14" s="1"/>
  <c r="S37" i="14"/>
  <c r="AI37" i="14" s="1"/>
  <c r="Q37" i="14"/>
  <c r="P37" i="14"/>
  <c r="R37" i="14" s="1"/>
  <c r="S36" i="14"/>
  <c r="AI36" i="14" s="1"/>
  <c r="Q36" i="14"/>
  <c r="P36" i="14"/>
  <c r="R36" i="14" s="1"/>
  <c r="O36" i="14"/>
  <c r="P35" i="14"/>
  <c r="O35" i="14"/>
  <c r="Q35" i="14"/>
  <c r="S34" i="14"/>
  <c r="O34" i="14"/>
  <c r="Q34" i="14"/>
  <c r="S33" i="14"/>
  <c r="AI33" i="14" s="1"/>
  <c r="P33" i="14"/>
  <c r="O33" i="14"/>
  <c r="AH33" i="14"/>
  <c r="S32" i="14"/>
  <c r="P32" i="14"/>
  <c r="O32" i="14"/>
  <c r="Q32" i="14"/>
  <c r="S31" i="14"/>
  <c r="AI31" i="14" s="1"/>
  <c r="P31" i="14"/>
  <c r="O31" i="14"/>
  <c r="AH31" i="14"/>
  <c r="O30" i="14"/>
  <c r="P30" i="14"/>
  <c r="Q30" i="14"/>
  <c r="O29" i="14"/>
  <c r="P29" i="14"/>
  <c r="AH29" i="14"/>
  <c r="S28" i="14"/>
  <c r="Q28" i="14"/>
  <c r="P28" i="14"/>
  <c r="R28" i="14" s="1"/>
  <c r="AH28" i="14"/>
  <c r="P27" i="14"/>
  <c r="R27" i="14" s="1"/>
  <c r="T27" i="14" s="1"/>
  <c r="O27" i="14"/>
  <c r="AH27" i="14"/>
  <c r="Q27" i="14"/>
  <c r="P26" i="14"/>
  <c r="R26" i="14" s="1"/>
  <c r="S26" i="14"/>
  <c r="AI26" i="14"/>
  <c r="AH26" i="14"/>
  <c r="Q26" i="14"/>
  <c r="P25" i="14"/>
  <c r="S25" i="14"/>
  <c r="AH25" i="14"/>
  <c r="Q25" i="14"/>
  <c r="AH24" i="14"/>
  <c r="S24" i="14"/>
  <c r="AI24" i="14" s="1"/>
  <c r="Q24" i="14"/>
  <c r="S22" i="14"/>
  <c r="AI22" i="14" s="1"/>
  <c r="O22" i="14"/>
  <c r="Q22" i="14"/>
  <c r="S21" i="14"/>
  <c r="AI21" i="14"/>
  <c r="Q21" i="14"/>
  <c r="O20" i="14"/>
  <c r="P20" i="14"/>
  <c r="S18" i="14"/>
  <c r="Q18" i="14"/>
  <c r="O18" i="14"/>
  <c r="P18" i="14"/>
  <c r="R18" i="14" s="1"/>
  <c r="T18" i="14" s="1"/>
  <c r="S17" i="14"/>
  <c r="AI17" i="14" s="1"/>
  <c r="O17" i="14"/>
  <c r="P17" i="14"/>
  <c r="O16" i="14"/>
  <c r="P16" i="14"/>
  <c r="Q16" i="14"/>
  <c r="S15" i="14"/>
  <c r="O15" i="14"/>
  <c r="S14" i="14"/>
  <c r="AI14" i="14" s="1"/>
  <c r="Q14" i="14"/>
  <c r="O13" i="14"/>
  <c r="P13" i="14"/>
  <c r="S12" i="14"/>
  <c r="Q12" i="14"/>
  <c r="P12" i="14"/>
  <c r="AH12" i="14"/>
  <c r="O11" i="14"/>
  <c r="P11" i="14"/>
  <c r="S11" i="14"/>
  <c r="AI11" i="14" s="1"/>
  <c r="O10" i="14"/>
  <c r="AH10" i="14"/>
  <c r="Q10" i="14"/>
  <c r="S9" i="14"/>
  <c r="Q9" i="14"/>
  <c r="O8" i="14"/>
  <c r="O9" i="14"/>
  <c r="P9" i="14"/>
  <c r="S8" i="14"/>
  <c r="AI8" i="14" s="1"/>
  <c r="P8" i="14"/>
  <c r="AH8" i="14"/>
  <c r="O7" i="14"/>
  <c r="P7" i="14"/>
  <c r="AH42" i="13"/>
  <c r="Q42" i="13"/>
  <c r="S42" i="13"/>
  <c r="AI42" i="13" s="1"/>
  <c r="S41" i="13"/>
  <c r="Q41" i="13"/>
  <c r="P41" i="13"/>
  <c r="R41" i="13" s="1"/>
  <c r="O41" i="13"/>
  <c r="Q40" i="13"/>
  <c r="P40" i="13"/>
  <c r="P39" i="13"/>
  <c r="S38" i="13"/>
  <c r="O38" i="13"/>
  <c r="P38" i="13"/>
  <c r="S37" i="13"/>
  <c r="AI37" i="13" s="1"/>
  <c r="Q36" i="13"/>
  <c r="P36" i="13"/>
  <c r="R36" i="13" s="1"/>
  <c r="S35" i="13"/>
  <c r="Q35" i="13"/>
  <c r="P35" i="13"/>
  <c r="O35" i="13"/>
  <c r="S34" i="13"/>
  <c r="P33" i="13"/>
  <c r="O33" i="13"/>
  <c r="S33" i="13"/>
  <c r="AI33" i="13" s="1"/>
  <c r="Q33" i="13"/>
  <c r="AH32" i="13"/>
  <c r="S32" i="13"/>
  <c r="Q32" i="13"/>
  <c r="O32" i="13"/>
  <c r="AH31" i="13"/>
  <c r="Q31" i="13"/>
  <c r="P30" i="13"/>
  <c r="AH29" i="13"/>
  <c r="O29" i="13"/>
  <c r="Q29" i="13"/>
  <c r="S28" i="13"/>
  <c r="AH28" i="13"/>
  <c r="Q28" i="13"/>
  <c r="AH27" i="13"/>
  <c r="Q27" i="13"/>
  <c r="P27" i="13"/>
  <c r="R27" i="13" s="1"/>
  <c r="T27" i="13" s="1"/>
  <c r="O27" i="13"/>
  <c r="S26" i="13"/>
  <c r="P26" i="13"/>
  <c r="AH26" i="13"/>
  <c r="Q26" i="13"/>
  <c r="S25" i="13"/>
  <c r="P25" i="13"/>
  <c r="AH25" i="13"/>
  <c r="AH24" i="13"/>
  <c r="Q24" i="13"/>
  <c r="P23" i="13"/>
  <c r="O22" i="13"/>
  <c r="S22" i="13"/>
  <c r="S21" i="13"/>
  <c r="AI21" i="13" s="1"/>
  <c r="Q19" i="13"/>
  <c r="P19" i="13"/>
  <c r="O19" i="13"/>
  <c r="S17" i="13"/>
  <c r="AI17" i="13" s="1"/>
  <c r="Q17" i="13"/>
  <c r="S16" i="13"/>
  <c r="Q16" i="13"/>
  <c r="AH15" i="13"/>
  <c r="Q15" i="13"/>
  <c r="O14" i="13"/>
  <c r="P14" i="13"/>
  <c r="AH13" i="13"/>
  <c r="Q13" i="13"/>
  <c r="S12" i="13"/>
  <c r="AH12" i="13"/>
  <c r="AH11" i="13"/>
  <c r="Q11" i="13"/>
  <c r="P11" i="13"/>
  <c r="R11" i="13" s="1"/>
  <c r="AH10" i="13"/>
  <c r="S10" i="13"/>
  <c r="Q10" i="13"/>
  <c r="S9" i="13"/>
  <c r="AI9" i="13" s="1"/>
  <c r="AH9" i="13"/>
  <c r="Q9" i="13"/>
  <c r="AH8" i="13"/>
  <c r="O8" i="13"/>
  <c r="S8" i="13"/>
  <c r="AI8" i="13" s="1"/>
  <c r="Q8" i="13"/>
  <c r="AH7" i="13"/>
  <c r="S7" i="13"/>
  <c r="Q7" i="13"/>
  <c r="AI7" i="13"/>
  <c r="AH42" i="12"/>
  <c r="Q42" i="12"/>
  <c r="P42" i="12"/>
  <c r="R42" i="12" s="1"/>
  <c r="S42" i="12"/>
  <c r="AI42" i="12" s="1"/>
  <c r="S41" i="12"/>
  <c r="AI41" i="12" s="1"/>
  <c r="Q41" i="12"/>
  <c r="AI40" i="12"/>
  <c r="Q40" i="12"/>
  <c r="O40" i="12"/>
  <c r="P40" i="12"/>
  <c r="R40" i="12" s="1"/>
  <c r="T40" i="12" s="1"/>
  <c r="AH40" i="12" s="1"/>
  <c r="S40" i="12"/>
  <c r="Q39" i="12"/>
  <c r="Q38" i="12"/>
  <c r="Q37" i="12"/>
  <c r="O37" i="12"/>
  <c r="S36" i="12"/>
  <c r="AI36" i="12" s="1"/>
  <c r="Q36" i="12"/>
  <c r="S35" i="12"/>
  <c r="AI35" i="12" s="1"/>
  <c r="Q35" i="12"/>
  <c r="Q34" i="12"/>
  <c r="P34" i="12"/>
  <c r="R34" i="12" s="1"/>
  <c r="T34" i="12" s="1"/>
  <c r="AH34" i="12" s="1"/>
  <c r="O34" i="12"/>
  <c r="Q33" i="12"/>
  <c r="P33" i="12"/>
  <c r="O33" i="12"/>
  <c r="S32" i="12"/>
  <c r="AI32" i="12" s="1"/>
  <c r="O32" i="12"/>
  <c r="Q32" i="12"/>
  <c r="Q31" i="12"/>
  <c r="Q30" i="12"/>
  <c r="P30" i="12"/>
  <c r="AH29" i="12"/>
  <c r="AH28" i="12"/>
  <c r="Q28" i="12"/>
  <c r="P28" i="12"/>
  <c r="R28" i="12" s="1"/>
  <c r="AH27" i="12"/>
  <c r="S27" i="12"/>
  <c r="AI27" i="12" s="1"/>
  <c r="Q27" i="12"/>
  <c r="AH26" i="12"/>
  <c r="Q26" i="12"/>
  <c r="Q25" i="12"/>
  <c r="O25" i="12"/>
  <c r="AH24" i="12"/>
  <c r="Q24" i="12"/>
  <c r="P24" i="12"/>
  <c r="R24" i="12" s="1"/>
  <c r="AK24" i="12" s="1"/>
  <c r="P23" i="12"/>
  <c r="Q23" i="12"/>
  <c r="Q22" i="12"/>
  <c r="O22" i="12"/>
  <c r="P22" i="12"/>
  <c r="AI21" i="12"/>
  <c r="AH21" i="12"/>
  <c r="Q21" i="12"/>
  <c r="O21" i="12"/>
  <c r="P21" i="12"/>
  <c r="R21" i="12" s="1"/>
  <c r="T21" i="12" s="1"/>
  <c r="S21" i="12"/>
  <c r="S20" i="12"/>
  <c r="Q20" i="12"/>
  <c r="P19" i="12"/>
  <c r="Q18" i="12"/>
  <c r="Q17" i="12"/>
  <c r="O17" i="12"/>
  <c r="S16" i="12"/>
  <c r="AI16" i="12" s="1"/>
  <c r="Q16" i="12"/>
  <c r="O15" i="12"/>
  <c r="S15" i="12"/>
  <c r="AI15" i="12" s="1"/>
  <c r="Q15" i="12"/>
  <c r="S14" i="12"/>
  <c r="P14" i="12"/>
  <c r="O13" i="12"/>
  <c r="Q13" i="12"/>
  <c r="AH12" i="12"/>
  <c r="O12" i="12"/>
  <c r="S12" i="12"/>
  <c r="Q12" i="12"/>
  <c r="Q11" i="12"/>
  <c r="O11" i="12"/>
  <c r="AH10" i="12"/>
  <c r="S10" i="12"/>
  <c r="AI10" i="12" s="1"/>
  <c r="Q10" i="12"/>
  <c r="AH9" i="12"/>
  <c r="S9" i="12"/>
  <c r="AI9" i="12" s="1"/>
  <c r="Q9" i="12"/>
  <c r="O9" i="12"/>
  <c r="AH8" i="12"/>
  <c r="Q8" i="12"/>
  <c r="O8" i="12"/>
  <c r="P8" i="12"/>
  <c r="AH7" i="12"/>
  <c r="O7" i="12"/>
  <c r="Q7" i="12"/>
  <c r="AH42" i="11"/>
  <c r="Q42" i="11"/>
  <c r="S41" i="11"/>
  <c r="Q41" i="11"/>
  <c r="O41" i="11"/>
  <c r="Q39" i="11"/>
  <c r="P39" i="11"/>
  <c r="O39" i="11"/>
  <c r="Q38" i="11"/>
  <c r="P38" i="11"/>
  <c r="R38" i="11" s="1"/>
  <c r="O38" i="11"/>
  <c r="P37" i="11"/>
  <c r="S37" i="11"/>
  <c r="AI37" i="11" s="1"/>
  <c r="O36" i="11"/>
  <c r="P36" i="11"/>
  <c r="S36" i="11"/>
  <c r="O35" i="11"/>
  <c r="Q35" i="11"/>
  <c r="P34" i="11"/>
  <c r="S34" i="11"/>
  <c r="Q34" i="11"/>
  <c r="O33" i="11"/>
  <c r="S33" i="11"/>
  <c r="AI33" i="11" s="1"/>
  <c r="Q33" i="11"/>
  <c r="AH31" i="11"/>
  <c r="Q31" i="11"/>
  <c r="S31" i="11"/>
  <c r="AI31" i="11" s="1"/>
  <c r="AH30" i="11"/>
  <c r="Q30" i="11"/>
  <c r="P30" i="11"/>
  <c r="R30" i="11" s="1"/>
  <c r="S29" i="11"/>
  <c r="Q29" i="11"/>
  <c r="AH28" i="11"/>
  <c r="S28" i="11"/>
  <c r="AI28" i="11" s="1"/>
  <c r="Q28" i="11"/>
  <c r="O28" i="11"/>
  <c r="P28" i="11"/>
  <c r="R28" i="11" s="1"/>
  <c r="T28" i="11" s="1"/>
  <c r="AH26" i="11"/>
  <c r="S26" i="11"/>
  <c r="Q26" i="11"/>
  <c r="O26" i="11"/>
  <c r="S25" i="11"/>
  <c r="AH25" i="11"/>
  <c r="AH24" i="11"/>
  <c r="Q24" i="11"/>
  <c r="Q23" i="11"/>
  <c r="P23" i="11"/>
  <c r="R23" i="11" s="1"/>
  <c r="T23" i="11" s="1"/>
  <c r="O23" i="11"/>
  <c r="Q22" i="11"/>
  <c r="O22" i="11"/>
  <c r="P22" i="11"/>
  <c r="R22" i="11" s="1"/>
  <c r="P21" i="11"/>
  <c r="S21" i="11"/>
  <c r="AI21" i="11" s="1"/>
  <c r="P20" i="11"/>
  <c r="O20" i="11"/>
  <c r="O19" i="11"/>
  <c r="P19" i="11"/>
  <c r="Q18" i="11"/>
  <c r="O18" i="11"/>
  <c r="P18" i="11"/>
  <c r="R18" i="11" s="1"/>
  <c r="T18" i="11" s="1"/>
  <c r="AH18" i="11" s="1"/>
  <c r="S18" i="11"/>
  <c r="Q17" i="11"/>
  <c r="Q16" i="11"/>
  <c r="Q15" i="11"/>
  <c r="P15" i="11"/>
  <c r="R15" i="11" s="1"/>
  <c r="Q14" i="11"/>
  <c r="O14" i="11"/>
  <c r="P14" i="11"/>
  <c r="R14" i="11" s="1"/>
  <c r="AH13" i="11"/>
  <c r="S13" i="11"/>
  <c r="Q13" i="11"/>
  <c r="O13" i="11"/>
  <c r="S12" i="11"/>
  <c r="AI12" i="11" s="1"/>
  <c r="Q12" i="11"/>
  <c r="O12" i="11"/>
  <c r="P12" i="11"/>
  <c r="S10" i="11"/>
  <c r="Q10" i="11"/>
  <c r="O10" i="11"/>
  <c r="O9" i="11"/>
  <c r="Q9" i="11"/>
  <c r="AH8" i="11"/>
  <c r="Q8" i="11"/>
  <c r="S7" i="11"/>
  <c r="P7" i="11"/>
  <c r="O7" i="11"/>
  <c r="Q7" i="11"/>
  <c r="AH42" i="10"/>
  <c r="Q42" i="10"/>
  <c r="P42" i="10"/>
  <c r="S41" i="10"/>
  <c r="Q41" i="10"/>
  <c r="Q40" i="10"/>
  <c r="O40" i="10"/>
  <c r="P40" i="10"/>
  <c r="P39" i="10"/>
  <c r="O39" i="10"/>
  <c r="Q38" i="10"/>
  <c r="O38" i="10"/>
  <c r="S38" i="10"/>
  <c r="AI38" i="10" s="1"/>
  <c r="Q37" i="10"/>
  <c r="AI36" i="10"/>
  <c r="Q36" i="10"/>
  <c r="P36" i="10"/>
  <c r="O36" i="10"/>
  <c r="S36" i="10"/>
  <c r="Q34" i="10"/>
  <c r="P34" i="10"/>
  <c r="R34" i="10" s="1"/>
  <c r="Q33" i="10"/>
  <c r="S32" i="10"/>
  <c r="AI32" i="10" s="1"/>
  <c r="O31" i="10"/>
  <c r="P32" i="10"/>
  <c r="Q32" i="10"/>
  <c r="Q31" i="10"/>
  <c r="S30" i="10"/>
  <c r="AI30" i="10" s="1"/>
  <c r="Q30" i="10"/>
  <c r="P30" i="10"/>
  <c r="AH30" i="10"/>
  <c r="Q29" i="10"/>
  <c r="S29" i="10"/>
  <c r="AI29" i="10" s="1"/>
  <c r="AH29" i="10"/>
  <c r="AH28" i="10"/>
  <c r="Q28" i="10"/>
  <c r="O27" i="10"/>
  <c r="Q27" i="10"/>
  <c r="P27" i="10"/>
  <c r="S27" i="10"/>
  <c r="AI27" i="10" s="1"/>
  <c r="AH27" i="10"/>
  <c r="P26" i="10"/>
  <c r="O25" i="10"/>
  <c r="P25" i="10"/>
  <c r="AH24" i="10"/>
  <c r="S24" i="10"/>
  <c r="Q24" i="10"/>
  <c r="P24" i="10"/>
  <c r="R24" i="10" s="1"/>
  <c r="AK24" i="10" s="1"/>
  <c r="Q23" i="10"/>
  <c r="P23" i="10"/>
  <c r="AI22" i="10"/>
  <c r="S22" i="10"/>
  <c r="Q22" i="10"/>
  <c r="Q21" i="10"/>
  <c r="O21" i="10"/>
  <c r="Q20" i="10"/>
  <c r="S20" i="10"/>
  <c r="AI20" i="10" s="1"/>
  <c r="Q19" i="10"/>
  <c r="O19" i="10"/>
  <c r="S19" i="10"/>
  <c r="AI19" i="10" s="1"/>
  <c r="Q18" i="10"/>
  <c r="O18" i="10"/>
  <c r="AI17" i="10"/>
  <c r="S17" i="10"/>
  <c r="Q17" i="10"/>
  <c r="Q16" i="10"/>
  <c r="Q15" i="10"/>
  <c r="P15" i="10"/>
  <c r="R15" i="10" s="1"/>
  <c r="T15" i="10" s="1"/>
  <c r="AH15" i="10" s="1"/>
  <c r="O15" i="10"/>
  <c r="O14" i="10"/>
  <c r="S13" i="10"/>
  <c r="AI13" i="10" s="1"/>
  <c r="Q13" i="10"/>
  <c r="AH12" i="10"/>
  <c r="Q12" i="10"/>
  <c r="P12" i="10"/>
  <c r="P11" i="10"/>
  <c r="S11" i="10"/>
  <c r="AI11" i="10" s="1"/>
  <c r="O10" i="10"/>
  <c r="P10" i="10"/>
  <c r="AH9" i="10"/>
  <c r="Q9" i="10"/>
  <c r="P9" i="10"/>
  <c r="R9" i="10" s="1"/>
  <c r="AH8" i="10"/>
  <c r="S8" i="10"/>
  <c r="P8" i="10"/>
  <c r="R8" i="10" s="1"/>
  <c r="AI8" i="10"/>
  <c r="Q8" i="10"/>
  <c r="S7" i="10"/>
  <c r="AH7" i="10"/>
  <c r="Q7" i="10"/>
  <c r="AH42" i="9"/>
  <c r="Q42" i="9"/>
  <c r="Q41" i="9"/>
  <c r="O41" i="9"/>
  <c r="P41" i="9"/>
  <c r="R41" i="9" s="1"/>
  <c r="S41" i="9"/>
  <c r="AI41" i="9" s="1"/>
  <c r="S40" i="9"/>
  <c r="AI40" i="9" s="1"/>
  <c r="P40" i="9"/>
  <c r="R40" i="9" s="1"/>
  <c r="Q40" i="9"/>
  <c r="S39" i="9"/>
  <c r="AI39" i="9" s="1"/>
  <c r="O39" i="9"/>
  <c r="O38" i="9"/>
  <c r="Q39" i="9"/>
  <c r="S38" i="9"/>
  <c r="AI38" i="9" s="1"/>
  <c r="Q38" i="9"/>
  <c r="AI37" i="9"/>
  <c r="S37" i="9"/>
  <c r="O36" i="9"/>
  <c r="S36" i="9"/>
  <c r="AI36" i="9" s="1"/>
  <c r="Q35" i="9"/>
  <c r="P35" i="9"/>
  <c r="R35" i="9" s="1"/>
  <c r="O35" i="9"/>
  <c r="S35" i="9"/>
  <c r="AI35" i="9" s="1"/>
  <c r="P34" i="9"/>
  <c r="O34" i="9"/>
  <c r="S33" i="9"/>
  <c r="AH33" i="9"/>
  <c r="O32" i="9"/>
  <c r="S32" i="9"/>
  <c r="AI32" i="9" s="1"/>
  <c r="Q32" i="9"/>
  <c r="Q31" i="9"/>
  <c r="O30" i="9"/>
  <c r="S31" i="9"/>
  <c r="AI31" i="9" s="1"/>
  <c r="AH30" i="9"/>
  <c r="S29" i="9"/>
  <c r="AI29" i="9" s="1"/>
  <c r="Q29" i="9"/>
  <c r="P29" i="9"/>
  <c r="O29" i="9"/>
  <c r="S28" i="9"/>
  <c r="AI28" i="9" s="1"/>
  <c r="P27" i="9"/>
  <c r="S27" i="9"/>
  <c r="AI27" i="9" s="1"/>
  <c r="AH27" i="9"/>
  <c r="AH26" i="9"/>
  <c r="S26" i="9"/>
  <c r="AI26" i="9" s="1"/>
  <c r="P26" i="9"/>
  <c r="Q26" i="9"/>
  <c r="AH24" i="9"/>
  <c r="S24" i="9"/>
  <c r="P24" i="9"/>
  <c r="Q24" i="9"/>
  <c r="O23" i="9"/>
  <c r="P23" i="9"/>
  <c r="S22" i="9"/>
  <c r="AI22" i="9" s="1"/>
  <c r="Q22" i="9"/>
  <c r="S21" i="9"/>
  <c r="Q21" i="9"/>
  <c r="O21" i="9"/>
  <c r="Q20" i="9"/>
  <c r="O19" i="9"/>
  <c r="P19" i="9"/>
  <c r="S19" i="9"/>
  <c r="AI19" i="9" s="1"/>
  <c r="Q19" i="9"/>
  <c r="Q18" i="9"/>
  <c r="P18" i="9"/>
  <c r="R18" i="9" s="1"/>
  <c r="O18" i="9"/>
  <c r="P17" i="9"/>
  <c r="S16" i="9"/>
  <c r="AI16" i="9" s="1"/>
  <c r="Q16" i="9"/>
  <c r="O16" i="9"/>
  <c r="O15" i="9"/>
  <c r="S15" i="9"/>
  <c r="Q15" i="9"/>
  <c r="S14" i="9"/>
  <c r="O14" i="9"/>
  <c r="P14" i="9"/>
  <c r="R14" i="9" s="1"/>
  <c r="T14" i="9" s="1"/>
  <c r="Q14" i="9"/>
  <c r="S13" i="9"/>
  <c r="AI13" i="9" s="1"/>
  <c r="O13" i="9"/>
  <c r="P13" i="9"/>
  <c r="Q13" i="9"/>
  <c r="Q12" i="9"/>
  <c r="P12" i="9"/>
  <c r="R12" i="9" s="1"/>
  <c r="S12" i="9"/>
  <c r="AI12" i="9" s="1"/>
  <c r="AH11" i="9"/>
  <c r="S11" i="9"/>
  <c r="AI11" i="9" s="1"/>
  <c r="O11" i="9"/>
  <c r="Q11" i="9"/>
  <c r="S10" i="9"/>
  <c r="AI10" i="9" s="1"/>
  <c r="Q10" i="9"/>
  <c r="O10" i="9"/>
  <c r="AH10" i="9"/>
  <c r="AH9" i="9"/>
  <c r="Q9" i="9"/>
  <c r="O9" i="9"/>
  <c r="P9" i="9"/>
  <c r="R9" i="9" s="1"/>
  <c r="S9" i="9"/>
  <c r="O8" i="9"/>
  <c r="P8" i="9"/>
  <c r="AH8" i="9"/>
  <c r="Q8" i="9"/>
  <c r="Q7" i="9"/>
  <c r="P7" i="9"/>
  <c r="AH42" i="8"/>
  <c r="S42" i="8"/>
  <c r="AI42" i="8" s="1"/>
  <c r="Q42" i="8"/>
  <c r="O41" i="8"/>
  <c r="P41" i="8"/>
  <c r="O40" i="8"/>
  <c r="P40" i="8"/>
  <c r="R40" i="8" s="1"/>
  <c r="T40" i="8" s="1"/>
  <c r="Q40" i="8"/>
  <c r="S39" i="8"/>
  <c r="AI39" i="8" s="1"/>
  <c r="O38" i="8"/>
  <c r="S38" i="8"/>
  <c r="AI38" i="8" s="1"/>
  <c r="Q38" i="8"/>
  <c r="P38" i="8"/>
  <c r="R38" i="8" s="1"/>
  <c r="T38" i="8" s="1"/>
  <c r="AH38" i="8" s="1"/>
  <c r="S37" i="8"/>
  <c r="AI37" i="8" s="1"/>
  <c r="Q37" i="8"/>
  <c r="S36" i="8"/>
  <c r="Q36" i="8"/>
  <c r="O36" i="8"/>
  <c r="O35" i="8"/>
  <c r="P35" i="8"/>
  <c r="S35" i="8"/>
  <c r="AI35" i="8" s="1"/>
  <c r="S34" i="8"/>
  <c r="AI34" i="8" s="1"/>
  <c r="P34" i="8"/>
  <c r="O34" i="8"/>
  <c r="S33" i="8"/>
  <c r="O33" i="8"/>
  <c r="O32" i="8"/>
  <c r="AI33" i="8"/>
  <c r="P32" i="8"/>
  <c r="O31" i="8"/>
  <c r="P31" i="8"/>
  <c r="AH31" i="8"/>
  <c r="Q31" i="8"/>
  <c r="S30" i="8"/>
  <c r="O29" i="8"/>
  <c r="P30" i="8"/>
  <c r="AI30" i="8"/>
  <c r="AH29" i="8"/>
  <c r="Q29" i="8"/>
  <c r="S29" i="8"/>
  <c r="AI29" i="8" s="1"/>
  <c r="P28" i="8"/>
  <c r="O28" i="8"/>
  <c r="S28" i="8"/>
  <c r="AI28" i="8" s="1"/>
  <c r="AH28" i="8"/>
  <c r="Q28" i="8"/>
  <c r="S27" i="8"/>
  <c r="Q27" i="8"/>
  <c r="P27" i="8"/>
  <c r="O27" i="8"/>
  <c r="O26" i="8"/>
  <c r="P26" i="8"/>
  <c r="R26" i="8" s="1"/>
  <c r="T26" i="8" s="1"/>
  <c r="S26" i="8"/>
  <c r="AI26" i="8" s="1"/>
  <c r="Q26" i="8"/>
  <c r="O25" i="8"/>
  <c r="P25" i="8"/>
  <c r="S25" i="8"/>
  <c r="AI25" i="8" s="1"/>
  <c r="Q25" i="8"/>
  <c r="AH24" i="8"/>
  <c r="Q24" i="8"/>
  <c r="S23" i="8"/>
  <c r="AI23" i="8" s="1"/>
  <c r="P23" i="8"/>
  <c r="O23" i="8"/>
  <c r="O22" i="8"/>
  <c r="P22" i="8"/>
  <c r="P21" i="8"/>
  <c r="O21" i="8"/>
  <c r="S21" i="8"/>
  <c r="AI21" i="8" s="1"/>
  <c r="S20" i="8"/>
  <c r="Q20" i="8"/>
  <c r="O20" i="8"/>
  <c r="O19" i="8"/>
  <c r="AI19" i="8"/>
  <c r="R19" i="8"/>
  <c r="T19" i="8" s="1"/>
  <c r="Q19" i="8"/>
  <c r="P19" i="8"/>
  <c r="S19" i="8"/>
  <c r="O18" i="8"/>
  <c r="P18" i="8"/>
  <c r="S18" i="8"/>
  <c r="AI18" i="8" s="1"/>
  <c r="P17" i="8"/>
  <c r="O17" i="8"/>
  <c r="S16" i="8"/>
  <c r="AI16" i="8" s="1"/>
  <c r="Q16" i="8"/>
  <c r="AI15" i="8"/>
  <c r="S15" i="8"/>
  <c r="Q15" i="8"/>
  <c r="P15" i="8"/>
  <c r="R15" i="8" s="1"/>
  <c r="T15" i="8" s="1"/>
  <c r="AH15" i="8" s="1"/>
  <c r="O15" i="8"/>
  <c r="O14" i="8"/>
  <c r="S13" i="8"/>
  <c r="AI13" i="8" s="1"/>
  <c r="Q13" i="8"/>
  <c r="O12" i="8"/>
  <c r="P11" i="8"/>
  <c r="P10" i="8"/>
  <c r="S10" i="8"/>
  <c r="AI10" i="8" s="1"/>
  <c r="S9" i="8"/>
  <c r="AI9" i="8" s="1"/>
  <c r="Q9" i="8"/>
  <c r="O8" i="8"/>
  <c r="P8" i="8"/>
  <c r="S7" i="8"/>
  <c r="AI7" i="8" s="1"/>
  <c r="Q7" i="8"/>
  <c r="P7" i="8"/>
  <c r="R7" i="8" s="1"/>
  <c r="AH7" i="8"/>
  <c r="AH42" i="7"/>
  <c r="P42" i="7"/>
  <c r="S41" i="7"/>
  <c r="AI41" i="7" s="1"/>
  <c r="O41" i="7"/>
  <c r="Q41" i="7"/>
  <c r="S40" i="7"/>
  <c r="Q40" i="7"/>
  <c r="S39" i="7"/>
  <c r="Q39" i="7"/>
  <c r="P39" i="7"/>
  <c r="R39" i="7" s="1"/>
  <c r="O39" i="7"/>
  <c r="Q38" i="7"/>
  <c r="O38" i="7"/>
  <c r="Q37" i="7"/>
  <c r="P37" i="7"/>
  <c r="O37" i="7"/>
  <c r="O36" i="7"/>
  <c r="P36" i="7"/>
  <c r="Q35" i="7"/>
  <c r="AH34" i="7"/>
  <c r="O34" i="7"/>
  <c r="P34" i="7"/>
  <c r="Q34" i="7"/>
  <c r="S33" i="7"/>
  <c r="Q33" i="7"/>
  <c r="O32" i="7"/>
  <c r="P32" i="7"/>
  <c r="AH31" i="7"/>
  <c r="S31" i="7"/>
  <c r="Q31" i="7"/>
  <c r="AI31" i="7"/>
  <c r="AH30" i="7"/>
  <c r="S30" i="7"/>
  <c r="Q30" i="7"/>
  <c r="P30" i="7"/>
  <c r="R30" i="7" s="1"/>
  <c r="O29" i="7"/>
  <c r="S29" i="7"/>
  <c r="AI29" i="7" s="1"/>
  <c r="P29" i="7"/>
  <c r="Q29" i="7"/>
  <c r="R29" i="7" s="1"/>
  <c r="T29" i="7" s="1"/>
  <c r="AH29" i="7" s="1"/>
  <c r="AH28" i="7"/>
  <c r="Q28" i="7"/>
  <c r="P28" i="7"/>
  <c r="R28" i="7" s="1"/>
  <c r="O28" i="7"/>
  <c r="P27" i="7"/>
  <c r="O27" i="7"/>
  <c r="O26" i="7"/>
  <c r="AH26" i="7"/>
  <c r="S25" i="7"/>
  <c r="AH24" i="7"/>
  <c r="P24" i="7"/>
  <c r="Q24" i="7"/>
  <c r="S23" i="7"/>
  <c r="P23" i="7"/>
  <c r="Q23" i="7"/>
  <c r="O21" i="7"/>
  <c r="P22" i="7"/>
  <c r="S22" i="7"/>
  <c r="AI22" i="7" s="1"/>
  <c r="Q21" i="7"/>
  <c r="Q20" i="7"/>
  <c r="O20" i="7"/>
  <c r="P20" i="7"/>
  <c r="R20" i="7" s="1"/>
  <c r="S19" i="7"/>
  <c r="AI19" i="7"/>
  <c r="Q19" i="7"/>
  <c r="O18" i="7"/>
  <c r="Q18" i="7"/>
  <c r="S17" i="7"/>
  <c r="Q17" i="7"/>
  <c r="P17" i="7"/>
  <c r="R17" i="7" s="1"/>
  <c r="O17" i="7"/>
  <c r="Q16" i="7"/>
  <c r="O16" i="7"/>
  <c r="S15" i="7"/>
  <c r="AI15" i="7" s="1"/>
  <c r="Q15" i="7"/>
  <c r="P15" i="7"/>
  <c r="R15" i="7" s="1"/>
  <c r="O15" i="7"/>
  <c r="AH14" i="7"/>
  <c r="Q14" i="7"/>
  <c r="P14" i="7"/>
  <c r="R14" i="7" s="1"/>
  <c r="S14" i="7"/>
  <c r="O13" i="7"/>
  <c r="S13" i="7"/>
  <c r="AI13" i="7" s="1"/>
  <c r="AI12" i="7"/>
  <c r="S12" i="7"/>
  <c r="Q12" i="7"/>
  <c r="O12" i="7"/>
  <c r="P11" i="7"/>
  <c r="AH11" i="7"/>
  <c r="AH10" i="7"/>
  <c r="S10" i="7"/>
  <c r="AI10" i="7" s="1"/>
  <c r="Q10" i="7"/>
  <c r="AH9" i="7"/>
  <c r="P9" i="7"/>
  <c r="Q9" i="7"/>
  <c r="AH8" i="7"/>
  <c r="S8" i="7"/>
  <c r="Q8" i="7"/>
  <c r="O8" i="7"/>
  <c r="P8" i="7"/>
  <c r="R8" i="7" s="1"/>
  <c r="P7" i="7"/>
  <c r="AH7" i="7"/>
  <c r="Q7" i="7"/>
  <c r="AH42" i="6"/>
  <c r="Q42" i="6"/>
  <c r="P41" i="6"/>
  <c r="P42" i="6"/>
  <c r="R42" i="6" s="1"/>
  <c r="AK42" i="6" s="1"/>
  <c r="S42" i="6"/>
  <c r="S41" i="6"/>
  <c r="AI41" i="6" s="1"/>
  <c r="S40" i="6"/>
  <c r="AI40" i="6" s="1"/>
  <c r="Q40" i="6"/>
  <c r="O40" i="6"/>
  <c r="P39" i="6"/>
  <c r="Q39" i="6"/>
  <c r="Q38" i="6"/>
  <c r="O38" i="6"/>
  <c r="P38" i="6"/>
  <c r="R38" i="6" s="1"/>
  <c r="S38" i="6"/>
  <c r="AI38" i="6" s="1"/>
  <c r="P37" i="6"/>
  <c r="Q37" i="6"/>
  <c r="S36" i="6"/>
  <c r="P36" i="6"/>
  <c r="O35" i="6"/>
  <c r="Q36" i="6"/>
  <c r="Q35" i="6"/>
  <c r="S35" i="6"/>
  <c r="AI35" i="6" s="1"/>
  <c r="S34" i="6"/>
  <c r="AI34" i="6" s="1"/>
  <c r="Q34" i="6"/>
  <c r="R34" i="6" s="1"/>
  <c r="O34" i="6"/>
  <c r="P34" i="6"/>
  <c r="S33" i="6"/>
  <c r="O33" i="6"/>
  <c r="P33" i="6"/>
  <c r="Q33" i="6"/>
  <c r="AI32" i="6"/>
  <c r="Q32" i="6"/>
  <c r="P31" i="6"/>
  <c r="R31" i="6" s="1"/>
  <c r="P32" i="6"/>
  <c r="S32" i="6"/>
  <c r="S31" i="6"/>
  <c r="Q31" i="6"/>
  <c r="AH30" i="6"/>
  <c r="S30" i="6"/>
  <c r="AI30" i="6" s="1"/>
  <c r="Q30" i="6"/>
  <c r="Q29" i="6"/>
  <c r="P28" i="6"/>
  <c r="S29" i="6"/>
  <c r="AI29" i="6" s="1"/>
  <c r="AH29" i="6"/>
  <c r="AH28" i="6"/>
  <c r="O28" i="6"/>
  <c r="Q28" i="6"/>
  <c r="P27" i="6"/>
  <c r="AH27" i="6"/>
  <c r="Q27" i="6"/>
  <c r="Q26" i="6"/>
  <c r="O26" i="6"/>
  <c r="S26" i="6"/>
  <c r="AI26" i="6" s="1"/>
  <c r="AH26" i="6"/>
  <c r="S25" i="6"/>
  <c r="O25" i="6"/>
  <c r="Q25" i="6"/>
  <c r="AH24" i="6"/>
  <c r="S24" i="6"/>
  <c r="AI24" i="6" s="1"/>
  <c r="Q24" i="6"/>
  <c r="P24" i="6"/>
  <c r="R24" i="6" s="1"/>
  <c r="AK24" i="6" s="1"/>
  <c r="P23" i="6"/>
  <c r="Q23" i="6"/>
  <c r="Q22" i="6"/>
  <c r="O22" i="6"/>
  <c r="P22" i="6"/>
  <c r="R22" i="6" s="1"/>
  <c r="T22" i="6" s="1"/>
  <c r="S22" i="6"/>
  <c r="AI22" i="6" s="1"/>
  <c r="P21" i="6"/>
  <c r="Q21" i="6"/>
  <c r="S20" i="6"/>
  <c r="O19" i="6"/>
  <c r="P20" i="6"/>
  <c r="Q20" i="6"/>
  <c r="P19" i="6"/>
  <c r="S19" i="6"/>
  <c r="AI19" i="6" s="1"/>
  <c r="S18" i="6"/>
  <c r="AI18" i="6" s="1"/>
  <c r="Q18" i="6"/>
  <c r="R18" i="6" s="1"/>
  <c r="O18" i="6"/>
  <c r="P18" i="6"/>
  <c r="S17" i="6"/>
  <c r="O17" i="6"/>
  <c r="P17" i="6"/>
  <c r="Q17" i="6"/>
  <c r="Q16" i="6"/>
  <c r="P15" i="6"/>
  <c r="S16" i="6"/>
  <c r="AI16" i="6" s="1"/>
  <c r="S15" i="6"/>
  <c r="Q15" i="6"/>
  <c r="AI14" i="6"/>
  <c r="S14" i="6"/>
  <c r="P14" i="6"/>
  <c r="R14" i="6" s="1"/>
  <c r="Q14" i="6"/>
  <c r="Q13" i="6"/>
  <c r="S13" i="6"/>
  <c r="AI13" i="6" s="1"/>
  <c r="AH12" i="6"/>
  <c r="Q12" i="6"/>
  <c r="AH11" i="6"/>
  <c r="P11" i="6"/>
  <c r="Q11" i="6"/>
  <c r="AI10" i="6"/>
  <c r="Q10" i="6"/>
  <c r="O10" i="6"/>
  <c r="O9" i="6"/>
  <c r="S10" i="6"/>
  <c r="P9" i="6"/>
  <c r="Q9" i="6"/>
  <c r="S8" i="6"/>
  <c r="AI8" i="6" s="1"/>
  <c r="P8" i="6"/>
  <c r="O8" i="6"/>
  <c r="AH8" i="6"/>
  <c r="Q8" i="6"/>
  <c r="O7" i="6"/>
  <c r="P7" i="6"/>
  <c r="S7" i="6"/>
  <c r="AI7" i="6" s="1"/>
  <c r="Q7" i="6"/>
  <c r="AH42" i="5"/>
  <c r="S42" i="5"/>
  <c r="Q42" i="5"/>
  <c r="S41" i="5"/>
  <c r="O41" i="5"/>
  <c r="P41" i="5"/>
  <c r="Q41" i="5"/>
  <c r="S40" i="5"/>
  <c r="AI40" i="5" s="1"/>
  <c r="Q40" i="5"/>
  <c r="O40" i="5"/>
  <c r="S39" i="5"/>
  <c r="O39" i="5"/>
  <c r="P39" i="5"/>
  <c r="R39" i="5" s="1"/>
  <c r="T39" i="5" s="1"/>
  <c r="AH39" i="5" s="1"/>
  <c r="Q39" i="5"/>
  <c r="Q38" i="5"/>
  <c r="S37" i="5"/>
  <c r="AI37" i="5" s="1"/>
  <c r="Q37" i="5"/>
  <c r="O37" i="5"/>
  <c r="P37" i="5"/>
  <c r="R37" i="5" s="1"/>
  <c r="T37" i="5" s="1"/>
  <c r="AH37" i="5" s="1"/>
  <c r="Q36" i="5"/>
  <c r="P36" i="5"/>
  <c r="R36" i="5" s="1"/>
  <c r="S35" i="5"/>
  <c r="AI35" i="5" s="1"/>
  <c r="Q35" i="5"/>
  <c r="S34" i="5"/>
  <c r="AI34" i="5" s="1"/>
  <c r="Q34" i="5"/>
  <c r="O32" i="5"/>
  <c r="Q32" i="5"/>
  <c r="P32" i="5"/>
  <c r="R32" i="5" s="1"/>
  <c r="T32" i="5" s="1"/>
  <c r="S32" i="5"/>
  <c r="AI32" i="5" s="1"/>
  <c r="S31" i="5"/>
  <c r="AI31" i="5" s="1"/>
  <c r="Q31" i="5"/>
  <c r="O31" i="5"/>
  <c r="Q30" i="5"/>
  <c r="P30" i="5"/>
  <c r="S29" i="5"/>
  <c r="AI29" i="5" s="1"/>
  <c r="O29" i="5"/>
  <c r="AH29" i="5"/>
  <c r="Q29" i="5"/>
  <c r="S28" i="5"/>
  <c r="AI28" i="5" s="1"/>
  <c r="Q28" i="5"/>
  <c r="P28" i="5"/>
  <c r="R28" i="5" s="1"/>
  <c r="O28" i="5"/>
  <c r="AH27" i="5"/>
  <c r="S27" i="5"/>
  <c r="Q27" i="5"/>
  <c r="P27" i="5"/>
  <c r="R27" i="5" s="1"/>
  <c r="O27" i="5"/>
  <c r="AH26" i="5"/>
  <c r="Q26" i="5"/>
  <c r="O26" i="5"/>
  <c r="S26" i="5"/>
  <c r="AI26" i="5" s="1"/>
  <c r="S25" i="5"/>
  <c r="O25" i="5"/>
  <c r="AH25" i="5"/>
  <c r="Q25" i="5"/>
  <c r="AK24" i="5"/>
  <c r="AH24" i="5"/>
  <c r="Q24" i="5"/>
  <c r="P24" i="5"/>
  <c r="R24" i="5" s="1"/>
  <c r="S24" i="5"/>
  <c r="AI24" i="5" s="1"/>
  <c r="O23" i="5"/>
  <c r="Q23" i="5"/>
  <c r="S22" i="5"/>
  <c r="AI22" i="5" s="1"/>
  <c r="P22" i="5"/>
  <c r="Q22" i="5"/>
  <c r="Q21" i="5"/>
  <c r="O21" i="5"/>
  <c r="P21" i="5"/>
  <c r="O20" i="5"/>
  <c r="P20" i="5"/>
  <c r="Q19" i="5"/>
  <c r="P19" i="5"/>
  <c r="R19" i="5" s="1"/>
  <c r="O19" i="5"/>
  <c r="S19" i="5"/>
  <c r="AI19" i="5"/>
  <c r="S18" i="5"/>
  <c r="Q18" i="5"/>
  <c r="P18" i="5"/>
  <c r="R18" i="5" s="1"/>
  <c r="T18" i="5" s="1"/>
  <c r="AH18" i="5" s="1"/>
  <c r="O18" i="5"/>
  <c r="S17" i="5"/>
  <c r="O17" i="5"/>
  <c r="Q17" i="5"/>
  <c r="S16" i="5"/>
  <c r="Q16" i="5"/>
  <c r="S15" i="5"/>
  <c r="P15" i="5"/>
  <c r="O15" i="5"/>
  <c r="AI15" i="5"/>
  <c r="S14" i="5"/>
  <c r="R14" i="5"/>
  <c r="Q14" i="5"/>
  <c r="P14" i="5"/>
  <c r="P13" i="5"/>
  <c r="Q12" i="5"/>
  <c r="O12" i="5"/>
  <c r="S12" i="5"/>
  <c r="P11" i="5"/>
  <c r="O11" i="5"/>
  <c r="Q11" i="5"/>
  <c r="S10" i="5"/>
  <c r="AI10" i="5"/>
  <c r="AH9" i="5"/>
  <c r="S9" i="5"/>
  <c r="P9" i="5"/>
  <c r="O9" i="5"/>
  <c r="Q9" i="5"/>
  <c r="AH8" i="5"/>
  <c r="S8" i="5"/>
  <c r="P8" i="5"/>
  <c r="O8" i="5"/>
  <c r="Q8" i="5"/>
  <c r="AH7" i="5"/>
  <c r="S7" i="5"/>
  <c r="AI7" i="5" s="1"/>
  <c r="Q7" i="5"/>
  <c r="O7" i="5"/>
  <c r="P7" i="5"/>
  <c r="AH42" i="4"/>
  <c r="S42" i="4"/>
  <c r="P42" i="4"/>
  <c r="AI42" i="4"/>
  <c r="Q42" i="4"/>
  <c r="R42" i="4" s="1"/>
  <c r="AK42" i="4" s="1"/>
  <c r="S41" i="4"/>
  <c r="AI41" i="4" s="1"/>
  <c r="Q41" i="4"/>
  <c r="O41" i="4"/>
  <c r="P41" i="4"/>
  <c r="R41" i="4" s="1"/>
  <c r="T41" i="4" s="1"/>
  <c r="AH41" i="4" s="1"/>
  <c r="S40" i="4"/>
  <c r="Q40" i="4"/>
  <c r="O40" i="4"/>
  <c r="Q39" i="4"/>
  <c r="O39" i="4"/>
  <c r="S39" i="4"/>
  <c r="O38" i="4"/>
  <c r="Q38" i="4"/>
  <c r="S37" i="4"/>
  <c r="Q37" i="4"/>
  <c r="S36" i="4"/>
  <c r="AI36" i="4"/>
  <c r="Q36" i="4"/>
  <c r="S35" i="4"/>
  <c r="Q35" i="4"/>
  <c r="P35" i="4"/>
  <c r="R35" i="4" s="1"/>
  <c r="O35" i="4"/>
  <c r="AI35" i="4"/>
  <c r="P34" i="4"/>
  <c r="O34" i="4"/>
  <c r="S34" i="4"/>
  <c r="Q34" i="4"/>
  <c r="R34" i="4" s="1"/>
  <c r="T34" i="4" s="1"/>
  <c r="O33" i="4"/>
  <c r="AI32" i="4"/>
  <c r="AH32" i="4"/>
  <c r="S32" i="4"/>
  <c r="Q32" i="4"/>
  <c r="P32" i="4"/>
  <c r="R32" i="4" s="1"/>
  <c r="S31" i="4"/>
  <c r="Q31" i="4"/>
  <c r="Q30" i="4"/>
  <c r="S30" i="4"/>
  <c r="AI30" i="4"/>
  <c r="AH29" i="4"/>
  <c r="O29" i="4"/>
  <c r="P29" i="4"/>
  <c r="Q29" i="4"/>
  <c r="O28" i="4"/>
  <c r="P28" i="4"/>
  <c r="AH28" i="4"/>
  <c r="O27" i="4"/>
  <c r="P27" i="4"/>
  <c r="AH27" i="4"/>
  <c r="Q27" i="4"/>
  <c r="Q26" i="4"/>
  <c r="O26" i="4"/>
  <c r="P26" i="4"/>
  <c r="R26" i="4" s="1"/>
  <c r="T26" i="4" s="1"/>
  <c r="AH26" i="4" s="1"/>
  <c r="S25" i="4"/>
  <c r="AI25" i="4" s="1"/>
  <c r="Q25" i="4"/>
  <c r="AH24" i="4"/>
  <c r="S24" i="4"/>
  <c r="AI24" i="4" s="1"/>
  <c r="Q24" i="4"/>
  <c r="P24" i="4"/>
  <c r="R24" i="4" s="1"/>
  <c r="AK24" i="4" s="1"/>
  <c r="Q23" i="4"/>
  <c r="O23" i="4"/>
  <c r="S23" i="4"/>
  <c r="AI23" i="4"/>
  <c r="O22" i="4"/>
  <c r="P22" i="4"/>
  <c r="Q22" i="4"/>
  <c r="S21" i="4"/>
  <c r="O21" i="4"/>
  <c r="P21" i="4"/>
  <c r="Q21" i="4"/>
  <c r="S20" i="4"/>
  <c r="O20" i="4"/>
  <c r="P20" i="4"/>
  <c r="AI20" i="4"/>
  <c r="Q20" i="4"/>
  <c r="S19" i="4"/>
  <c r="Q19" i="4"/>
  <c r="O19" i="4"/>
  <c r="P19" i="4"/>
  <c r="P18" i="4"/>
  <c r="O18" i="4"/>
  <c r="S18" i="4"/>
  <c r="Q18" i="4"/>
  <c r="R18" i="4" s="1"/>
  <c r="T18" i="4" s="1"/>
  <c r="S17" i="4"/>
  <c r="AI17" i="4" s="1"/>
  <c r="Q17" i="4"/>
  <c r="O17" i="4"/>
  <c r="S16" i="4"/>
  <c r="AI16" i="4" s="1"/>
  <c r="Q16" i="4"/>
  <c r="P16" i="4"/>
  <c r="R16" i="4" s="1"/>
  <c r="S15" i="4"/>
  <c r="Q15" i="4"/>
  <c r="Q14" i="4"/>
  <c r="O14" i="4"/>
  <c r="P14" i="4"/>
  <c r="R14" i="4" s="1"/>
  <c r="T14" i="4" s="1"/>
  <c r="AH14" i="4" s="1"/>
  <c r="S14" i="4"/>
  <c r="AI14" i="4"/>
  <c r="O13" i="4"/>
  <c r="Q13" i="4"/>
  <c r="P12" i="4"/>
  <c r="O11" i="4"/>
  <c r="P11" i="4"/>
  <c r="AH10" i="4"/>
  <c r="Q10" i="4"/>
  <c r="O10" i="4"/>
  <c r="S10" i="4"/>
  <c r="AH9" i="4"/>
  <c r="S9" i="4"/>
  <c r="Q9" i="4"/>
  <c r="P9" i="4"/>
  <c r="O9" i="4"/>
  <c r="AI8" i="4"/>
  <c r="S8" i="4"/>
  <c r="Q8" i="4"/>
  <c r="O8" i="4"/>
  <c r="AH8" i="4"/>
  <c r="AH7" i="4"/>
  <c r="P7" i="4"/>
  <c r="R7" i="4" s="1"/>
  <c r="T7" i="4" s="1"/>
  <c r="O7" i="4"/>
  <c r="S7" i="4"/>
  <c r="AI7" i="4" s="1"/>
  <c r="Q7" i="4"/>
  <c r="AH42" i="3"/>
  <c r="S42" i="3"/>
  <c r="Q42" i="3"/>
  <c r="P42" i="3"/>
  <c r="R42" i="3" s="1"/>
  <c r="AK42" i="3" s="1"/>
  <c r="S41" i="3"/>
  <c r="P41" i="3"/>
  <c r="O41" i="3"/>
  <c r="AI41" i="3"/>
  <c r="Q41" i="3"/>
  <c r="R41" i="3" s="1"/>
  <c r="T41" i="3" s="1"/>
  <c r="S40" i="3"/>
  <c r="AI40" i="3" s="1"/>
  <c r="O40" i="3"/>
  <c r="AI39" i="3"/>
  <c r="Q39" i="3"/>
  <c r="O39" i="3"/>
  <c r="S39" i="3"/>
  <c r="S38" i="3"/>
  <c r="Q38" i="3"/>
  <c r="P38" i="3"/>
  <c r="R38" i="3" s="1"/>
  <c r="AI38" i="3"/>
  <c r="P37" i="3"/>
  <c r="Q37" i="3"/>
  <c r="O36" i="3"/>
  <c r="P36" i="3"/>
  <c r="S36" i="3"/>
  <c r="AI36" i="3" s="1"/>
  <c r="S35" i="3"/>
  <c r="AI35" i="3" s="1"/>
  <c r="S34" i="3"/>
  <c r="P34" i="3"/>
  <c r="AI34" i="3"/>
  <c r="Q33" i="3"/>
  <c r="P33" i="3"/>
  <c r="O33" i="3"/>
  <c r="S33" i="3"/>
  <c r="AI33" i="3" s="1"/>
  <c r="Q32" i="3"/>
  <c r="P32" i="3"/>
  <c r="R32" i="3" s="1"/>
  <c r="O32" i="3"/>
  <c r="AI31" i="3"/>
  <c r="S31" i="3"/>
  <c r="P31" i="3"/>
  <c r="O31" i="3"/>
  <c r="Q31" i="3"/>
  <c r="Q30" i="3"/>
  <c r="S30" i="3"/>
  <c r="AI30" i="3" s="1"/>
  <c r="S29" i="3"/>
  <c r="Q29" i="3"/>
  <c r="O29" i="3"/>
  <c r="AI29" i="3"/>
  <c r="O28" i="3"/>
  <c r="Q28" i="3"/>
  <c r="O27" i="3"/>
  <c r="P27" i="3"/>
  <c r="S27" i="3"/>
  <c r="AI27" i="3" s="1"/>
  <c r="P26" i="3"/>
  <c r="O25" i="3"/>
  <c r="P25" i="3"/>
  <c r="AH24" i="3"/>
  <c r="S24" i="3"/>
  <c r="AI24" i="3" s="1"/>
  <c r="Q24" i="3"/>
  <c r="Q23" i="3"/>
  <c r="P23" i="3"/>
  <c r="S23" i="3"/>
  <c r="AI23" i="3" s="1"/>
  <c r="Q22" i="3"/>
  <c r="P22" i="3"/>
  <c r="R22" i="3" s="1"/>
  <c r="S21" i="3"/>
  <c r="AI21" i="3" s="1"/>
  <c r="S20" i="3"/>
  <c r="AI20" i="3" s="1"/>
  <c r="Q20" i="3"/>
  <c r="O20" i="3"/>
  <c r="S19" i="3"/>
  <c r="Q19" i="3"/>
  <c r="O19" i="3"/>
  <c r="Q18" i="3"/>
  <c r="S17" i="3"/>
  <c r="AI17" i="3" s="1"/>
  <c r="Q17" i="3"/>
  <c r="O17" i="3"/>
  <c r="Q16" i="3"/>
  <c r="O16" i="3"/>
  <c r="P16" i="3"/>
  <c r="R16" i="3" s="1"/>
  <c r="T16" i="3" s="1"/>
  <c r="AH16" i="3" s="1"/>
  <c r="S15" i="3"/>
  <c r="Q15" i="3"/>
  <c r="P15" i="3"/>
  <c r="R15" i="3" s="1"/>
  <c r="S14" i="3"/>
  <c r="Q13" i="3"/>
  <c r="P12" i="3"/>
  <c r="R12" i="3" s="1"/>
  <c r="S12" i="3"/>
  <c r="Q12" i="3"/>
  <c r="Q11" i="3"/>
  <c r="O11" i="3"/>
  <c r="S11" i="3"/>
  <c r="AI11" i="3" s="1"/>
  <c r="Q10" i="3"/>
  <c r="P10" i="3"/>
  <c r="R10" i="3" s="1"/>
  <c r="O10" i="3"/>
  <c r="S10" i="3"/>
  <c r="AI10" i="3" s="1"/>
  <c r="S9" i="3"/>
  <c r="AI9" i="3" s="1"/>
  <c r="Q9" i="3"/>
  <c r="S8" i="3"/>
  <c r="AI8" i="3" s="1"/>
  <c r="AH8" i="3"/>
  <c r="Q8" i="3"/>
  <c r="O7" i="3"/>
  <c r="P7" i="3"/>
  <c r="AH42" i="2"/>
  <c r="Q42" i="2"/>
  <c r="P41" i="2"/>
  <c r="R41" i="2" s="1"/>
  <c r="T41" i="2" s="1"/>
  <c r="P42" i="2"/>
  <c r="R42" i="2" s="1"/>
  <c r="S42" i="2"/>
  <c r="AI42" i="2" s="1"/>
  <c r="S41" i="2"/>
  <c r="O41" i="2"/>
  <c r="Q41" i="2"/>
  <c r="S40" i="2"/>
  <c r="AI40" i="2" s="1"/>
  <c r="O40" i="2"/>
  <c r="Q40" i="2"/>
  <c r="Q39" i="2"/>
  <c r="P39" i="2"/>
  <c r="O39" i="2"/>
  <c r="S39" i="2"/>
  <c r="AI39" i="2" s="1"/>
  <c r="Q38" i="2"/>
  <c r="O38" i="2"/>
  <c r="P38" i="2"/>
  <c r="R38" i="2" s="1"/>
  <c r="S38" i="2"/>
  <c r="S37" i="2"/>
  <c r="AI37" i="2" s="1"/>
  <c r="Q36" i="2"/>
  <c r="O36" i="2"/>
  <c r="S36" i="2"/>
  <c r="AI36" i="2" s="1"/>
  <c r="S35" i="2"/>
  <c r="Q35" i="2"/>
  <c r="Q33" i="2"/>
  <c r="P33" i="2"/>
  <c r="R33" i="2" s="1"/>
  <c r="S33" i="2"/>
  <c r="AI33" i="2" s="1"/>
  <c r="S32" i="2"/>
  <c r="Q32" i="2"/>
  <c r="S31" i="2"/>
  <c r="AI31" i="2" s="1"/>
  <c r="R31" i="2"/>
  <c r="T31" i="2" s="1"/>
  <c r="AH31" i="2" s="1"/>
  <c r="O31" i="2"/>
  <c r="P31" i="2"/>
  <c r="Q31" i="2"/>
  <c r="Q30" i="2"/>
  <c r="P30" i="2"/>
  <c r="R30" i="2" s="1"/>
  <c r="O30" i="2"/>
  <c r="S30" i="2"/>
  <c r="AI30" i="2" s="1"/>
  <c r="Q29" i="2"/>
  <c r="P29" i="2"/>
  <c r="R29" i="2" s="1"/>
  <c r="S29" i="2"/>
  <c r="S28" i="2"/>
  <c r="AI28" i="2" s="1"/>
  <c r="Q28" i="2"/>
  <c r="Q27" i="2"/>
  <c r="O27" i="2"/>
  <c r="AH27" i="2"/>
  <c r="AH26" i="2"/>
  <c r="S26" i="2"/>
  <c r="Q26" i="2"/>
  <c r="P26" i="2"/>
  <c r="R26" i="2" s="1"/>
  <c r="O26" i="2"/>
  <c r="P25" i="2"/>
  <c r="AH24" i="2"/>
  <c r="S24" i="2"/>
  <c r="Q24" i="2"/>
  <c r="AI23" i="2"/>
  <c r="Q23" i="2"/>
  <c r="P23" i="2"/>
  <c r="O23" i="2"/>
  <c r="P22" i="2"/>
  <c r="S23" i="2"/>
  <c r="S21" i="2"/>
  <c r="AI21" i="2" s="1"/>
  <c r="O21" i="2"/>
  <c r="Q21" i="2"/>
  <c r="Q20" i="2"/>
  <c r="O20" i="2"/>
  <c r="P20" i="2"/>
  <c r="S19" i="2"/>
  <c r="Q19" i="2"/>
  <c r="Q18" i="2"/>
  <c r="Q17" i="2"/>
  <c r="P16" i="2"/>
  <c r="S17" i="2"/>
  <c r="AI17" i="2" s="1"/>
  <c r="Q16" i="2"/>
  <c r="O15" i="2"/>
  <c r="Q15" i="2"/>
  <c r="AI14" i="2"/>
  <c r="Q14" i="2"/>
  <c r="O14" i="2"/>
  <c r="S14" i="2"/>
  <c r="S12" i="2"/>
  <c r="AI12" i="2" s="1"/>
  <c r="O12" i="2"/>
  <c r="Q12" i="2"/>
  <c r="Q11" i="2"/>
  <c r="O11" i="2"/>
  <c r="AH11" i="2"/>
  <c r="S10" i="2"/>
  <c r="Q10" i="2"/>
  <c r="P10" i="2"/>
  <c r="O10" i="2"/>
  <c r="Q8" i="2"/>
  <c r="P8" i="2"/>
  <c r="S7" i="2"/>
  <c r="Q7" i="2"/>
  <c r="AH42" i="1"/>
  <c r="Q42" i="1"/>
  <c r="P42" i="1"/>
  <c r="R42" i="1" s="1"/>
  <c r="AK42" i="1" s="1"/>
  <c r="S41" i="1"/>
  <c r="AI41" i="1" s="1"/>
  <c r="O41" i="1"/>
  <c r="Q41" i="1"/>
  <c r="S40" i="1"/>
  <c r="AI40" i="1" s="1"/>
  <c r="Q40" i="1"/>
  <c r="P40" i="1"/>
  <c r="R40" i="1" s="1"/>
  <c r="S39" i="1"/>
  <c r="AI39" i="1" s="1"/>
  <c r="Q39" i="1"/>
  <c r="P39" i="1"/>
  <c r="R39" i="1" s="1"/>
  <c r="O39" i="1"/>
  <c r="O38" i="1"/>
  <c r="P38" i="1"/>
  <c r="S37" i="1"/>
  <c r="AI37" i="1" s="1"/>
  <c r="Q37" i="1"/>
  <c r="P37" i="1"/>
  <c r="O37" i="1"/>
  <c r="P36" i="1"/>
  <c r="S36" i="1"/>
  <c r="Q36" i="1"/>
  <c r="S35" i="1"/>
  <c r="AI35" i="1" s="1"/>
  <c r="O35" i="1"/>
  <c r="P35" i="1"/>
  <c r="Q35" i="1"/>
  <c r="S34" i="1"/>
  <c r="AI34" i="1" s="1"/>
  <c r="Q34" i="1"/>
  <c r="P34" i="1"/>
  <c r="R34" i="1" s="1"/>
  <c r="T34" i="1" s="1"/>
  <c r="AH34" i="1" s="1"/>
  <c r="O34" i="1"/>
  <c r="S33" i="1"/>
  <c r="AI33" i="1" s="1"/>
  <c r="Q33" i="1"/>
  <c r="P33" i="1"/>
  <c r="O33" i="1"/>
  <c r="P32" i="1"/>
  <c r="Q32" i="1"/>
  <c r="S31" i="1"/>
  <c r="AI31" i="1" s="1"/>
  <c r="Q31" i="1"/>
  <c r="O30" i="1"/>
  <c r="S30" i="1"/>
  <c r="Q30" i="1"/>
  <c r="O28" i="1"/>
  <c r="Q29" i="1"/>
  <c r="S28" i="1"/>
  <c r="Q28" i="1"/>
  <c r="AI28" i="1"/>
  <c r="Q27" i="1"/>
  <c r="S27" i="1"/>
  <c r="AI27" i="1" s="1"/>
  <c r="S26" i="1"/>
  <c r="AI26" i="1" s="1"/>
  <c r="Q26" i="1"/>
  <c r="Q25" i="1"/>
  <c r="P25" i="1"/>
  <c r="R25" i="1" s="1"/>
  <c r="AH24" i="1"/>
  <c r="S24" i="1"/>
  <c r="Q24" i="1"/>
  <c r="O23" i="1"/>
  <c r="Q23" i="1"/>
  <c r="S22" i="1"/>
  <c r="AI22" i="1" s="1"/>
  <c r="O21" i="1"/>
  <c r="O22" i="1"/>
  <c r="S21" i="1"/>
  <c r="Q21" i="1"/>
  <c r="P21" i="1"/>
  <c r="R21" i="1" s="1"/>
  <c r="AI21" i="1"/>
  <c r="S20" i="1"/>
  <c r="AI20" i="1" s="1"/>
  <c r="Q20" i="1"/>
  <c r="P20" i="1"/>
  <c r="R20" i="1" s="1"/>
  <c r="O20" i="1"/>
  <c r="S19" i="1"/>
  <c r="AI19" i="1" s="1"/>
  <c r="O19" i="1"/>
  <c r="P19" i="1"/>
  <c r="Q19" i="1"/>
  <c r="S18" i="1"/>
  <c r="Q18" i="1"/>
  <c r="O18" i="1"/>
  <c r="AI18" i="1"/>
  <c r="S17" i="1"/>
  <c r="AI17" i="1" s="1"/>
  <c r="Q17" i="1"/>
  <c r="O16" i="1"/>
  <c r="S15" i="1"/>
  <c r="AI15" i="1" s="1"/>
  <c r="Q15" i="1"/>
  <c r="O14" i="1"/>
  <c r="Q14" i="1"/>
  <c r="S13" i="1"/>
  <c r="AI13" i="1" s="1"/>
  <c r="O13" i="1"/>
  <c r="Q13" i="1"/>
  <c r="S12" i="1"/>
  <c r="Q12" i="1"/>
  <c r="AI12" i="1"/>
  <c r="S11" i="1"/>
  <c r="AI11" i="1" s="1"/>
  <c r="Q11" i="1"/>
  <c r="P11" i="1"/>
  <c r="R11" i="1" s="1"/>
  <c r="T11" i="1" s="1"/>
  <c r="AH11" i="1" s="1"/>
  <c r="O11" i="1"/>
  <c r="O10" i="1"/>
  <c r="P10" i="1"/>
  <c r="Q10" i="1"/>
  <c r="S9" i="1"/>
  <c r="Q9" i="1"/>
  <c r="P9" i="1"/>
  <c r="R9" i="1" s="1"/>
  <c r="AI9" i="1"/>
  <c r="S8" i="1"/>
  <c r="Q8" i="1"/>
  <c r="S7" i="1"/>
  <c r="AI7" i="1" s="1"/>
  <c r="O7" i="1"/>
  <c r="Q7" i="1"/>
  <c r="R17" i="25" l="1"/>
  <c r="T17" i="25" s="1"/>
  <c r="AH17" i="25" s="1"/>
  <c r="T23" i="25"/>
  <c r="AH23" i="25" s="1"/>
  <c r="R10" i="25"/>
  <c r="R14" i="25"/>
  <c r="T37" i="25"/>
  <c r="AH37" i="25" s="1"/>
  <c r="R9" i="25"/>
  <c r="R12" i="25"/>
  <c r="R31" i="25"/>
  <c r="T31" i="25" s="1"/>
  <c r="R38" i="24"/>
  <c r="R8" i="24"/>
  <c r="R18" i="24"/>
  <c r="R36" i="24"/>
  <c r="R17" i="24"/>
  <c r="T17" i="24" s="1"/>
  <c r="T15" i="23"/>
  <c r="R21" i="23"/>
  <c r="T41" i="23"/>
  <c r="R18" i="22"/>
  <c r="R17" i="22"/>
  <c r="T17" i="22" s="1"/>
  <c r="R34" i="22"/>
  <c r="T29" i="21"/>
  <c r="R40" i="21"/>
  <c r="T40" i="21" s="1"/>
  <c r="R22" i="21"/>
  <c r="R35" i="21"/>
  <c r="T35" i="21" s="1"/>
  <c r="R42" i="21"/>
  <c r="AK42" i="21" s="1"/>
  <c r="R21" i="21"/>
  <c r="T21" i="21" s="1"/>
  <c r="AH21" i="21" s="1"/>
  <c r="R24" i="20"/>
  <c r="AK24" i="20" s="1"/>
  <c r="R17" i="20"/>
  <c r="T17" i="20" s="1"/>
  <c r="AH17" i="20" s="1"/>
  <c r="R28" i="20"/>
  <c r="T28" i="20" s="1"/>
  <c r="T41" i="19"/>
  <c r="AH41" i="19" s="1"/>
  <c r="R24" i="19"/>
  <c r="AK24" i="19" s="1"/>
  <c r="R7" i="19"/>
  <c r="T7" i="19" s="1"/>
  <c r="V7" i="19" s="1"/>
  <c r="R42" i="19"/>
  <c r="R15" i="19"/>
  <c r="T15" i="19" s="1"/>
  <c r="T18" i="18"/>
  <c r="R41" i="18"/>
  <c r="R13" i="18"/>
  <c r="R16" i="18"/>
  <c r="T19" i="18"/>
  <c r="AH19" i="18" s="1"/>
  <c r="R33" i="18"/>
  <c r="T33" i="18" s="1"/>
  <c r="AH33" i="18" s="1"/>
  <c r="R24" i="18"/>
  <c r="AK24" i="18" s="1"/>
  <c r="R39" i="18"/>
  <c r="R23" i="17"/>
  <c r="T8" i="17"/>
  <c r="R15" i="17"/>
  <c r="T15" i="17" s="1"/>
  <c r="AH15" i="17" s="1"/>
  <c r="R12" i="17"/>
  <c r="T12" i="17" s="1"/>
  <c r="T37" i="16"/>
  <c r="R16" i="16"/>
  <c r="T16" i="16" s="1"/>
  <c r="R18" i="16"/>
  <c r="T18" i="16" s="1"/>
  <c r="R32" i="16"/>
  <c r="T32" i="16" s="1"/>
  <c r="R26" i="16"/>
  <c r="T26" i="16" s="1"/>
  <c r="U26" i="15"/>
  <c r="R34" i="15"/>
  <c r="T34" i="15" s="1"/>
  <c r="T38" i="15"/>
  <c r="R12" i="15"/>
  <c r="T19" i="15"/>
  <c r="R32" i="14"/>
  <c r="T32" i="14" s="1"/>
  <c r="AH32" i="14" s="1"/>
  <c r="R16" i="14"/>
  <c r="T16" i="14" s="1"/>
  <c r="AH16" i="14" s="1"/>
  <c r="R41" i="14"/>
  <c r="R9" i="14"/>
  <c r="R12" i="14"/>
  <c r="R25" i="14"/>
  <c r="R33" i="13"/>
  <c r="R40" i="13"/>
  <c r="R35" i="13"/>
  <c r="T35" i="13" s="1"/>
  <c r="AH35" i="13" s="1"/>
  <c r="R22" i="12"/>
  <c r="T22" i="12" s="1"/>
  <c r="AO42" i="12"/>
  <c r="R23" i="12"/>
  <c r="T23" i="12" s="1"/>
  <c r="AH23" i="12" s="1"/>
  <c r="AK42" i="12"/>
  <c r="R8" i="12"/>
  <c r="T8" i="12" s="1"/>
  <c r="R30" i="12"/>
  <c r="T30" i="12" s="1"/>
  <c r="AH30" i="12" s="1"/>
  <c r="R12" i="11"/>
  <c r="T12" i="11" s="1"/>
  <c r="AH12" i="11" s="1"/>
  <c r="R7" i="11"/>
  <c r="T7" i="11" s="1"/>
  <c r="R12" i="10"/>
  <c r="R30" i="10"/>
  <c r="R40" i="10"/>
  <c r="T40" i="10" s="1"/>
  <c r="AH40" i="10" s="1"/>
  <c r="R32" i="10"/>
  <c r="R23" i="10"/>
  <c r="R27" i="10"/>
  <c r="T27" i="10" s="1"/>
  <c r="R36" i="10"/>
  <c r="R8" i="9"/>
  <c r="T18" i="9"/>
  <c r="AH18" i="9" s="1"/>
  <c r="R24" i="9"/>
  <c r="AK24" i="9" s="1"/>
  <c r="R29" i="9"/>
  <c r="T29" i="9" s="1"/>
  <c r="AH29" i="9" s="1"/>
  <c r="T41" i="9"/>
  <c r="AH41" i="9" s="1"/>
  <c r="R7" i="9"/>
  <c r="R13" i="9"/>
  <c r="T13" i="9" s="1"/>
  <c r="AH13" i="9" s="1"/>
  <c r="R25" i="8"/>
  <c r="T25" i="8" s="1"/>
  <c r="R23" i="7"/>
  <c r="R24" i="7"/>
  <c r="AK24" i="7" s="1"/>
  <c r="R37" i="7"/>
  <c r="R15" i="6"/>
  <c r="R23" i="6"/>
  <c r="R36" i="6"/>
  <c r="T34" i="6"/>
  <c r="AH34" i="6" s="1"/>
  <c r="T38" i="6"/>
  <c r="T18" i="6"/>
  <c r="AH18" i="6" s="1"/>
  <c r="R39" i="6"/>
  <c r="T39" i="6" s="1"/>
  <c r="AH39" i="6" s="1"/>
  <c r="R8" i="6"/>
  <c r="T8" i="6" s="1"/>
  <c r="R20" i="6"/>
  <c r="R7" i="6"/>
  <c r="T7" i="6" s="1"/>
  <c r="U8" i="6" s="1"/>
  <c r="R32" i="6"/>
  <c r="T32" i="6" s="1"/>
  <c r="AH32" i="6" s="1"/>
  <c r="R22" i="5"/>
  <c r="R8" i="5"/>
  <c r="R11" i="5"/>
  <c r="T11" i="5" s="1"/>
  <c r="AH11" i="5" s="1"/>
  <c r="AM24" i="5"/>
  <c r="R41" i="5"/>
  <c r="T41" i="5" s="1"/>
  <c r="R7" i="5"/>
  <c r="R21" i="5"/>
  <c r="T21" i="5" s="1"/>
  <c r="AH21" i="5" s="1"/>
  <c r="R30" i="5"/>
  <c r="T30" i="5" s="1"/>
  <c r="AH30" i="5" s="1"/>
  <c r="R29" i="4"/>
  <c r="T29" i="4" s="1"/>
  <c r="T32" i="3"/>
  <c r="AH32" i="3" s="1"/>
  <c r="AI42" i="3"/>
  <c r="AM42" i="3" s="1"/>
  <c r="R37" i="3"/>
  <c r="R33" i="3"/>
  <c r="T33" i="3" s="1"/>
  <c r="AH33" i="3" s="1"/>
  <c r="R31" i="3"/>
  <c r="T31" i="3" s="1"/>
  <c r="AH31" i="3" s="1"/>
  <c r="R23" i="3"/>
  <c r="R10" i="2"/>
  <c r="T26" i="2"/>
  <c r="R8" i="2"/>
  <c r="R23" i="2"/>
  <c r="T39" i="1"/>
  <c r="AH39" i="1" s="1"/>
  <c r="R35" i="1"/>
  <c r="T35" i="1" s="1"/>
  <c r="AH35" i="1" s="1"/>
  <c r="R37" i="1"/>
  <c r="V7" i="11"/>
  <c r="U8" i="11"/>
  <c r="V7" i="4"/>
  <c r="U8" i="4"/>
  <c r="T38" i="3"/>
  <c r="AH38" i="3" s="1"/>
  <c r="R30" i="8"/>
  <c r="AI23" i="1"/>
  <c r="AH16" i="1"/>
  <c r="T22" i="3"/>
  <c r="AH22" i="3" s="1"/>
  <c r="R17" i="8"/>
  <c r="T17" i="8" s="1"/>
  <c r="AH17" i="8" s="1"/>
  <c r="R16" i="2"/>
  <c r="T16" i="2" s="1"/>
  <c r="AH16" i="2" s="1"/>
  <c r="AK42" i="2"/>
  <c r="AO42" i="2"/>
  <c r="AM42" i="2"/>
  <c r="S42" i="1"/>
  <c r="AI42" i="1"/>
  <c r="S15" i="2"/>
  <c r="AI15" i="2" s="1"/>
  <c r="S25" i="2"/>
  <c r="AI25" i="2" s="1"/>
  <c r="P15" i="4"/>
  <c r="R15" i="4" s="1"/>
  <c r="AO42" i="4"/>
  <c r="AI37" i="6"/>
  <c r="S37" i="6"/>
  <c r="S18" i="13"/>
  <c r="AI18" i="13" s="1"/>
  <c r="S13" i="14"/>
  <c r="AI13" i="14" s="1"/>
  <c r="S17" i="16"/>
  <c r="AI17" i="16" s="1"/>
  <c r="P32" i="17"/>
  <c r="R32" i="17" s="1"/>
  <c r="T32" i="17" s="1"/>
  <c r="AH32" i="17" s="1"/>
  <c r="O32" i="17"/>
  <c r="Q14" i="18"/>
  <c r="S36" i="18"/>
  <c r="AI36" i="18" s="1"/>
  <c r="P12" i="19"/>
  <c r="O13" i="19"/>
  <c r="Q23" i="21"/>
  <c r="R23" i="21" s="1"/>
  <c r="T23" i="21" s="1"/>
  <c r="AH23" i="21" s="1"/>
  <c r="Q11" i="22"/>
  <c r="AH11" i="22"/>
  <c r="S23" i="1"/>
  <c r="P9" i="3"/>
  <c r="R9" i="3" s="1"/>
  <c r="O9" i="3"/>
  <c r="O13" i="3"/>
  <c r="R25" i="3"/>
  <c r="T25" i="3" s="1"/>
  <c r="S32" i="3"/>
  <c r="AI32" i="3" s="1"/>
  <c r="S13" i="4"/>
  <c r="AI13" i="4" s="1"/>
  <c r="R19" i="4"/>
  <c r="T19" i="4" s="1"/>
  <c r="AH19" i="4" s="1"/>
  <c r="T28" i="5"/>
  <c r="AH28" i="5" s="1"/>
  <c r="T39" i="7"/>
  <c r="AH39" i="7" s="1"/>
  <c r="S12" i="8"/>
  <c r="AI12" i="8" s="1"/>
  <c r="S9" i="17"/>
  <c r="AI9" i="17"/>
  <c r="R22" i="19"/>
  <c r="T22" i="19" s="1"/>
  <c r="AH22" i="19" s="1"/>
  <c r="T26" i="19"/>
  <c r="P17" i="1"/>
  <c r="R17" i="1" s="1"/>
  <c r="P15" i="2"/>
  <c r="R15" i="2" s="1"/>
  <c r="T15" i="2" s="1"/>
  <c r="AH15" i="2" s="1"/>
  <c r="AI16" i="2"/>
  <c r="R22" i="2"/>
  <c r="T22" i="2" s="1"/>
  <c r="AH22" i="2" s="1"/>
  <c r="O29" i="2"/>
  <c r="T29" i="2" s="1"/>
  <c r="AH29" i="2" s="1"/>
  <c r="O32" i="2"/>
  <c r="P35" i="2"/>
  <c r="R35" i="2" s="1"/>
  <c r="O35" i="2"/>
  <c r="S12" i="4"/>
  <c r="AI12" i="4" s="1"/>
  <c r="O31" i="4"/>
  <c r="P13" i="6"/>
  <c r="R13" i="6" s="1"/>
  <c r="AI42" i="6"/>
  <c r="AO42" i="6" s="1"/>
  <c r="S11" i="7"/>
  <c r="AI11" i="7" s="1"/>
  <c r="T28" i="7"/>
  <c r="O7" i="8"/>
  <c r="T7" i="8" s="1"/>
  <c r="O37" i="8"/>
  <c r="P36" i="8"/>
  <c r="R36" i="8" s="1"/>
  <c r="T36" i="8" s="1"/>
  <c r="P37" i="8"/>
  <c r="R37" i="8" s="1"/>
  <c r="T37" i="8" s="1"/>
  <c r="AH37" i="8" s="1"/>
  <c r="P22" i="9"/>
  <c r="R22" i="9" s="1"/>
  <c r="O22" i="9"/>
  <c r="T35" i="9"/>
  <c r="AH35" i="9" s="1"/>
  <c r="O29" i="10"/>
  <c r="S31" i="13"/>
  <c r="AI31" i="13" s="1"/>
  <c r="O18" i="15"/>
  <c r="P17" i="15"/>
  <c r="R17" i="15" s="1"/>
  <c r="P14" i="1"/>
  <c r="R14" i="1" s="1"/>
  <c r="T14" i="1" s="1"/>
  <c r="AH14" i="1" s="1"/>
  <c r="P23" i="1"/>
  <c r="R23" i="1" s="1"/>
  <c r="T23" i="1" s="1"/>
  <c r="O29" i="1"/>
  <c r="P28" i="1"/>
  <c r="R28" i="1" s="1"/>
  <c r="T28" i="1" s="1"/>
  <c r="AH28" i="1" s="1"/>
  <c r="S8" i="2"/>
  <c r="AI8" i="2" s="1"/>
  <c r="Q9" i="2"/>
  <c r="P14" i="2"/>
  <c r="R14" i="2" s="1"/>
  <c r="T14" i="2" s="1"/>
  <c r="P24" i="2"/>
  <c r="R24" i="2" s="1"/>
  <c r="AK24" i="2" s="1"/>
  <c r="Q34" i="2"/>
  <c r="P36" i="2"/>
  <c r="R36" i="2" s="1"/>
  <c r="T36" i="2" s="1"/>
  <c r="AH36" i="2" s="1"/>
  <c r="Q37" i="2"/>
  <c r="T38" i="2"/>
  <c r="AH38" i="2" s="1"/>
  <c r="R7" i="3"/>
  <c r="T7" i="3" s="1"/>
  <c r="AH7" i="3" s="1"/>
  <c r="P13" i="4"/>
  <c r="R13" i="4" s="1"/>
  <c r="T13" i="4" s="1"/>
  <c r="AH13" i="4" s="1"/>
  <c r="Q28" i="4"/>
  <c r="S29" i="4"/>
  <c r="AI29" i="4" s="1"/>
  <c r="O30" i="5"/>
  <c r="P31" i="5"/>
  <c r="R31" i="5" s="1"/>
  <c r="T31" i="5" s="1"/>
  <c r="AH31" i="5" s="1"/>
  <c r="P33" i="5"/>
  <c r="O34" i="5"/>
  <c r="P34" i="5"/>
  <c r="R34" i="5" s="1"/>
  <c r="T34" i="5" s="1"/>
  <c r="AH34" i="5" s="1"/>
  <c r="O14" i="6"/>
  <c r="T14" i="6" s="1"/>
  <c r="AH14" i="6" s="1"/>
  <c r="S39" i="6"/>
  <c r="AI39" i="6" s="1"/>
  <c r="P12" i="8"/>
  <c r="O25" i="11"/>
  <c r="P39" i="12"/>
  <c r="R39" i="12" s="1"/>
  <c r="O39" i="12"/>
  <c r="O26" i="18"/>
  <c r="O25" i="18"/>
  <c r="S28" i="3"/>
  <c r="AI28" i="3" s="1"/>
  <c r="O30" i="3"/>
  <c r="T27" i="5"/>
  <c r="O16" i="6"/>
  <c r="S7" i="7"/>
  <c r="AI7" i="7" s="1"/>
  <c r="R22" i="7"/>
  <c r="R35" i="8"/>
  <c r="T35" i="8" s="1"/>
  <c r="AH35" i="8" s="1"/>
  <c r="AH25" i="10"/>
  <c r="Q25" i="10"/>
  <c r="R25" i="10" s="1"/>
  <c r="T25" i="10" s="1"/>
  <c r="P8" i="11"/>
  <c r="R8" i="11" s="1"/>
  <c r="S31" i="12"/>
  <c r="AI31" i="12"/>
  <c r="P10" i="13"/>
  <c r="R10" i="13" s="1"/>
  <c r="P9" i="13"/>
  <c r="R9" i="13" s="1"/>
  <c r="T9" i="13" s="1"/>
  <c r="Q17" i="14"/>
  <c r="R17" i="14" s="1"/>
  <c r="T17" i="14" s="1"/>
  <c r="AH17" i="14" s="1"/>
  <c r="R35" i="15"/>
  <c r="T35" i="15" s="1"/>
  <c r="AH35" i="15" s="1"/>
  <c r="T21" i="1"/>
  <c r="AH21" i="1" s="1"/>
  <c r="S33" i="4"/>
  <c r="AI33" i="4"/>
  <c r="T36" i="10"/>
  <c r="P32" i="11"/>
  <c r="O32" i="11"/>
  <c r="P31" i="11"/>
  <c r="R31" i="11" s="1"/>
  <c r="S15" i="13"/>
  <c r="AI15" i="13" s="1"/>
  <c r="O23" i="14"/>
  <c r="P24" i="14"/>
  <c r="R24" i="14" s="1"/>
  <c r="AI42" i="15"/>
  <c r="S16" i="1"/>
  <c r="AI16" i="1"/>
  <c r="T10" i="2"/>
  <c r="AH10" i="2" s="1"/>
  <c r="T23" i="2"/>
  <c r="S34" i="2"/>
  <c r="AI34" i="2"/>
  <c r="AH41" i="3"/>
  <c r="O16" i="4"/>
  <c r="T16" i="4" s="1"/>
  <c r="AH16" i="4" s="1"/>
  <c r="S28" i="4"/>
  <c r="AI28" i="4" s="1"/>
  <c r="O32" i="4"/>
  <c r="T32" i="4" s="1"/>
  <c r="P31" i="4"/>
  <c r="R31" i="4" s="1"/>
  <c r="Q15" i="5"/>
  <c r="R15" i="5" s="1"/>
  <c r="T15" i="5" s="1"/>
  <c r="AH15" i="5" s="1"/>
  <c r="S18" i="12"/>
  <c r="AI18" i="12"/>
  <c r="AH25" i="17"/>
  <c r="Q25" i="17"/>
  <c r="R25" i="17" s="1"/>
  <c r="T25" i="17" s="1"/>
  <c r="T9" i="1"/>
  <c r="AH9" i="1" s="1"/>
  <c r="S38" i="1"/>
  <c r="AI38" i="1"/>
  <c r="P32" i="2"/>
  <c r="R32" i="2" s="1"/>
  <c r="T32" i="2" s="1"/>
  <c r="AH32" i="2" s="1"/>
  <c r="O33" i="2"/>
  <c r="T33" i="2" s="1"/>
  <c r="AH33" i="2" s="1"/>
  <c r="S18" i="3"/>
  <c r="AI18" i="3"/>
  <c r="P19" i="3"/>
  <c r="R19" i="3" s="1"/>
  <c r="T19" i="3" s="1"/>
  <c r="AH19" i="3" s="1"/>
  <c r="O12" i="4"/>
  <c r="T35" i="4"/>
  <c r="AH35" i="4" s="1"/>
  <c r="S35" i="7"/>
  <c r="AI35" i="7" s="1"/>
  <c r="P28" i="9"/>
  <c r="O28" i="9"/>
  <c r="T12" i="10"/>
  <c r="Q21" i="11"/>
  <c r="R21" i="11" s="1"/>
  <c r="O30" i="11"/>
  <c r="T30" i="11" s="1"/>
  <c r="S33" i="12"/>
  <c r="AI33" i="12" s="1"/>
  <c r="S20" i="14"/>
  <c r="AI20" i="14" s="1"/>
  <c r="O10" i="15"/>
  <c r="O8" i="2"/>
  <c r="T8" i="2" s="1"/>
  <c r="AH8" i="2" s="1"/>
  <c r="P7" i="2"/>
  <c r="R7" i="2" s="1"/>
  <c r="O12" i="3"/>
  <c r="T12" i="3" s="1"/>
  <c r="AH12" i="3" s="1"/>
  <c r="Q36" i="3"/>
  <c r="R36" i="3" s="1"/>
  <c r="T36" i="3" s="1"/>
  <c r="AH36" i="3" s="1"/>
  <c r="R28" i="4"/>
  <c r="T28" i="4" s="1"/>
  <c r="S31" i="8"/>
  <c r="AI31" i="8" s="1"/>
  <c r="S25" i="12"/>
  <c r="AI25" i="12" s="1"/>
  <c r="P8" i="1"/>
  <c r="R8" i="1" s="1"/>
  <c r="O9" i="1"/>
  <c r="O25" i="1"/>
  <c r="O7" i="2"/>
  <c r="O13" i="2"/>
  <c r="AI24" i="2"/>
  <c r="AO24" i="2" s="1"/>
  <c r="T30" i="2"/>
  <c r="AH30" i="2" s="1"/>
  <c r="P21" i="3"/>
  <c r="R21" i="3" s="1"/>
  <c r="O21" i="3"/>
  <c r="S26" i="4"/>
  <c r="AI26" i="4"/>
  <c r="S21" i="6"/>
  <c r="AI21" i="6" s="1"/>
  <c r="O32" i="6"/>
  <c r="T17" i="7"/>
  <c r="AH17" i="7" s="1"/>
  <c r="P31" i="7"/>
  <c r="R31" i="7" s="1"/>
  <c r="O31" i="7"/>
  <c r="S34" i="7"/>
  <c r="AI34" i="7"/>
  <c r="T37" i="7"/>
  <c r="AH37" i="7" s="1"/>
  <c r="S23" i="17"/>
  <c r="AI23" i="17" s="1"/>
  <c r="P17" i="2"/>
  <c r="R17" i="2" s="1"/>
  <c r="T10" i="3"/>
  <c r="AH10" i="3" s="1"/>
  <c r="S16" i="3"/>
  <c r="AI16" i="3"/>
  <c r="O22" i="3"/>
  <c r="AH27" i="3"/>
  <c r="Q27" i="3"/>
  <c r="R27" i="3" s="1"/>
  <c r="T27" i="3" s="1"/>
  <c r="R27" i="4"/>
  <c r="T27" i="4" s="1"/>
  <c r="O30" i="4"/>
  <c r="P30" i="1"/>
  <c r="R30" i="1" s="1"/>
  <c r="T30" i="1" s="1"/>
  <c r="AH30" i="1" s="1"/>
  <c r="O31" i="1"/>
  <c r="S32" i="1"/>
  <c r="AI32" i="1" s="1"/>
  <c r="R33" i="1"/>
  <c r="T33" i="1" s="1"/>
  <c r="AH33" i="1" s="1"/>
  <c r="R20" i="2"/>
  <c r="T20" i="2" s="1"/>
  <c r="O22" i="2"/>
  <c r="Q25" i="2"/>
  <c r="R25" i="2" s="1"/>
  <c r="T25" i="2" s="1"/>
  <c r="S27" i="2"/>
  <c r="AI27" i="2" s="1"/>
  <c r="R39" i="2"/>
  <c r="T39" i="2" s="1"/>
  <c r="AH39" i="2" s="1"/>
  <c r="P40" i="2"/>
  <c r="R40" i="2" s="1"/>
  <c r="T40" i="2" s="1"/>
  <c r="AH40" i="2" s="1"/>
  <c r="P11" i="3"/>
  <c r="R11" i="3" s="1"/>
  <c r="T11" i="3" s="1"/>
  <c r="AH11" i="3" s="1"/>
  <c r="O15" i="3"/>
  <c r="T15" i="3" s="1"/>
  <c r="AH15" i="3" s="1"/>
  <c r="AI10" i="4"/>
  <c r="O37" i="4"/>
  <c r="R9" i="5"/>
  <c r="T9" i="5" s="1"/>
  <c r="AI16" i="5"/>
  <c r="O36" i="5"/>
  <c r="T36" i="5" s="1"/>
  <c r="AH36" i="5" s="1"/>
  <c r="P16" i="6"/>
  <c r="R16" i="6" s="1"/>
  <c r="T16" i="6" s="1"/>
  <c r="S28" i="6"/>
  <c r="AI28" i="6" s="1"/>
  <c r="T8" i="7"/>
  <c r="S9" i="7"/>
  <c r="AI9" i="7" s="1"/>
  <c r="O14" i="7"/>
  <c r="T14" i="7" s="1"/>
  <c r="P29" i="8"/>
  <c r="R29" i="8" s="1"/>
  <c r="T29" i="8" s="1"/>
  <c r="S8" i="9"/>
  <c r="AI8" i="9" s="1"/>
  <c r="P20" i="9"/>
  <c r="R20" i="9" s="1"/>
  <c r="S25" i="10"/>
  <c r="AI25" i="10" s="1"/>
  <c r="AH41" i="10"/>
  <c r="O10" i="13"/>
  <c r="O21" i="13"/>
  <c r="O20" i="13"/>
  <c r="P13" i="16"/>
  <c r="R13" i="16" s="1"/>
  <c r="O13" i="16"/>
  <c r="P12" i="16"/>
  <c r="R12" i="16" s="1"/>
  <c r="O12" i="16"/>
  <c r="AH34" i="4"/>
  <c r="O13" i="6"/>
  <c r="P12" i="6"/>
  <c r="R12" i="6" s="1"/>
  <c r="O30" i="6"/>
  <c r="P30" i="6"/>
  <c r="R30" i="6" s="1"/>
  <c r="S20" i="7"/>
  <c r="AI20" i="7" s="1"/>
  <c r="S26" i="12"/>
  <c r="AI26" i="12" s="1"/>
  <c r="P10" i="15"/>
  <c r="R10" i="15" s="1"/>
  <c r="O11" i="15"/>
  <c r="S14" i="1"/>
  <c r="AI14" i="1"/>
  <c r="O15" i="1"/>
  <c r="P24" i="1"/>
  <c r="R24" i="1" s="1"/>
  <c r="S9" i="2"/>
  <c r="AI9" i="2"/>
  <c r="S22" i="2"/>
  <c r="AI22" i="2" s="1"/>
  <c r="AH18" i="4"/>
  <c r="AI34" i="4"/>
  <c r="AM42" i="4"/>
  <c r="T8" i="5"/>
  <c r="T19" i="5"/>
  <c r="AH19" i="5" s="1"/>
  <c r="O12" i="6"/>
  <c r="Q35" i="8"/>
  <c r="O30" i="10"/>
  <c r="T30" i="10" s="1"/>
  <c r="S9" i="18"/>
  <c r="AI9" i="18"/>
  <c r="P15" i="1"/>
  <c r="R15" i="1" s="1"/>
  <c r="T15" i="1" s="1"/>
  <c r="AH15" i="1" s="1"/>
  <c r="O17" i="1"/>
  <c r="T25" i="1"/>
  <c r="AH25" i="1" s="1"/>
  <c r="AI18" i="4"/>
  <c r="S38" i="5"/>
  <c r="AI38" i="5" s="1"/>
  <c r="S21" i="7"/>
  <c r="AI21" i="7"/>
  <c r="P10" i="9"/>
  <c r="R10" i="9" s="1"/>
  <c r="T10" i="9" s="1"/>
  <c r="T20" i="1"/>
  <c r="AH20" i="1" s="1"/>
  <c r="O40" i="1"/>
  <c r="T40" i="1" s="1"/>
  <c r="AH40" i="1" s="1"/>
  <c r="P19" i="2"/>
  <c r="R19" i="2" s="1"/>
  <c r="O19" i="2"/>
  <c r="S27" i="4"/>
  <c r="AI27" i="4" s="1"/>
  <c r="S23" i="6"/>
  <c r="AI23" i="6" s="1"/>
  <c r="O31" i="6"/>
  <c r="T31" i="6" s="1"/>
  <c r="AH31" i="6" s="1"/>
  <c r="U26" i="8"/>
  <c r="V25" i="8"/>
  <c r="R26" i="9"/>
  <c r="R42" i="16"/>
  <c r="O13" i="17"/>
  <c r="S17" i="22"/>
  <c r="AI17" i="22" s="1"/>
  <c r="T37" i="1"/>
  <c r="AH37" i="1" s="1"/>
  <c r="R38" i="1"/>
  <c r="T38" i="1" s="1"/>
  <c r="AH38" i="1" s="1"/>
  <c r="O8" i="1"/>
  <c r="P12" i="1"/>
  <c r="R12" i="1" s="1"/>
  <c r="T12" i="1" s="1"/>
  <c r="AH12" i="1" s="1"/>
  <c r="S18" i="2"/>
  <c r="AI18" i="2"/>
  <c r="AI32" i="2"/>
  <c r="P7" i="1"/>
  <c r="R7" i="1" s="1"/>
  <c r="T7" i="1" s="1"/>
  <c r="AI8" i="1"/>
  <c r="R10" i="1"/>
  <c r="T10" i="1" s="1"/>
  <c r="O12" i="1"/>
  <c r="P27" i="1"/>
  <c r="R27" i="1" s="1"/>
  <c r="O27" i="1"/>
  <c r="AI30" i="1"/>
  <c r="S16" i="2"/>
  <c r="O17" i="2"/>
  <c r="AI14" i="3"/>
  <c r="S26" i="3"/>
  <c r="AI26" i="3" s="1"/>
  <c r="P28" i="3"/>
  <c r="R28" i="3" s="1"/>
  <c r="T28" i="3" s="1"/>
  <c r="AH28" i="3" s="1"/>
  <c r="P30" i="3"/>
  <c r="R30" i="3" s="1"/>
  <c r="Q34" i="3"/>
  <c r="O38" i="3"/>
  <c r="P39" i="3"/>
  <c r="R39" i="3" s="1"/>
  <c r="T39" i="3" s="1"/>
  <c r="AH39" i="3" s="1"/>
  <c r="Q40" i="3"/>
  <c r="O15" i="4"/>
  <c r="AI19" i="4"/>
  <c r="O25" i="4"/>
  <c r="P25" i="4"/>
  <c r="R25" i="4" s="1"/>
  <c r="T25" i="4" s="1"/>
  <c r="Q13" i="5"/>
  <c r="P42" i="5"/>
  <c r="R42" i="5" s="1"/>
  <c r="R7" i="7"/>
  <c r="P25" i="7"/>
  <c r="Q42" i="7"/>
  <c r="R42" i="7" s="1"/>
  <c r="AK42" i="7" s="1"/>
  <c r="AH25" i="8"/>
  <c r="Q41" i="8"/>
  <c r="R41" i="8" s="1"/>
  <c r="T41" i="8" s="1"/>
  <c r="AH41" i="8" s="1"/>
  <c r="AI33" i="9"/>
  <c r="S42" i="10"/>
  <c r="AI42" i="10" s="1"/>
  <c r="Q25" i="13"/>
  <c r="R25" i="13" s="1"/>
  <c r="T9" i="14"/>
  <c r="AH9" i="14" s="1"/>
  <c r="T25" i="14"/>
  <c r="T26" i="14"/>
  <c r="P7" i="16"/>
  <c r="R7" i="16" s="1"/>
  <c r="O7" i="16"/>
  <c r="O9" i="19"/>
  <c r="P9" i="19"/>
  <c r="R9" i="19" s="1"/>
  <c r="P10" i="19"/>
  <c r="R10" i="19" s="1"/>
  <c r="T37" i="19"/>
  <c r="S30" i="14"/>
  <c r="AI30" i="14" s="1"/>
  <c r="O11" i="16"/>
  <c r="P10" i="16"/>
  <c r="R10" i="16" s="1"/>
  <c r="T10" i="16" s="1"/>
  <c r="P25" i="16"/>
  <c r="T39" i="17"/>
  <c r="AH39" i="17" s="1"/>
  <c r="P13" i="19"/>
  <c r="R13" i="19" s="1"/>
  <c r="T13" i="19" s="1"/>
  <c r="O33" i="5"/>
  <c r="Q41" i="6"/>
  <c r="R41" i="6" s="1"/>
  <c r="S23" i="9"/>
  <c r="AI23" i="9" s="1"/>
  <c r="P17" i="10"/>
  <c r="R17" i="10" s="1"/>
  <c r="P37" i="10"/>
  <c r="R37" i="10" s="1"/>
  <c r="T22" i="11"/>
  <c r="AH22" i="11" s="1"/>
  <c r="S10" i="14"/>
  <c r="AI10" i="14" s="1"/>
  <c r="Q20" i="14"/>
  <c r="R20" i="14" s="1"/>
  <c r="T20" i="14" s="1"/>
  <c r="AH20" i="14" s="1"/>
  <c r="Q16" i="19"/>
  <c r="R16" i="19" s="1"/>
  <c r="T16" i="19" s="1"/>
  <c r="AH16" i="19" s="1"/>
  <c r="S19" i="13"/>
  <c r="AI19" i="13" s="1"/>
  <c r="P9" i="18"/>
  <c r="R9" i="18" s="1"/>
  <c r="O9" i="18"/>
  <c r="P8" i="18"/>
  <c r="O8" i="18"/>
  <c r="P30" i="18"/>
  <c r="R30" i="18" s="1"/>
  <c r="T30" i="18" s="1"/>
  <c r="S17" i="19"/>
  <c r="AI17" i="19" s="1"/>
  <c r="AH27" i="11"/>
  <c r="Q27" i="11"/>
  <c r="S8" i="12"/>
  <c r="AI8" i="12" s="1"/>
  <c r="S7" i="14"/>
  <c r="AI7" i="14" s="1"/>
  <c r="S16" i="14"/>
  <c r="AI16" i="14" s="1"/>
  <c r="R31" i="14"/>
  <c r="T31" i="14" s="1"/>
  <c r="O8" i="15"/>
  <c r="S10" i="16"/>
  <c r="AI10" i="16" s="1"/>
  <c r="P27" i="18"/>
  <c r="P30" i="19"/>
  <c r="R30" i="19" s="1"/>
  <c r="AH10" i="1"/>
  <c r="S29" i="1"/>
  <c r="AI29" i="1" s="1"/>
  <c r="S11" i="2"/>
  <c r="AI11" i="2" s="1"/>
  <c r="Q13" i="2"/>
  <c r="P27" i="2"/>
  <c r="R27" i="2" s="1"/>
  <c r="T27" i="2" s="1"/>
  <c r="AH41" i="2"/>
  <c r="Q7" i="3"/>
  <c r="P13" i="3"/>
  <c r="R13" i="3" s="1"/>
  <c r="O23" i="3"/>
  <c r="T23" i="3" s="1"/>
  <c r="AH23" i="3" s="1"/>
  <c r="R9" i="4"/>
  <c r="T9" i="4" s="1"/>
  <c r="O36" i="4"/>
  <c r="Q19" i="6"/>
  <c r="R19" i="6" s="1"/>
  <c r="T19" i="6" s="1"/>
  <c r="AH19" i="6" s="1"/>
  <c r="P29" i="6"/>
  <c r="R29" i="6" s="1"/>
  <c r="P12" i="7"/>
  <c r="R12" i="7" s="1"/>
  <c r="T12" i="7" s="1"/>
  <c r="AH12" i="7" s="1"/>
  <c r="Q22" i="7"/>
  <c r="O35" i="7"/>
  <c r="P13" i="8"/>
  <c r="R13" i="8" s="1"/>
  <c r="S41" i="8"/>
  <c r="AI41" i="8"/>
  <c r="S14" i="10"/>
  <c r="AI14" i="10" s="1"/>
  <c r="O33" i="10"/>
  <c r="P33" i="10"/>
  <c r="R33" i="10" s="1"/>
  <c r="T33" i="10" s="1"/>
  <c r="AH33" i="10" s="1"/>
  <c r="P35" i="10"/>
  <c r="Q39" i="10"/>
  <c r="P29" i="11"/>
  <c r="R29" i="11" s="1"/>
  <c r="T38" i="11"/>
  <c r="AH38" i="11" s="1"/>
  <c r="O10" i="12"/>
  <c r="P27" i="12"/>
  <c r="R27" i="12" s="1"/>
  <c r="O27" i="12"/>
  <c r="T41" i="14"/>
  <c r="AH41" i="14" s="1"/>
  <c r="AI24" i="16"/>
  <c r="AM24" i="16" s="1"/>
  <c r="Q40" i="18"/>
  <c r="AI24" i="19"/>
  <c r="AO24" i="19" s="1"/>
  <c r="S38" i="21"/>
  <c r="AI38" i="21" s="1"/>
  <c r="AH20" i="2"/>
  <c r="P34" i="2"/>
  <c r="R34" i="2" s="1"/>
  <c r="S11" i="6"/>
  <c r="AI11" i="6" s="1"/>
  <c r="O15" i="6"/>
  <c r="T15" i="6" s="1"/>
  <c r="AH15" i="6" s="1"/>
  <c r="P39" i="8"/>
  <c r="T9" i="9"/>
  <c r="O17" i="9"/>
  <c r="S20" i="9"/>
  <c r="AI20" i="9" s="1"/>
  <c r="P37" i="9"/>
  <c r="R37" i="9" s="1"/>
  <c r="O37" i="9"/>
  <c r="Q10" i="10"/>
  <c r="R10" i="10" s="1"/>
  <c r="T10" i="10" s="1"/>
  <c r="AH10" i="10" s="1"/>
  <c r="P28" i="10"/>
  <c r="R28" i="10" s="1"/>
  <c r="O29" i="11"/>
  <c r="P11" i="12"/>
  <c r="R11" i="12" s="1"/>
  <c r="T11" i="12" s="1"/>
  <c r="AH11" i="12" s="1"/>
  <c r="P31" i="12"/>
  <c r="R31" i="12" s="1"/>
  <c r="P21" i="13"/>
  <c r="Q39" i="13"/>
  <c r="Q16" i="15"/>
  <c r="T20" i="15"/>
  <c r="AH20" i="15" s="1"/>
  <c r="O35" i="18"/>
  <c r="P34" i="18"/>
  <c r="R34" i="18" s="1"/>
  <c r="S39" i="18"/>
  <c r="AI39" i="18" s="1"/>
  <c r="S10" i="1"/>
  <c r="AI10" i="1" s="1"/>
  <c r="P16" i="1"/>
  <c r="R16" i="1" s="1"/>
  <c r="T16" i="1" s="1"/>
  <c r="P22" i="1"/>
  <c r="R22" i="1" s="1"/>
  <c r="T22" i="1" s="1"/>
  <c r="AH22" i="1" s="1"/>
  <c r="AI36" i="1"/>
  <c r="R36" i="1"/>
  <c r="AI41" i="2"/>
  <c r="P20" i="3"/>
  <c r="R20" i="3" s="1"/>
  <c r="T20" i="3" s="1"/>
  <c r="AH20" i="3" s="1"/>
  <c r="P10" i="4"/>
  <c r="R10" i="4" s="1"/>
  <c r="T10" i="4" s="1"/>
  <c r="P40" i="4"/>
  <c r="R40" i="4" s="1"/>
  <c r="T40" i="4" s="1"/>
  <c r="AH40" i="4" s="1"/>
  <c r="T7" i="5"/>
  <c r="P18" i="1"/>
  <c r="R18" i="1" s="1"/>
  <c r="T18" i="1" s="1"/>
  <c r="AH18" i="1" s="1"/>
  <c r="AH23" i="1"/>
  <c r="P29" i="1"/>
  <c r="R29" i="1" s="1"/>
  <c r="P31" i="1"/>
  <c r="R31" i="1" s="1"/>
  <c r="O36" i="1"/>
  <c r="Q38" i="1"/>
  <c r="P11" i="2"/>
  <c r="R11" i="2" s="1"/>
  <c r="T11" i="2" s="1"/>
  <c r="S13" i="2"/>
  <c r="AI13" i="2" s="1"/>
  <c r="P13" i="2"/>
  <c r="R13" i="2" s="1"/>
  <c r="O16" i="2"/>
  <c r="S20" i="2"/>
  <c r="AI20" i="2" s="1"/>
  <c r="Q22" i="2"/>
  <c r="S7" i="3"/>
  <c r="AI7" i="3" s="1"/>
  <c r="AI12" i="3"/>
  <c r="Q14" i="3"/>
  <c r="O18" i="3"/>
  <c r="S25" i="3"/>
  <c r="AI25" i="3" s="1"/>
  <c r="P29" i="3"/>
  <c r="R29" i="3" s="1"/>
  <c r="T29" i="3" s="1"/>
  <c r="AH29" i="3" s="1"/>
  <c r="Q35" i="3"/>
  <c r="S11" i="4"/>
  <c r="AI11" i="4" s="1"/>
  <c r="Q33" i="4"/>
  <c r="O35" i="5"/>
  <c r="S12" i="6"/>
  <c r="AI12" i="6" s="1"/>
  <c r="R28" i="6"/>
  <c r="T28" i="6" s="1"/>
  <c r="P13" i="7"/>
  <c r="Q10" i="8"/>
  <c r="O13" i="8"/>
  <c r="R22" i="8"/>
  <c r="T22" i="8" s="1"/>
  <c r="AH22" i="8" s="1"/>
  <c r="P33" i="8"/>
  <c r="O7" i="9"/>
  <c r="S10" i="10"/>
  <c r="AI10" i="10" s="1"/>
  <c r="P21" i="10"/>
  <c r="R21" i="10" s="1"/>
  <c r="T21" i="10" s="1"/>
  <c r="AH21" i="10" s="1"/>
  <c r="S39" i="10"/>
  <c r="AI39" i="10" s="1"/>
  <c r="T14" i="11"/>
  <c r="AH14" i="11" s="1"/>
  <c r="R39" i="11"/>
  <c r="T39" i="11" s="1"/>
  <c r="AH39" i="11" s="1"/>
  <c r="P40" i="11"/>
  <c r="P41" i="11"/>
  <c r="R41" i="11" s="1"/>
  <c r="T41" i="11" s="1"/>
  <c r="AH41" i="11" s="1"/>
  <c r="S19" i="14"/>
  <c r="AI19" i="14" s="1"/>
  <c r="P8" i="15"/>
  <c r="R8" i="15" s="1"/>
  <c r="T8" i="15" s="1"/>
  <c r="P11" i="15"/>
  <c r="R11" i="15" s="1"/>
  <c r="S29" i="15"/>
  <c r="AI29" i="15" s="1"/>
  <c r="Q14" i="16"/>
  <c r="Q22" i="19"/>
  <c r="AH30" i="22"/>
  <c r="Q30" i="22"/>
  <c r="S27" i="6"/>
  <c r="AI27" i="6" s="1"/>
  <c r="O11" i="7"/>
  <c r="T15" i="7"/>
  <c r="AH15" i="7" s="1"/>
  <c r="R34" i="7"/>
  <c r="T34" i="7" s="1"/>
  <c r="O35" i="10"/>
  <c r="S16" i="11"/>
  <c r="AI16" i="11" s="1"/>
  <c r="P15" i="13"/>
  <c r="R15" i="13" s="1"/>
  <c r="O18" i="13"/>
  <c r="P18" i="13"/>
  <c r="P31" i="13"/>
  <c r="R31" i="13" s="1"/>
  <c r="Q11" i="14"/>
  <c r="R11" i="14" s="1"/>
  <c r="T11" i="14" s="1"/>
  <c r="AH11" i="14"/>
  <c r="O33" i="15"/>
  <c r="P32" i="15"/>
  <c r="R32" i="15" s="1"/>
  <c r="O32" i="15"/>
  <c r="AI29" i="16"/>
  <c r="O31" i="16"/>
  <c r="O30" i="16"/>
  <c r="AI7" i="2"/>
  <c r="P9" i="2"/>
  <c r="R9" i="2" s="1"/>
  <c r="O34" i="2"/>
  <c r="O26" i="3"/>
  <c r="AI21" i="4"/>
  <c r="Q10" i="5"/>
  <c r="O38" i="5"/>
  <c r="AI17" i="6"/>
  <c r="P10" i="7"/>
  <c r="R10" i="7" s="1"/>
  <c r="AH27" i="7"/>
  <c r="Q27" i="7"/>
  <c r="R27" i="7" s="1"/>
  <c r="T27" i="7" s="1"/>
  <c r="Q8" i="8"/>
  <c r="R8" i="8" s="1"/>
  <c r="T8" i="8" s="1"/>
  <c r="AH8" i="8" s="1"/>
  <c r="R31" i="8"/>
  <c r="T31" i="8" s="1"/>
  <c r="P42" i="8"/>
  <c r="R42" i="8" s="1"/>
  <c r="P36" i="9"/>
  <c r="P14" i="10"/>
  <c r="R14" i="10" s="1"/>
  <c r="T14" i="10" s="1"/>
  <c r="AH14" i="10" s="1"/>
  <c r="S40" i="13"/>
  <c r="AI40" i="13" s="1"/>
  <c r="T41" i="13"/>
  <c r="AH41" i="13" s="1"/>
  <c r="S27" i="14"/>
  <c r="AI27" i="14" s="1"/>
  <c r="R32" i="1"/>
  <c r="AI26" i="2"/>
  <c r="AI19" i="3"/>
  <c r="AO24" i="4"/>
  <c r="AM24" i="4"/>
  <c r="S11" i="5"/>
  <c r="AI11" i="5" s="1"/>
  <c r="R13" i="5"/>
  <c r="AI25" i="5"/>
  <c r="P38" i="5"/>
  <c r="R38" i="5" s="1"/>
  <c r="T38" i="5" s="1"/>
  <c r="AH38" i="5" s="1"/>
  <c r="S8" i="8"/>
  <c r="AI8" i="8"/>
  <c r="R10" i="8"/>
  <c r="T10" i="8" s="1"/>
  <c r="AH10" i="8" s="1"/>
  <c r="O11" i="8"/>
  <c r="P31" i="9"/>
  <c r="R31" i="9" s="1"/>
  <c r="O11" i="11"/>
  <c r="AI18" i="11"/>
  <c r="Q32" i="11"/>
  <c r="S38" i="11"/>
  <c r="AI38" i="11" s="1"/>
  <c r="S13" i="12"/>
  <c r="AI13" i="12" s="1"/>
  <c r="O16" i="12"/>
  <c r="S34" i="12"/>
  <c r="AI34" i="12"/>
  <c r="R24" i="15"/>
  <c r="AK24" i="15" s="1"/>
  <c r="P22" i="16"/>
  <c r="R22" i="16" s="1"/>
  <c r="O22" i="16"/>
  <c r="S28" i="19"/>
  <c r="AI28" i="19" s="1"/>
  <c r="AI35" i="19"/>
  <c r="R14" i="21"/>
  <c r="O9" i="2"/>
  <c r="P37" i="2"/>
  <c r="O14" i="3"/>
  <c r="R34" i="3"/>
  <c r="R20" i="4"/>
  <c r="T20" i="4" s="1"/>
  <c r="AH20" i="4" s="1"/>
  <c r="R21" i="4"/>
  <c r="T21" i="4" s="1"/>
  <c r="AH21" i="4" s="1"/>
  <c r="R22" i="4"/>
  <c r="T22" i="4" s="1"/>
  <c r="AH22" i="4" s="1"/>
  <c r="AI37" i="4"/>
  <c r="AI15" i="6"/>
  <c r="R17" i="6"/>
  <c r="T17" i="6" s="1"/>
  <c r="AH17" i="6" s="1"/>
  <c r="AI33" i="6"/>
  <c r="O22" i="7"/>
  <c r="Q30" i="8"/>
  <c r="AM42" i="8"/>
  <c r="AH26" i="10"/>
  <c r="Q26" i="10"/>
  <c r="R26" i="10" s="1"/>
  <c r="O8" i="11"/>
  <c r="S32" i="11"/>
  <c r="AI32" i="11" s="1"/>
  <c r="R34" i="11"/>
  <c r="AI7" i="12"/>
  <c r="S7" i="12"/>
  <c r="AI20" i="12"/>
  <c r="O31" i="12"/>
  <c r="O34" i="13"/>
  <c r="P34" i="13"/>
  <c r="R39" i="13"/>
  <c r="P21" i="14"/>
  <c r="R21" i="14" s="1"/>
  <c r="O28" i="14"/>
  <c r="T28" i="14" s="1"/>
  <c r="S35" i="14"/>
  <c r="AI35" i="14"/>
  <c r="T36" i="14"/>
  <c r="AH36" i="14" s="1"/>
  <c r="R42" i="14"/>
  <c r="AK42" i="14" s="1"/>
  <c r="T12" i="15"/>
  <c r="P16" i="15"/>
  <c r="O20" i="15"/>
  <c r="AI24" i="15"/>
  <c r="S11" i="16"/>
  <c r="AI11" i="16"/>
  <c r="P28" i="16"/>
  <c r="R28" i="16" s="1"/>
  <c r="O28" i="16"/>
  <c r="S10" i="18"/>
  <c r="AI10" i="18"/>
  <c r="O22" i="18"/>
  <c r="O21" i="18"/>
  <c r="S26" i="20"/>
  <c r="AI26" i="20" s="1"/>
  <c r="S28" i="20"/>
  <c r="AI28" i="20" s="1"/>
  <c r="S41" i="21"/>
  <c r="AI41" i="21" s="1"/>
  <c r="Q22" i="1"/>
  <c r="P26" i="1"/>
  <c r="R26" i="1" s="1"/>
  <c r="O32" i="1"/>
  <c r="AI10" i="2"/>
  <c r="AI19" i="2"/>
  <c r="P18" i="3"/>
  <c r="R18" i="3" s="1"/>
  <c r="S22" i="3"/>
  <c r="AI22" i="3" s="1"/>
  <c r="AO24" i="3"/>
  <c r="P35" i="3"/>
  <c r="P40" i="3"/>
  <c r="AI9" i="4"/>
  <c r="P23" i="4"/>
  <c r="R23" i="4" s="1"/>
  <c r="T23" i="4" s="1"/>
  <c r="AH23" i="4" s="1"/>
  <c r="AI39" i="4"/>
  <c r="P10" i="5"/>
  <c r="AI12" i="5"/>
  <c r="O13" i="5"/>
  <c r="O14" i="5"/>
  <c r="T14" i="5" s="1"/>
  <c r="AH14" i="5" s="1"/>
  <c r="P16" i="5"/>
  <c r="R16" i="5" s="1"/>
  <c r="T16" i="5" s="1"/>
  <c r="AH16" i="5" s="1"/>
  <c r="P17" i="5"/>
  <c r="R17" i="5" s="1"/>
  <c r="T17" i="5" s="1"/>
  <c r="Q20" i="5"/>
  <c r="R20" i="5" s="1"/>
  <c r="T20" i="5" s="1"/>
  <c r="AH20" i="5" s="1"/>
  <c r="S23" i="5"/>
  <c r="AI23" i="5" s="1"/>
  <c r="AO24" i="5"/>
  <c r="P25" i="5"/>
  <c r="R25" i="5" s="1"/>
  <c r="T25" i="5" s="1"/>
  <c r="P26" i="5"/>
  <c r="R26" i="5" s="1"/>
  <c r="T26" i="5" s="1"/>
  <c r="S30" i="5"/>
  <c r="AI30" i="5" s="1"/>
  <c r="S36" i="5"/>
  <c r="AI36" i="5" s="1"/>
  <c r="AH41" i="5"/>
  <c r="O20" i="6"/>
  <c r="T20" i="6" s="1"/>
  <c r="AH20" i="6" s="1"/>
  <c r="AO24" i="6"/>
  <c r="AM24" i="6"/>
  <c r="AI25" i="6"/>
  <c r="O27" i="6"/>
  <c r="P35" i="6"/>
  <c r="R35" i="6" s="1"/>
  <c r="T35" i="6" s="1"/>
  <c r="O37" i="6"/>
  <c r="P40" i="6"/>
  <c r="R40" i="6" s="1"/>
  <c r="T40" i="6" s="1"/>
  <c r="AH40" i="6" s="1"/>
  <c r="O41" i="6"/>
  <c r="AI17" i="7"/>
  <c r="P21" i="7"/>
  <c r="R21" i="7" s="1"/>
  <c r="T21" i="7" s="1"/>
  <c r="AH21" i="7" s="1"/>
  <c r="Q25" i="7"/>
  <c r="AH25" i="7"/>
  <c r="O33" i="7"/>
  <c r="S37" i="7"/>
  <c r="AI37" i="7" s="1"/>
  <c r="P40" i="7"/>
  <c r="R40" i="7" s="1"/>
  <c r="Q22" i="8"/>
  <c r="R28" i="8"/>
  <c r="T28" i="8" s="1"/>
  <c r="AH32" i="8"/>
  <c r="Q32" i="8"/>
  <c r="R32" i="8" s="1"/>
  <c r="T32" i="8" s="1"/>
  <c r="AH36" i="8"/>
  <c r="AI14" i="9"/>
  <c r="AI18" i="9"/>
  <c r="S18" i="9"/>
  <c r="AI21" i="9"/>
  <c r="O26" i="9"/>
  <c r="Q37" i="9"/>
  <c r="P42" i="9"/>
  <c r="R42" i="9" s="1"/>
  <c r="AK42" i="9" s="1"/>
  <c r="O13" i="10"/>
  <c r="S26" i="10"/>
  <c r="AI26" i="10" s="1"/>
  <c r="O28" i="10"/>
  <c r="P31" i="10"/>
  <c r="R31" i="10" s="1"/>
  <c r="T31" i="10" s="1"/>
  <c r="AH31" i="10" s="1"/>
  <c r="O34" i="10"/>
  <c r="T34" i="10" s="1"/>
  <c r="AH34" i="10" s="1"/>
  <c r="O37" i="10"/>
  <c r="P16" i="11"/>
  <c r="R16" i="11" s="1"/>
  <c r="O16" i="11"/>
  <c r="Q19" i="11"/>
  <c r="R19" i="11" s="1"/>
  <c r="T19" i="11" s="1"/>
  <c r="AH19" i="11" s="1"/>
  <c r="Q25" i="11"/>
  <c r="O27" i="11"/>
  <c r="P42" i="11"/>
  <c r="R42" i="11" s="1"/>
  <c r="AK42" i="11" s="1"/>
  <c r="S13" i="13"/>
  <c r="AI13" i="13" s="1"/>
  <c r="P37" i="13"/>
  <c r="P14" i="14"/>
  <c r="R14" i="14" s="1"/>
  <c r="T14" i="14" s="1"/>
  <c r="AH14" i="14" s="1"/>
  <c r="P40" i="14"/>
  <c r="R40" i="14" s="1"/>
  <c r="T40" i="14" s="1"/>
  <c r="AH40" i="14" s="1"/>
  <c r="P40" i="15"/>
  <c r="R40" i="15" s="1"/>
  <c r="T40" i="15" s="1"/>
  <c r="O39" i="16"/>
  <c r="T39" i="16" s="1"/>
  <c r="O40" i="16"/>
  <c r="S8" i="19"/>
  <c r="AI8" i="19"/>
  <c r="R18" i="19"/>
  <c r="T18" i="19" s="1"/>
  <c r="AH18" i="19" s="1"/>
  <c r="AH9" i="20"/>
  <c r="Q9" i="20"/>
  <c r="R9" i="20" s="1"/>
  <c r="T9" i="20" s="1"/>
  <c r="R12" i="20"/>
  <c r="T12" i="20" s="1"/>
  <c r="Q18" i="20"/>
  <c r="AI31" i="6"/>
  <c r="R33" i="6"/>
  <c r="T33" i="6" s="1"/>
  <c r="AH33" i="6" s="1"/>
  <c r="Q13" i="7"/>
  <c r="S16" i="7"/>
  <c r="AI16" i="7"/>
  <c r="P18" i="7"/>
  <c r="R18" i="7" s="1"/>
  <c r="T18" i="7" s="1"/>
  <c r="AH18" i="7" s="1"/>
  <c r="Q36" i="7"/>
  <c r="R36" i="7" s="1"/>
  <c r="T36" i="7" s="1"/>
  <c r="AH36" i="7" s="1"/>
  <c r="P38" i="7"/>
  <c r="R38" i="7" s="1"/>
  <c r="T38" i="7" s="1"/>
  <c r="AH38" i="7" s="1"/>
  <c r="AH26" i="8"/>
  <c r="S32" i="8"/>
  <c r="AI32" i="8"/>
  <c r="P32" i="9"/>
  <c r="R32" i="9" s="1"/>
  <c r="T32" i="9" s="1"/>
  <c r="AH32" i="9" s="1"/>
  <c r="AI7" i="10"/>
  <c r="O9" i="10"/>
  <c r="T9" i="10" s="1"/>
  <c r="P19" i="10"/>
  <c r="R19" i="10" s="1"/>
  <c r="T19" i="10" s="1"/>
  <c r="AH19" i="10" s="1"/>
  <c r="S23" i="10"/>
  <c r="AI23" i="10"/>
  <c r="R39" i="10"/>
  <c r="T39" i="10" s="1"/>
  <c r="AH39" i="10" s="1"/>
  <c r="P10" i="11"/>
  <c r="R10" i="11" s="1"/>
  <c r="T10" i="11" s="1"/>
  <c r="AH10" i="11" s="1"/>
  <c r="S22" i="11"/>
  <c r="AI22" i="11" s="1"/>
  <c r="O34" i="11"/>
  <c r="P33" i="11"/>
  <c r="R33" i="11" s="1"/>
  <c r="T33" i="11" s="1"/>
  <c r="AH33" i="11" s="1"/>
  <c r="S35" i="11"/>
  <c r="AI35" i="11" s="1"/>
  <c r="Q37" i="11"/>
  <c r="R37" i="11" s="1"/>
  <c r="T37" i="11" s="1"/>
  <c r="AH37" i="11" s="1"/>
  <c r="P9" i="12"/>
  <c r="R9" i="12" s="1"/>
  <c r="T9" i="12" s="1"/>
  <c r="P7" i="13"/>
  <c r="R7" i="13" s="1"/>
  <c r="O7" i="13"/>
  <c r="P16" i="13"/>
  <c r="R16" i="13" s="1"/>
  <c r="T16" i="13" s="1"/>
  <c r="AH16" i="13" s="1"/>
  <c r="S24" i="13"/>
  <c r="AI24" i="13" s="1"/>
  <c r="S29" i="13"/>
  <c r="AI29" i="13" s="1"/>
  <c r="AH30" i="13"/>
  <c r="Q30" i="13"/>
  <c r="R30" i="13" s="1"/>
  <c r="P32" i="13"/>
  <c r="R32" i="13" s="1"/>
  <c r="T32" i="13" s="1"/>
  <c r="AI13" i="15"/>
  <c r="P11" i="16"/>
  <c r="R11" i="16" s="1"/>
  <c r="T11" i="16" s="1"/>
  <c r="S22" i="17"/>
  <c r="AI22" i="17"/>
  <c r="S13" i="22"/>
  <c r="AI13" i="22" s="1"/>
  <c r="P22" i="22"/>
  <c r="S27" i="23"/>
  <c r="AI27" i="23" s="1"/>
  <c r="S13" i="5"/>
  <c r="AI13" i="5" s="1"/>
  <c r="AH17" i="5"/>
  <c r="R11" i="6"/>
  <c r="R21" i="6"/>
  <c r="O29" i="6"/>
  <c r="R9" i="7"/>
  <c r="AH32" i="7"/>
  <c r="Q32" i="7"/>
  <c r="R32" i="7" s="1"/>
  <c r="T32" i="7" s="1"/>
  <c r="O20" i="9"/>
  <c r="Q25" i="9"/>
  <c r="AH7" i="11"/>
  <c r="AI25" i="13"/>
  <c r="P23" i="14"/>
  <c r="S25" i="15"/>
  <c r="Z25" i="15" s="1"/>
  <c r="S39" i="17"/>
  <c r="AI39" i="17" s="1"/>
  <c r="P18" i="2"/>
  <c r="R18" i="2" s="1"/>
  <c r="O25" i="2"/>
  <c r="P14" i="3"/>
  <c r="S37" i="3"/>
  <c r="AI37" i="3" s="1"/>
  <c r="S22" i="4"/>
  <c r="AI22" i="4" s="1"/>
  <c r="P30" i="4"/>
  <c r="R30" i="4" s="1"/>
  <c r="T30" i="4" s="1"/>
  <c r="AH30" i="4" s="1"/>
  <c r="AI9" i="5"/>
  <c r="AH35" i="6"/>
  <c r="T20" i="7"/>
  <c r="AH20" i="7" s="1"/>
  <c r="S32" i="7"/>
  <c r="AI32" i="7"/>
  <c r="Q23" i="8"/>
  <c r="R23" i="8" s="1"/>
  <c r="T23" i="8" s="1"/>
  <c r="AH23" i="8" s="1"/>
  <c r="O39" i="8"/>
  <c r="T8" i="9"/>
  <c r="S25" i="9"/>
  <c r="AI25" i="9" s="1"/>
  <c r="O27" i="9"/>
  <c r="O31" i="9"/>
  <c r="AI24" i="10"/>
  <c r="AM24" i="10" s="1"/>
  <c r="AH23" i="11"/>
  <c r="AI34" i="11"/>
  <c r="AI36" i="11"/>
  <c r="S22" i="12"/>
  <c r="AI22" i="12" s="1"/>
  <c r="O28" i="12"/>
  <c r="T28" i="12" s="1"/>
  <c r="P30" i="15"/>
  <c r="R30" i="15" s="1"/>
  <c r="O32" i="21"/>
  <c r="P32" i="21"/>
  <c r="P31" i="21"/>
  <c r="R31" i="21" s="1"/>
  <c r="S39" i="22"/>
  <c r="AI39" i="22" s="1"/>
  <c r="AI24" i="23"/>
  <c r="AO24" i="23" s="1"/>
  <c r="AH14" i="2"/>
  <c r="AH23" i="2"/>
  <c r="AI35" i="2"/>
  <c r="S9" i="6"/>
  <c r="AI9" i="6"/>
  <c r="O11" i="6"/>
  <c r="O21" i="6"/>
  <c r="R27" i="6"/>
  <c r="T27" i="6" s="1"/>
  <c r="R37" i="6"/>
  <c r="O23" i="7"/>
  <c r="T23" i="7" s="1"/>
  <c r="AH23" i="7" s="1"/>
  <c r="S27" i="7"/>
  <c r="AI27" i="7" s="1"/>
  <c r="AI40" i="7"/>
  <c r="AH19" i="8"/>
  <c r="R19" i="9"/>
  <c r="T19" i="9" s="1"/>
  <c r="AH19" i="9" s="1"/>
  <c r="S42" i="9"/>
  <c r="O17" i="10"/>
  <c r="P20" i="10"/>
  <c r="R20" i="10" s="1"/>
  <c r="O20" i="10"/>
  <c r="AI41" i="10"/>
  <c r="S17" i="12"/>
  <c r="AI17" i="12"/>
  <c r="Q20" i="13"/>
  <c r="T33" i="13"/>
  <c r="AH18" i="14"/>
  <c r="O26" i="14"/>
  <c r="O25" i="14"/>
  <c r="O14" i="15"/>
  <c r="P13" i="15"/>
  <c r="R13" i="15" s="1"/>
  <c r="P14" i="15"/>
  <c r="R14" i="15" s="1"/>
  <c r="T14" i="15" s="1"/>
  <c r="AH14" i="15" s="1"/>
  <c r="X25" i="15"/>
  <c r="AH36" i="15"/>
  <c r="O19" i="17"/>
  <c r="P18" i="17"/>
  <c r="R18" i="17" s="1"/>
  <c r="P19" i="17"/>
  <c r="R19" i="17" s="1"/>
  <c r="R19" i="1"/>
  <c r="T19" i="1" s="1"/>
  <c r="AH19" i="1" s="1"/>
  <c r="O18" i="2"/>
  <c r="P28" i="2"/>
  <c r="R28" i="2" s="1"/>
  <c r="P8" i="3"/>
  <c r="R8" i="3" s="1"/>
  <c r="S38" i="4"/>
  <c r="AI38" i="4" s="1"/>
  <c r="O10" i="7"/>
  <c r="S18" i="7"/>
  <c r="AI18" i="7"/>
  <c r="S38" i="7"/>
  <c r="AI38" i="7"/>
  <c r="O10" i="8"/>
  <c r="Q14" i="8"/>
  <c r="AH40" i="8"/>
  <c r="AH14" i="9"/>
  <c r="AI15" i="9"/>
  <c r="Q28" i="9"/>
  <c r="AH28" i="9"/>
  <c r="S34" i="9"/>
  <c r="AI34" i="9"/>
  <c r="AH11" i="10"/>
  <c r="Q11" i="10"/>
  <c r="R11" i="10" s="1"/>
  <c r="P13" i="1"/>
  <c r="R13" i="1" s="1"/>
  <c r="T13" i="1" s="1"/>
  <c r="AH13" i="1" s="1"/>
  <c r="P41" i="1"/>
  <c r="R41" i="1" s="1"/>
  <c r="T41" i="1" s="1"/>
  <c r="AH41" i="1" s="1"/>
  <c r="P12" i="2"/>
  <c r="R12" i="2" s="1"/>
  <c r="T12" i="2" s="1"/>
  <c r="AH12" i="2" s="1"/>
  <c r="P21" i="2"/>
  <c r="R21" i="2" s="1"/>
  <c r="T21" i="2" s="1"/>
  <c r="AH21" i="2" s="1"/>
  <c r="O28" i="2"/>
  <c r="O37" i="2"/>
  <c r="O8" i="3"/>
  <c r="AI15" i="3"/>
  <c r="O37" i="3"/>
  <c r="T37" i="3" s="1"/>
  <c r="AH37" i="3" s="1"/>
  <c r="P36" i="4"/>
  <c r="R36" i="4" s="1"/>
  <c r="P37" i="4"/>
  <c r="R37" i="4" s="1"/>
  <c r="T37" i="4" s="1"/>
  <c r="AH37" i="4" s="1"/>
  <c r="P38" i="4"/>
  <c r="R38" i="4" s="1"/>
  <c r="T38" i="4" s="1"/>
  <c r="AH38" i="4" s="1"/>
  <c r="S20" i="5"/>
  <c r="AI20" i="5" s="1"/>
  <c r="AH32" i="5"/>
  <c r="Q33" i="5"/>
  <c r="AI41" i="5"/>
  <c r="R9" i="6"/>
  <c r="T9" i="6" s="1"/>
  <c r="AH9" i="6" s="1"/>
  <c r="Q16" i="1"/>
  <c r="AI24" i="1"/>
  <c r="O26" i="1"/>
  <c r="AI29" i="2"/>
  <c r="AI38" i="2"/>
  <c r="S13" i="3"/>
  <c r="AI13" i="3" s="1"/>
  <c r="P17" i="3"/>
  <c r="R17" i="3" s="1"/>
  <c r="T17" i="3" s="1"/>
  <c r="AH17" i="3" s="1"/>
  <c r="Q25" i="3"/>
  <c r="Q26" i="3"/>
  <c r="R26" i="3" s="1"/>
  <c r="T26" i="3" s="1"/>
  <c r="AH26" i="3" s="1"/>
  <c r="O35" i="3"/>
  <c r="Q11" i="4"/>
  <c r="R11" i="4" s="1"/>
  <c r="T11" i="4" s="1"/>
  <c r="AH11" i="4" s="1"/>
  <c r="Q12" i="4"/>
  <c r="R12" i="4" s="1"/>
  <c r="T12" i="4" s="1"/>
  <c r="AH12" i="4" s="1"/>
  <c r="P39" i="4"/>
  <c r="R39" i="4" s="1"/>
  <c r="T39" i="4" s="1"/>
  <c r="AH39" i="4" s="1"/>
  <c r="O10" i="5"/>
  <c r="O16" i="5"/>
  <c r="P23" i="5"/>
  <c r="R23" i="5" s="1"/>
  <c r="T23" i="5" s="1"/>
  <c r="AH23" i="5" s="1"/>
  <c r="P29" i="5"/>
  <c r="R29" i="5" s="1"/>
  <c r="T29" i="5" s="1"/>
  <c r="S33" i="5"/>
  <c r="AI33" i="5" s="1"/>
  <c r="P35" i="5"/>
  <c r="R35" i="5" s="1"/>
  <c r="P25" i="6"/>
  <c r="R25" i="6" s="1"/>
  <c r="T25" i="6" s="1"/>
  <c r="O36" i="6"/>
  <c r="T36" i="6" s="1"/>
  <c r="AH36" i="6" s="1"/>
  <c r="Q11" i="7"/>
  <c r="R11" i="7" s="1"/>
  <c r="AI25" i="7"/>
  <c r="P26" i="7"/>
  <c r="R26" i="7" s="1"/>
  <c r="T26" i="7" s="1"/>
  <c r="O30" i="7"/>
  <c r="T30" i="7" s="1"/>
  <c r="P33" i="7"/>
  <c r="R33" i="7" s="1"/>
  <c r="T33" i="7" s="1"/>
  <c r="AH33" i="7" s="1"/>
  <c r="S36" i="7"/>
  <c r="AI36" i="7" s="1"/>
  <c r="O40" i="7"/>
  <c r="S42" i="7"/>
  <c r="Q12" i="8"/>
  <c r="P14" i="8"/>
  <c r="P16" i="8"/>
  <c r="R16" i="8" s="1"/>
  <c r="S22" i="8"/>
  <c r="AI22" i="8"/>
  <c r="R27" i="8"/>
  <c r="T27" i="8" s="1"/>
  <c r="O12" i="9"/>
  <c r="T12" i="9" s="1"/>
  <c r="AH12" i="9" s="1"/>
  <c r="AI24" i="9"/>
  <c r="AM24" i="9" s="1"/>
  <c r="P25" i="9"/>
  <c r="R25" i="9" s="1"/>
  <c r="Q33" i="9"/>
  <c r="S16" i="10"/>
  <c r="AI16" i="10" s="1"/>
  <c r="S40" i="10"/>
  <c r="AI40" i="10" s="1"/>
  <c r="P13" i="11"/>
  <c r="R13" i="11" s="1"/>
  <c r="T13" i="11" s="1"/>
  <c r="S15" i="11"/>
  <c r="AI15" i="11"/>
  <c r="S17" i="11"/>
  <c r="AI17" i="11"/>
  <c r="S19" i="11"/>
  <c r="AI19" i="11" s="1"/>
  <c r="AI25" i="11"/>
  <c r="Q40" i="11"/>
  <c r="P36" i="12"/>
  <c r="R36" i="12" s="1"/>
  <c r="O36" i="12"/>
  <c r="O12" i="13"/>
  <c r="O11" i="13"/>
  <c r="T11" i="13" s="1"/>
  <c r="O16" i="13"/>
  <c r="R19" i="13"/>
  <c r="T19" i="13" s="1"/>
  <c r="AH19" i="13" s="1"/>
  <c r="P20" i="13"/>
  <c r="O23" i="13"/>
  <c r="S30" i="13"/>
  <c r="AI30" i="13"/>
  <c r="AH33" i="13"/>
  <c r="P7" i="15"/>
  <c r="O7" i="15"/>
  <c r="P20" i="16"/>
  <c r="R20" i="16" s="1"/>
  <c r="T20" i="16" s="1"/>
  <c r="S25" i="16"/>
  <c r="R29" i="16"/>
  <c r="Q9" i="18"/>
  <c r="AH9" i="18"/>
  <c r="S30" i="18"/>
  <c r="AI30" i="18" s="1"/>
  <c r="P31" i="18"/>
  <c r="R31" i="18" s="1"/>
  <c r="T31" i="18" s="1"/>
  <c r="Q36" i="18"/>
  <c r="R40" i="18"/>
  <c r="T40" i="18" s="1"/>
  <c r="AH40" i="18" s="1"/>
  <c r="AH11" i="21"/>
  <c r="Q11" i="21"/>
  <c r="Q15" i="21"/>
  <c r="O31" i="21"/>
  <c r="S42" i="22"/>
  <c r="AI42" i="22"/>
  <c r="AK42" i="19"/>
  <c r="S10" i="21"/>
  <c r="AI10" i="21"/>
  <c r="S11" i="21"/>
  <c r="AI11" i="21" s="1"/>
  <c r="S36" i="24"/>
  <c r="AI36" i="24"/>
  <c r="O23" i="6"/>
  <c r="T23" i="6" s="1"/>
  <c r="AH23" i="6" s="1"/>
  <c r="O7" i="7"/>
  <c r="AI23" i="7"/>
  <c r="AI33" i="7"/>
  <c r="Q11" i="8"/>
  <c r="R11" i="8" s="1"/>
  <c r="AH11" i="8"/>
  <c r="P38" i="9"/>
  <c r="R38" i="9" s="1"/>
  <c r="T38" i="9" s="1"/>
  <c r="AH38" i="9" s="1"/>
  <c r="AI7" i="11"/>
  <c r="AH11" i="11"/>
  <c r="Q11" i="11"/>
  <c r="S27" i="11"/>
  <c r="AI27" i="11"/>
  <c r="S40" i="11"/>
  <c r="AI40" i="11" s="1"/>
  <c r="P18" i="12"/>
  <c r="R18" i="12" s="1"/>
  <c r="O18" i="12"/>
  <c r="P22" i="13"/>
  <c r="R22" i="13" s="1"/>
  <c r="T22" i="13" s="1"/>
  <c r="AH22" i="13" s="1"/>
  <c r="R26" i="13"/>
  <c r="AI28" i="13"/>
  <c r="O37" i="13"/>
  <c r="O36" i="13"/>
  <c r="T36" i="13" s="1"/>
  <c r="AH36" i="13" s="1"/>
  <c r="R35" i="14"/>
  <c r="T35" i="14" s="1"/>
  <c r="AH35" i="14" s="1"/>
  <c r="O40" i="14"/>
  <c r="O23" i="15"/>
  <c r="T23" i="15" s="1"/>
  <c r="AH23" i="15" s="1"/>
  <c r="O22" i="15"/>
  <c r="AI26" i="15"/>
  <c r="P41" i="15"/>
  <c r="R41" i="15" s="1"/>
  <c r="T41" i="15" s="1"/>
  <c r="AH41" i="15" s="1"/>
  <c r="S31" i="16"/>
  <c r="AI31" i="16"/>
  <c r="T23" i="18"/>
  <c r="AH27" i="18"/>
  <c r="Q27" i="18"/>
  <c r="T39" i="18"/>
  <c r="AH39" i="18" s="1"/>
  <c r="S11" i="19"/>
  <c r="AI11" i="19"/>
  <c r="Q19" i="19"/>
  <c r="P16" i="20"/>
  <c r="R16" i="20" s="1"/>
  <c r="S25" i="21"/>
  <c r="AI25" i="21"/>
  <c r="O32" i="22"/>
  <c r="S25" i="1"/>
  <c r="AI25" i="1" s="1"/>
  <c r="Q21" i="3"/>
  <c r="P8" i="4"/>
  <c r="R8" i="4" s="1"/>
  <c r="T8" i="4" s="1"/>
  <c r="P17" i="4"/>
  <c r="R17" i="4" s="1"/>
  <c r="T17" i="4" s="1"/>
  <c r="AH17" i="4" s="1"/>
  <c r="P33" i="4"/>
  <c r="P12" i="5"/>
  <c r="R12" i="5" s="1"/>
  <c r="T12" i="5" s="1"/>
  <c r="AH12" i="5" s="1"/>
  <c r="AH16" i="6"/>
  <c r="O9" i="7"/>
  <c r="P19" i="7"/>
  <c r="R19" i="7" s="1"/>
  <c r="Q26" i="7"/>
  <c r="P35" i="7"/>
  <c r="R35" i="7" s="1"/>
  <c r="S11" i="8"/>
  <c r="AI11" i="8" s="1"/>
  <c r="S24" i="8"/>
  <c r="P15" i="9"/>
  <c r="R15" i="9" s="1"/>
  <c r="T15" i="9" s="1"/>
  <c r="AH15" i="9" s="1"/>
  <c r="AH16" i="9"/>
  <c r="Q17" i="9"/>
  <c r="R17" i="9" s="1"/>
  <c r="T17" i="9" s="1"/>
  <c r="AH17" i="9" s="1"/>
  <c r="P21" i="9"/>
  <c r="R21" i="9" s="1"/>
  <c r="T21" i="9" s="1"/>
  <c r="AH21" i="9" s="1"/>
  <c r="O25" i="9"/>
  <c r="S30" i="9"/>
  <c r="AI30" i="9" s="1"/>
  <c r="S9" i="10"/>
  <c r="AI9" i="10" s="1"/>
  <c r="O11" i="10"/>
  <c r="P16" i="10"/>
  <c r="R16" i="10" s="1"/>
  <c r="S18" i="10"/>
  <c r="AI18" i="10"/>
  <c r="O23" i="10"/>
  <c r="T23" i="10" s="1"/>
  <c r="AH23" i="10" s="1"/>
  <c r="Q35" i="10"/>
  <c r="AH36" i="10"/>
  <c r="S9" i="11"/>
  <c r="AI9" i="11" s="1"/>
  <c r="S11" i="11"/>
  <c r="AI11" i="11" s="1"/>
  <c r="P17" i="11"/>
  <c r="R17" i="11" s="1"/>
  <c r="S24" i="11"/>
  <c r="P25" i="11"/>
  <c r="R25" i="11" s="1"/>
  <c r="AI12" i="12"/>
  <c r="Q14" i="12"/>
  <c r="R14" i="12" s="1"/>
  <c r="Q19" i="12"/>
  <c r="R19" i="12" s="1"/>
  <c r="S23" i="12"/>
  <c r="AI23" i="12" s="1"/>
  <c r="P29" i="12"/>
  <c r="Q12" i="13"/>
  <c r="O26" i="13"/>
  <c r="Q39" i="14"/>
  <c r="R39" i="14" s="1"/>
  <c r="T39" i="14" s="1"/>
  <c r="AH39" i="14" s="1"/>
  <c r="Q15" i="15"/>
  <c r="O17" i="15"/>
  <c r="P8" i="16"/>
  <c r="R8" i="16" s="1"/>
  <c r="T8" i="16" s="1"/>
  <c r="O14" i="16"/>
  <c r="P21" i="16"/>
  <c r="R21" i="16" s="1"/>
  <c r="P35" i="16"/>
  <c r="R35" i="16" s="1"/>
  <c r="T35" i="17"/>
  <c r="S27" i="18"/>
  <c r="AI27" i="18" s="1"/>
  <c r="AI7" i="19"/>
  <c r="O7" i="20"/>
  <c r="O16" i="20"/>
  <c r="P15" i="20"/>
  <c r="R15" i="20" s="1"/>
  <c r="T15" i="20" s="1"/>
  <c r="AH15" i="20" s="1"/>
  <c r="O35" i="20"/>
  <c r="P35" i="20"/>
  <c r="R35" i="20" s="1"/>
  <c r="P38" i="20"/>
  <c r="R38" i="20" s="1"/>
  <c r="T38" i="20" s="1"/>
  <c r="AH38" i="20" s="1"/>
  <c r="P7" i="22"/>
  <c r="R7" i="22" s="1"/>
  <c r="O7" i="22"/>
  <c r="Q10" i="23"/>
  <c r="R10" i="23" s="1"/>
  <c r="T10" i="23" s="1"/>
  <c r="AH10" i="23"/>
  <c r="AI42" i="23"/>
  <c r="AO42" i="23" s="1"/>
  <c r="R42" i="10"/>
  <c r="AK42" i="10" s="1"/>
  <c r="AI13" i="11"/>
  <c r="P27" i="11"/>
  <c r="AI29" i="11"/>
  <c r="S42" i="11"/>
  <c r="AI42" i="11" s="1"/>
  <c r="P12" i="12"/>
  <c r="R12" i="12" s="1"/>
  <c r="T12" i="12" s="1"/>
  <c r="P20" i="12"/>
  <c r="R20" i="12" s="1"/>
  <c r="O20" i="12"/>
  <c r="O30" i="12"/>
  <c r="O38" i="12"/>
  <c r="AH14" i="13"/>
  <c r="Q14" i="13"/>
  <c r="R14" i="13" s="1"/>
  <c r="T14" i="13" s="1"/>
  <c r="P17" i="13"/>
  <c r="R17" i="13" s="1"/>
  <c r="P28" i="13"/>
  <c r="R28" i="13" s="1"/>
  <c r="AI12" i="14"/>
  <c r="AI32" i="14"/>
  <c r="O9" i="15"/>
  <c r="R26" i="15"/>
  <c r="T26" i="15" s="1"/>
  <c r="V26" i="15" s="1"/>
  <c r="O30" i="15"/>
  <c r="O29" i="15"/>
  <c r="T29" i="15" s="1"/>
  <c r="P37" i="15"/>
  <c r="R37" i="15" s="1"/>
  <c r="T37" i="15" s="1"/>
  <c r="AH37" i="15" s="1"/>
  <c r="P27" i="16"/>
  <c r="R27" i="16" s="1"/>
  <c r="P31" i="16"/>
  <c r="R31" i="16" s="1"/>
  <c r="T31" i="16" s="1"/>
  <c r="O38" i="16"/>
  <c r="T38" i="16" s="1"/>
  <c r="AH38" i="16" s="1"/>
  <c r="O7" i="17"/>
  <c r="S36" i="17"/>
  <c r="AI36" i="17" s="1"/>
  <c r="S34" i="18"/>
  <c r="AI34" i="18"/>
  <c r="T41" i="18"/>
  <c r="AH41" i="18" s="1"/>
  <c r="AH12" i="19"/>
  <c r="Q12" i="19"/>
  <c r="S37" i="19"/>
  <c r="AI37" i="19" s="1"/>
  <c r="S22" i="20"/>
  <c r="AI22" i="20"/>
  <c r="R41" i="20"/>
  <c r="T22" i="21"/>
  <c r="AH22" i="21" s="1"/>
  <c r="S36" i="22"/>
  <c r="AI36" i="22" s="1"/>
  <c r="S10" i="23"/>
  <c r="AI10" i="23"/>
  <c r="O34" i="3"/>
  <c r="AI27" i="5"/>
  <c r="O39" i="6"/>
  <c r="AI15" i="4"/>
  <c r="AI31" i="4"/>
  <c r="AI40" i="4"/>
  <c r="AI14" i="5"/>
  <c r="AI18" i="5"/>
  <c r="O22" i="5"/>
  <c r="T22" i="5" s="1"/>
  <c r="AH22" i="5" s="1"/>
  <c r="AI42" i="5"/>
  <c r="AI20" i="6"/>
  <c r="AI36" i="6"/>
  <c r="AI8" i="7"/>
  <c r="O16" i="8"/>
  <c r="Q17" i="8"/>
  <c r="P20" i="8"/>
  <c r="R20" i="8" s="1"/>
  <c r="T20" i="8" s="1"/>
  <c r="AH20" i="8" s="1"/>
  <c r="S31" i="10"/>
  <c r="AI31" i="10"/>
  <c r="S33" i="10"/>
  <c r="AI33" i="10"/>
  <c r="S35" i="10"/>
  <c r="AI35" i="10"/>
  <c r="P24" i="3"/>
  <c r="R24" i="3" s="1"/>
  <c r="S21" i="5"/>
  <c r="AI21" i="5" s="1"/>
  <c r="P10" i="6"/>
  <c r="R10" i="6" s="1"/>
  <c r="T10" i="6" s="1"/>
  <c r="AH10" i="6" s="1"/>
  <c r="P26" i="6"/>
  <c r="R26" i="6" s="1"/>
  <c r="T26" i="6" s="1"/>
  <c r="AI14" i="7"/>
  <c r="O19" i="7"/>
  <c r="O25" i="7"/>
  <c r="S26" i="7"/>
  <c r="AI26" i="7" s="1"/>
  <c r="S28" i="7"/>
  <c r="AI28" i="7" s="1"/>
  <c r="P41" i="7"/>
  <c r="R41" i="7" s="1"/>
  <c r="T41" i="7" s="1"/>
  <c r="AH41" i="7" s="1"/>
  <c r="P9" i="8"/>
  <c r="R9" i="8" s="1"/>
  <c r="S17" i="8"/>
  <c r="AI17" i="8" s="1"/>
  <c r="Q39" i="8"/>
  <c r="S7" i="9"/>
  <c r="AI7" i="9" s="1"/>
  <c r="P11" i="9"/>
  <c r="R11" i="9" s="1"/>
  <c r="T11" i="9" s="1"/>
  <c r="S17" i="9"/>
  <c r="AI17" i="9" s="1"/>
  <c r="Q23" i="9"/>
  <c r="R23" i="9" s="1"/>
  <c r="T23" i="9" s="1"/>
  <c r="AH23" i="9" s="1"/>
  <c r="O8" i="10"/>
  <c r="T8" i="10" s="1"/>
  <c r="O12" i="10"/>
  <c r="Q14" i="10"/>
  <c r="P18" i="10"/>
  <c r="R18" i="10" s="1"/>
  <c r="T18" i="10" s="1"/>
  <c r="AH18" i="10" s="1"/>
  <c r="P9" i="11"/>
  <c r="R9" i="11" s="1"/>
  <c r="T9" i="11" s="1"/>
  <c r="AH9" i="11" s="1"/>
  <c r="P11" i="11"/>
  <c r="P26" i="11"/>
  <c r="R26" i="11" s="1"/>
  <c r="T26" i="11" s="1"/>
  <c r="S11" i="12"/>
  <c r="AI11" i="12" s="1"/>
  <c r="AI14" i="12"/>
  <c r="P17" i="12"/>
  <c r="R17" i="12" s="1"/>
  <c r="T17" i="12" s="1"/>
  <c r="AH17" i="12" s="1"/>
  <c r="S19" i="12"/>
  <c r="AI19" i="12" s="1"/>
  <c r="S28" i="12"/>
  <c r="AI28" i="12" s="1"/>
  <c r="P32" i="12"/>
  <c r="R32" i="12" s="1"/>
  <c r="T32" i="12" s="1"/>
  <c r="AH32" i="12" s="1"/>
  <c r="R33" i="12"/>
  <c r="T33" i="12" s="1"/>
  <c r="AH33" i="12" s="1"/>
  <c r="AI12" i="13"/>
  <c r="S14" i="13"/>
  <c r="AI14" i="13"/>
  <c r="O17" i="13"/>
  <c r="Q23" i="13"/>
  <c r="R23" i="13" s="1"/>
  <c r="T23" i="13" s="1"/>
  <c r="AH23" i="13" s="1"/>
  <c r="O25" i="13"/>
  <c r="O30" i="13"/>
  <c r="Q8" i="14"/>
  <c r="R8" i="14" s="1"/>
  <c r="T8" i="14" s="1"/>
  <c r="P15" i="14"/>
  <c r="O37" i="14"/>
  <c r="T37" i="14" s="1"/>
  <c r="AH37" i="14" s="1"/>
  <c r="S39" i="14"/>
  <c r="AI39" i="14"/>
  <c r="S41" i="14"/>
  <c r="AI41" i="14"/>
  <c r="AH38" i="15"/>
  <c r="O17" i="16"/>
  <c r="O35" i="16"/>
  <c r="P20" i="17"/>
  <c r="R20" i="17" s="1"/>
  <c r="P34" i="17"/>
  <c r="R34" i="17" s="1"/>
  <c r="O34" i="17"/>
  <c r="P14" i="18"/>
  <c r="P26" i="18"/>
  <c r="R26" i="18" s="1"/>
  <c r="O10" i="19"/>
  <c r="R19" i="19"/>
  <c r="R20" i="19"/>
  <c r="T20" i="19" s="1"/>
  <c r="AH20" i="19" s="1"/>
  <c r="P19" i="20"/>
  <c r="R19" i="20" s="1"/>
  <c r="T19" i="20" s="1"/>
  <c r="AH19" i="20" s="1"/>
  <c r="O41" i="20"/>
  <c r="Q20" i="21"/>
  <c r="R20" i="21" s="1"/>
  <c r="S33" i="21"/>
  <c r="AI33" i="21"/>
  <c r="AH10" i="22"/>
  <c r="Q10" i="22"/>
  <c r="R10" i="22" s="1"/>
  <c r="T10" i="22" s="1"/>
  <c r="AH14" i="22"/>
  <c r="Q14" i="22"/>
  <c r="AI8" i="5"/>
  <c r="AI17" i="5"/>
  <c r="AI39" i="5"/>
  <c r="P40" i="5"/>
  <c r="R40" i="5" s="1"/>
  <c r="T40" i="5" s="1"/>
  <c r="AH40" i="5" s="1"/>
  <c r="P16" i="7"/>
  <c r="R16" i="7" s="1"/>
  <c r="T16" i="7" s="1"/>
  <c r="AH16" i="7" s="1"/>
  <c r="S24" i="7"/>
  <c r="AI30" i="7"/>
  <c r="AI39" i="7"/>
  <c r="O9" i="8"/>
  <c r="Q21" i="8"/>
  <c r="R21" i="8" s="1"/>
  <c r="T21" i="8" s="1"/>
  <c r="AH21" i="8" s="1"/>
  <c r="P24" i="8"/>
  <c r="R24" i="8" s="1"/>
  <c r="AK24" i="8" s="1"/>
  <c r="S40" i="8"/>
  <c r="AI40" i="8" s="1"/>
  <c r="P33" i="9"/>
  <c r="O40" i="9"/>
  <c r="T40" i="9" s="1"/>
  <c r="AH40" i="9" s="1"/>
  <c r="P7" i="10"/>
  <c r="R7" i="10" s="1"/>
  <c r="S34" i="10"/>
  <c r="AI34" i="10" s="1"/>
  <c r="P41" i="10"/>
  <c r="R41" i="10" s="1"/>
  <c r="T41" i="10" s="1"/>
  <c r="AI10" i="11"/>
  <c r="O21" i="11"/>
  <c r="P35" i="11"/>
  <c r="R35" i="11" s="1"/>
  <c r="T35" i="11" s="1"/>
  <c r="AH35" i="11" s="1"/>
  <c r="AI41" i="11"/>
  <c r="O14" i="12"/>
  <c r="P15" i="12"/>
  <c r="R15" i="12" s="1"/>
  <c r="T15" i="12" s="1"/>
  <c r="AH15" i="12" s="1"/>
  <c r="Q29" i="12"/>
  <c r="S37" i="12"/>
  <c r="AI37" i="12" s="1"/>
  <c r="AM42" i="12"/>
  <c r="O13" i="13"/>
  <c r="P24" i="13"/>
  <c r="R24" i="13" s="1"/>
  <c r="AK24" i="13" s="1"/>
  <c r="Q34" i="13"/>
  <c r="AI38" i="13"/>
  <c r="P42" i="13"/>
  <c r="R42" i="13" s="1"/>
  <c r="O14" i="14"/>
  <c r="P19" i="14"/>
  <c r="O21" i="14"/>
  <c r="Q29" i="14"/>
  <c r="R29" i="14" s="1"/>
  <c r="T29" i="14" s="1"/>
  <c r="P42" i="15"/>
  <c r="R42" i="15" s="1"/>
  <c r="AK42" i="15" s="1"/>
  <c r="P9" i="16"/>
  <c r="R9" i="16" s="1"/>
  <c r="O9" i="16"/>
  <c r="Q15" i="16"/>
  <c r="P19" i="16"/>
  <c r="R19" i="16" s="1"/>
  <c r="O21" i="16"/>
  <c r="AI32" i="16"/>
  <c r="AH10" i="17"/>
  <c r="Q10" i="17"/>
  <c r="R10" i="17" s="1"/>
  <c r="T36" i="17"/>
  <c r="S12" i="18"/>
  <c r="AI12" i="18" s="1"/>
  <c r="Q21" i="19"/>
  <c r="AI29" i="19"/>
  <c r="Q11" i="20"/>
  <c r="P23" i="20"/>
  <c r="R23" i="20" s="1"/>
  <c r="T23" i="20" s="1"/>
  <c r="AH23" i="20" s="1"/>
  <c r="S35" i="20"/>
  <c r="AI35" i="20" s="1"/>
  <c r="O40" i="20"/>
  <c r="R13" i="21"/>
  <c r="R15" i="21"/>
  <c r="T15" i="21" s="1"/>
  <c r="AH15" i="21" s="1"/>
  <c r="Q18" i="21"/>
  <c r="AI23" i="21"/>
  <c r="S20" i="23"/>
  <c r="AI20" i="23" s="1"/>
  <c r="O22" i="10"/>
  <c r="O26" i="10"/>
  <c r="Q20" i="11"/>
  <c r="R20" i="11" s="1"/>
  <c r="T20" i="11" s="1"/>
  <c r="AH20" i="11" s="1"/>
  <c r="AI26" i="11"/>
  <c r="O37" i="11"/>
  <c r="P7" i="12"/>
  <c r="R7" i="12" s="1"/>
  <c r="T7" i="12" s="1"/>
  <c r="O23" i="12"/>
  <c r="P26" i="12"/>
  <c r="R26" i="12" s="1"/>
  <c r="P12" i="13"/>
  <c r="O28" i="13"/>
  <c r="AI35" i="13"/>
  <c r="R30" i="14"/>
  <c r="T30" i="14" s="1"/>
  <c r="AH30" i="14" s="1"/>
  <c r="P38" i="14"/>
  <c r="R38" i="14" s="1"/>
  <c r="T38" i="14" s="1"/>
  <c r="AH38" i="14" s="1"/>
  <c r="AO42" i="14"/>
  <c r="AM42" i="14"/>
  <c r="P31" i="15"/>
  <c r="R31" i="15" s="1"/>
  <c r="T31" i="15" s="1"/>
  <c r="S8" i="16"/>
  <c r="AI8" i="16" s="1"/>
  <c r="S21" i="16"/>
  <c r="AI21" i="16" s="1"/>
  <c r="AI10" i="17"/>
  <c r="S16" i="17"/>
  <c r="AI16" i="17"/>
  <c r="T23" i="17"/>
  <c r="AH23" i="17" s="1"/>
  <c r="P31" i="17"/>
  <c r="R31" i="17" s="1"/>
  <c r="O31" i="17"/>
  <c r="S37" i="17"/>
  <c r="AI37" i="17" s="1"/>
  <c r="R15" i="18"/>
  <c r="T15" i="18" s="1"/>
  <c r="AH15" i="18" s="1"/>
  <c r="P22" i="18"/>
  <c r="R22" i="18" s="1"/>
  <c r="AH13" i="19"/>
  <c r="Q13" i="19"/>
  <c r="R17" i="19"/>
  <c r="T17" i="19" s="1"/>
  <c r="AH17" i="19" s="1"/>
  <c r="O12" i="21"/>
  <c r="P11" i="21"/>
  <c r="P9" i="22"/>
  <c r="R9" i="22" s="1"/>
  <c r="P8" i="22"/>
  <c r="R8" i="22" s="1"/>
  <c r="O9" i="22"/>
  <c r="P23" i="22"/>
  <c r="S37" i="22"/>
  <c r="AI37" i="22" s="1"/>
  <c r="O21" i="23"/>
  <c r="T21" i="23" s="1"/>
  <c r="AH21" i="23" s="1"/>
  <c r="AH22" i="6"/>
  <c r="AH38" i="6"/>
  <c r="S14" i="8"/>
  <c r="AI14" i="8" s="1"/>
  <c r="AH27" i="8"/>
  <c r="O30" i="8"/>
  <c r="Q33" i="8"/>
  <c r="AI9" i="9"/>
  <c r="P16" i="9"/>
  <c r="R16" i="9" s="1"/>
  <c r="T16" i="9" s="1"/>
  <c r="Q30" i="9"/>
  <c r="O33" i="9"/>
  <c r="Q34" i="9"/>
  <c r="R34" i="9" s="1"/>
  <c r="T34" i="9" s="1"/>
  <c r="AH34" i="9" s="1"/>
  <c r="S15" i="10"/>
  <c r="AI15" i="10" s="1"/>
  <c r="S8" i="11"/>
  <c r="AI8" i="11" s="1"/>
  <c r="O17" i="11"/>
  <c r="S20" i="11"/>
  <c r="AI20" i="11" s="1"/>
  <c r="Q36" i="11"/>
  <c r="R36" i="11" s="1"/>
  <c r="T36" i="11" s="1"/>
  <c r="AH36" i="11" s="1"/>
  <c r="P25" i="12"/>
  <c r="R25" i="12" s="1"/>
  <c r="T25" i="12" s="1"/>
  <c r="AH25" i="12" s="1"/>
  <c r="S29" i="12"/>
  <c r="AI29" i="12" s="1"/>
  <c r="P35" i="12"/>
  <c r="R35" i="12" s="1"/>
  <c r="P37" i="12"/>
  <c r="R37" i="12" s="1"/>
  <c r="T37" i="12" s="1"/>
  <c r="AH37" i="12" s="1"/>
  <c r="P41" i="12"/>
  <c r="R41" i="12" s="1"/>
  <c r="P8" i="13"/>
  <c r="R8" i="13" s="1"/>
  <c r="T8" i="13" s="1"/>
  <c r="Q18" i="13"/>
  <c r="AI22" i="13"/>
  <c r="AI34" i="13"/>
  <c r="O39" i="13"/>
  <c r="P10" i="14"/>
  <c r="R10" i="14" s="1"/>
  <c r="T10" i="14" s="1"/>
  <c r="O12" i="14"/>
  <c r="O19" i="14"/>
  <c r="S29" i="14"/>
  <c r="AI29" i="14" s="1"/>
  <c r="P34" i="14"/>
  <c r="R34" i="14" s="1"/>
  <c r="T34" i="14" s="1"/>
  <c r="AH34" i="14" s="1"/>
  <c r="P9" i="15"/>
  <c r="R9" i="15" s="1"/>
  <c r="T9" i="15" s="1"/>
  <c r="S19" i="15"/>
  <c r="AI19" i="15" s="1"/>
  <c r="P28" i="15"/>
  <c r="R28" i="15" s="1"/>
  <c r="T28" i="15" s="1"/>
  <c r="AI35" i="15"/>
  <c r="O36" i="15"/>
  <c r="S41" i="15"/>
  <c r="AI41" i="15" s="1"/>
  <c r="S23" i="16"/>
  <c r="AI23" i="16" s="1"/>
  <c r="Q25" i="16"/>
  <c r="Q17" i="17"/>
  <c r="R17" i="17" s="1"/>
  <c r="S28" i="17"/>
  <c r="AI28" i="17" s="1"/>
  <c r="S34" i="17"/>
  <c r="AI34" i="17" s="1"/>
  <c r="Q8" i="18"/>
  <c r="O11" i="18"/>
  <c r="P10" i="18"/>
  <c r="R10" i="18" s="1"/>
  <c r="S13" i="18"/>
  <c r="AI13" i="18" s="1"/>
  <c r="R32" i="18"/>
  <c r="S33" i="18"/>
  <c r="AI33" i="18" s="1"/>
  <c r="S11" i="20"/>
  <c r="AI11" i="20"/>
  <c r="P40" i="20"/>
  <c r="R40" i="20" s="1"/>
  <c r="S22" i="21"/>
  <c r="AI22" i="21"/>
  <c r="P12" i="22"/>
  <c r="O13" i="22"/>
  <c r="P16" i="22"/>
  <c r="R16" i="22" s="1"/>
  <c r="T16" i="22" s="1"/>
  <c r="P34" i="23"/>
  <c r="R34" i="23" s="1"/>
  <c r="P33" i="23"/>
  <c r="O34" i="23"/>
  <c r="O38" i="23"/>
  <c r="O37" i="23"/>
  <c r="AI27" i="8"/>
  <c r="Q34" i="8"/>
  <c r="R34" i="8" s="1"/>
  <c r="T34" i="8" s="1"/>
  <c r="AH34" i="8" s="1"/>
  <c r="AI36" i="8"/>
  <c r="Q27" i="9"/>
  <c r="R27" i="9" s="1"/>
  <c r="T27" i="9" s="1"/>
  <c r="P30" i="9"/>
  <c r="R30" i="9" s="1"/>
  <c r="T30" i="9" s="1"/>
  <c r="Q36" i="9"/>
  <c r="P39" i="9"/>
  <c r="R39" i="9" s="1"/>
  <c r="T39" i="9" s="1"/>
  <c r="AH39" i="9" s="1"/>
  <c r="O7" i="10"/>
  <c r="O16" i="10"/>
  <c r="O32" i="10"/>
  <c r="T32" i="10" s="1"/>
  <c r="AH32" i="10" s="1"/>
  <c r="O41" i="10"/>
  <c r="S14" i="11"/>
  <c r="AI14" i="11" s="1"/>
  <c r="S23" i="11"/>
  <c r="AI23" i="11" s="1"/>
  <c r="P24" i="11"/>
  <c r="R24" i="11" s="1"/>
  <c r="AK24" i="11" s="1"/>
  <c r="S30" i="11"/>
  <c r="AI30" i="11" s="1"/>
  <c r="S39" i="11"/>
  <c r="AI39" i="11" s="1"/>
  <c r="O29" i="12"/>
  <c r="S30" i="12"/>
  <c r="AI30" i="12" s="1"/>
  <c r="S38" i="12"/>
  <c r="AI38" i="12" s="1"/>
  <c r="O41" i="12"/>
  <c r="AI10" i="13"/>
  <c r="S20" i="13"/>
  <c r="AI20" i="13" s="1"/>
  <c r="AI26" i="13"/>
  <c r="S36" i="13"/>
  <c r="AI36" i="13" s="1"/>
  <c r="O40" i="13"/>
  <c r="T40" i="13" s="1"/>
  <c r="AH40" i="13" s="1"/>
  <c r="Q33" i="14"/>
  <c r="R33" i="14" s="1"/>
  <c r="T33" i="14" s="1"/>
  <c r="S15" i="15"/>
  <c r="AI15" i="15"/>
  <c r="AH19" i="15"/>
  <c r="S22" i="15"/>
  <c r="AI22" i="15" s="1"/>
  <c r="O27" i="15"/>
  <c r="P36" i="15"/>
  <c r="R36" i="15" s="1"/>
  <c r="T36" i="15" s="1"/>
  <c r="O39" i="15"/>
  <c r="AI13" i="16"/>
  <c r="Q33" i="16"/>
  <c r="O18" i="17"/>
  <c r="AI25" i="17"/>
  <c r="P33" i="17"/>
  <c r="R33" i="17" s="1"/>
  <c r="O37" i="17"/>
  <c r="P37" i="17"/>
  <c r="R37" i="17" s="1"/>
  <c r="P41" i="17"/>
  <c r="R41" i="17" s="1"/>
  <c r="P40" i="17"/>
  <c r="R40" i="17" s="1"/>
  <c r="T40" i="17" s="1"/>
  <c r="AH40" i="17" s="1"/>
  <c r="O41" i="17"/>
  <c r="R7" i="18"/>
  <c r="T7" i="18" s="1"/>
  <c r="S8" i="18"/>
  <c r="AI8" i="18" s="1"/>
  <c r="S11" i="18"/>
  <c r="AI11" i="18" s="1"/>
  <c r="R17" i="18"/>
  <c r="T17" i="18" s="1"/>
  <c r="P21" i="18"/>
  <c r="R21" i="18" s="1"/>
  <c r="P25" i="18"/>
  <c r="R25" i="18" s="1"/>
  <c r="T25" i="18" s="1"/>
  <c r="O30" i="18"/>
  <c r="O38" i="18"/>
  <c r="T38" i="18" s="1"/>
  <c r="AH38" i="18" s="1"/>
  <c r="O12" i="19"/>
  <c r="P33" i="19"/>
  <c r="R33" i="19" s="1"/>
  <c r="S31" i="20"/>
  <c r="AI31" i="20" s="1"/>
  <c r="S32" i="21"/>
  <c r="AI32" i="21" s="1"/>
  <c r="P33" i="21"/>
  <c r="S9" i="22"/>
  <c r="AI9" i="22" s="1"/>
  <c r="S39" i="24"/>
  <c r="AI39" i="24" s="1"/>
  <c r="S9" i="23"/>
  <c r="AI9" i="23"/>
  <c r="T14" i="25"/>
  <c r="Q18" i="8"/>
  <c r="R18" i="8" s="1"/>
  <c r="T18" i="8" s="1"/>
  <c r="AH18" i="8" s="1"/>
  <c r="AI20" i="8"/>
  <c r="S12" i="10"/>
  <c r="AI12" i="10" s="1"/>
  <c r="P13" i="10"/>
  <c r="R13" i="10" s="1"/>
  <c r="S21" i="10"/>
  <c r="AI21" i="10" s="1"/>
  <c r="P22" i="10"/>
  <c r="R22" i="10" s="1"/>
  <c r="S28" i="10"/>
  <c r="AI28" i="10" s="1"/>
  <c r="P29" i="10"/>
  <c r="R29" i="10" s="1"/>
  <c r="T29" i="10" s="1"/>
  <c r="S37" i="10"/>
  <c r="AI37" i="10" s="1"/>
  <c r="P38" i="10"/>
  <c r="R38" i="10" s="1"/>
  <c r="T38" i="10" s="1"/>
  <c r="AH38" i="10" s="1"/>
  <c r="O15" i="11"/>
  <c r="T15" i="11" s="1"/>
  <c r="AH15" i="11" s="1"/>
  <c r="O31" i="11"/>
  <c r="O40" i="11"/>
  <c r="S24" i="12"/>
  <c r="P38" i="12"/>
  <c r="R38" i="12" s="1"/>
  <c r="S39" i="12"/>
  <c r="AI39" i="12" s="1"/>
  <c r="Q22" i="13"/>
  <c r="Q38" i="13"/>
  <c r="R38" i="13" s="1"/>
  <c r="T38" i="13" s="1"/>
  <c r="AH38" i="13" s="1"/>
  <c r="AO42" i="13"/>
  <c r="S23" i="14"/>
  <c r="AI23" i="14" s="1"/>
  <c r="O41" i="14"/>
  <c r="Q7" i="15"/>
  <c r="P15" i="15"/>
  <c r="P22" i="15"/>
  <c r="R22" i="15" s="1"/>
  <c r="O15" i="16"/>
  <c r="S19" i="16"/>
  <c r="AI19" i="16" s="1"/>
  <c r="S33" i="16"/>
  <c r="AI33" i="16"/>
  <c r="P36" i="16"/>
  <c r="R36" i="16" s="1"/>
  <c r="T36" i="16" s="1"/>
  <c r="P41" i="16"/>
  <c r="R41" i="16" s="1"/>
  <c r="T41" i="16" s="1"/>
  <c r="AH41" i="16" s="1"/>
  <c r="S27" i="17"/>
  <c r="AI27" i="17" s="1"/>
  <c r="S29" i="17"/>
  <c r="AI29" i="17" s="1"/>
  <c r="O30" i="17"/>
  <c r="AI42" i="17"/>
  <c r="AH12" i="18"/>
  <c r="S16" i="18"/>
  <c r="AI16" i="18" s="1"/>
  <c r="S12" i="19"/>
  <c r="AI12" i="19"/>
  <c r="AI32" i="19"/>
  <c r="O33" i="19"/>
  <c r="AH37" i="19"/>
  <c r="AI23" i="20"/>
  <c r="P25" i="20"/>
  <c r="R25" i="20" s="1"/>
  <c r="O25" i="20"/>
  <c r="S39" i="20"/>
  <c r="AI39" i="20"/>
  <c r="S19" i="21"/>
  <c r="AI19" i="21"/>
  <c r="P26" i="21"/>
  <c r="R26" i="21" s="1"/>
  <c r="T26" i="21" s="1"/>
  <c r="O22" i="22"/>
  <c r="P11" i="24"/>
  <c r="R11" i="24" s="1"/>
  <c r="O12" i="24"/>
  <c r="P10" i="12"/>
  <c r="R10" i="12" s="1"/>
  <c r="P13" i="12"/>
  <c r="R13" i="12" s="1"/>
  <c r="T13" i="12" s="1"/>
  <c r="AH13" i="12" s="1"/>
  <c r="P16" i="12"/>
  <c r="R16" i="12" s="1"/>
  <c r="AH22" i="12"/>
  <c r="S11" i="13"/>
  <c r="AI11" i="13" s="1"/>
  <c r="Q21" i="13"/>
  <c r="S23" i="13"/>
  <c r="AI23" i="13"/>
  <c r="S27" i="13"/>
  <c r="AI27" i="13" s="1"/>
  <c r="Q37" i="13"/>
  <c r="S39" i="13"/>
  <c r="AI39" i="13" s="1"/>
  <c r="Q15" i="14"/>
  <c r="AI28" i="14"/>
  <c r="Q38" i="14"/>
  <c r="AI40" i="14"/>
  <c r="O13" i="15"/>
  <c r="S16" i="15"/>
  <c r="AI16" i="15" s="1"/>
  <c r="Q21" i="15"/>
  <c r="AI15" i="16"/>
  <c r="O27" i="16"/>
  <c r="P33" i="16"/>
  <c r="Q42" i="16"/>
  <c r="O11" i="17"/>
  <c r="T11" i="17" s="1"/>
  <c r="P29" i="18"/>
  <c r="R29" i="18" s="1"/>
  <c r="Q42" i="18"/>
  <c r="R42" i="18" s="1"/>
  <c r="AK42" i="18" s="1"/>
  <c r="R8" i="19"/>
  <c r="T8" i="19" s="1"/>
  <c r="P27" i="19"/>
  <c r="R27" i="19" s="1"/>
  <c r="P8" i="20"/>
  <c r="R8" i="20" s="1"/>
  <c r="O15" i="20"/>
  <c r="AI20" i="20"/>
  <c r="R21" i="20"/>
  <c r="T21" i="20" s="1"/>
  <c r="AH21" i="20" s="1"/>
  <c r="O31" i="20"/>
  <c r="P31" i="20"/>
  <c r="R31" i="20" s="1"/>
  <c r="R18" i="21"/>
  <c r="T18" i="21" s="1"/>
  <c r="AH18" i="21" s="1"/>
  <c r="AI20" i="21"/>
  <c r="Q36" i="21"/>
  <c r="R36" i="21" s="1"/>
  <c r="T36" i="21" s="1"/>
  <c r="T18" i="22"/>
  <c r="S33" i="22"/>
  <c r="AI33" i="22"/>
  <c r="S34" i="22"/>
  <c r="AI34" i="22" s="1"/>
  <c r="P40" i="22"/>
  <c r="R40" i="22" s="1"/>
  <c r="T40" i="22" s="1"/>
  <c r="AH40" i="22" s="1"/>
  <c r="P9" i="23"/>
  <c r="P8" i="23"/>
  <c r="R8" i="23" s="1"/>
  <c r="T8" i="23" s="1"/>
  <c r="O9" i="23"/>
  <c r="R18" i="23"/>
  <c r="T18" i="23" s="1"/>
  <c r="S14" i="24"/>
  <c r="AI14" i="24"/>
  <c r="AH17" i="24"/>
  <c r="R16" i="17"/>
  <c r="T16" i="17" s="1"/>
  <c r="AH16" i="17" s="1"/>
  <c r="AI24" i="17"/>
  <c r="AM24" i="17" s="1"/>
  <c r="O36" i="17"/>
  <c r="S38" i="17"/>
  <c r="AI38" i="17"/>
  <c r="S26" i="18"/>
  <c r="AI26" i="18"/>
  <c r="Q28" i="18"/>
  <c r="R28" i="18" s="1"/>
  <c r="T28" i="18" s="1"/>
  <c r="AH28" i="18" s="1"/>
  <c r="O29" i="18"/>
  <c r="AI35" i="18"/>
  <c r="O19" i="19"/>
  <c r="O30" i="19"/>
  <c r="O32" i="19"/>
  <c r="T32" i="19" s="1"/>
  <c r="R22" i="20"/>
  <c r="T22" i="20" s="1"/>
  <c r="AH22" i="20" s="1"/>
  <c r="S7" i="23"/>
  <c r="AI7" i="23" s="1"/>
  <c r="Q21" i="24"/>
  <c r="AI26" i="24"/>
  <c r="O9" i="13"/>
  <c r="P13" i="13"/>
  <c r="R13" i="13" s="1"/>
  <c r="T13" i="13" s="1"/>
  <c r="O15" i="13"/>
  <c r="P29" i="13"/>
  <c r="R29" i="13" s="1"/>
  <c r="T29" i="13" s="1"/>
  <c r="O31" i="13"/>
  <c r="Q13" i="14"/>
  <c r="R13" i="14" s="1"/>
  <c r="T13" i="14" s="1"/>
  <c r="AH13" i="14" s="1"/>
  <c r="AI15" i="14"/>
  <c r="Q19" i="14"/>
  <c r="P22" i="14"/>
  <c r="R22" i="14" s="1"/>
  <c r="T22" i="14" s="1"/>
  <c r="AH22" i="14" s="1"/>
  <c r="Q23" i="14"/>
  <c r="Q31" i="14"/>
  <c r="P27" i="15"/>
  <c r="R27" i="15" s="1"/>
  <c r="T27" i="15" s="1"/>
  <c r="P33" i="15"/>
  <c r="R33" i="15" s="1"/>
  <c r="P39" i="15"/>
  <c r="R39" i="15" s="1"/>
  <c r="P15" i="16"/>
  <c r="R15" i="16" s="1"/>
  <c r="T15" i="16" s="1"/>
  <c r="O29" i="16"/>
  <c r="P30" i="16"/>
  <c r="R30" i="16" s="1"/>
  <c r="T30" i="16" s="1"/>
  <c r="P34" i="16"/>
  <c r="R34" i="16" s="1"/>
  <c r="T34" i="16" s="1"/>
  <c r="S37" i="16"/>
  <c r="AI37" i="16" s="1"/>
  <c r="S41" i="16"/>
  <c r="AI41" i="16" s="1"/>
  <c r="S13" i="17"/>
  <c r="AI13" i="17"/>
  <c r="P21" i="17"/>
  <c r="R21" i="17" s="1"/>
  <c r="T21" i="17" s="1"/>
  <c r="AH21" i="17" s="1"/>
  <c r="AI35" i="17"/>
  <c r="O10" i="18"/>
  <c r="Q11" i="18"/>
  <c r="R11" i="18" s="1"/>
  <c r="AH18" i="18"/>
  <c r="O36" i="18"/>
  <c r="S42" i="18"/>
  <c r="O11" i="19"/>
  <c r="Q20" i="19"/>
  <c r="P21" i="19"/>
  <c r="R21" i="19" s="1"/>
  <c r="T21" i="19" s="1"/>
  <c r="AH21" i="19" s="1"/>
  <c r="P23" i="19"/>
  <c r="O27" i="19"/>
  <c r="S31" i="19"/>
  <c r="AI31" i="19" s="1"/>
  <c r="R35" i="19"/>
  <c r="T35" i="19" s="1"/>
  <c r="AH35" i="19" s="1"/>
  <c r="AH36" i="19"/>
  <c r="O8" i="20"/>
  <c r="AH7" i="21"/>
  <c r="Q7" i="21"/>
  <c r="P12" i="21"/>
  <c r="AH14" i="21"/>
  <c r="Q14" i="21"/>
  <c r="Q35" i="22"/>
  <c r="R35" i="22" s="1"/>
  <c r="T35" i="22" s="1"/>
  <c r="AH35" i="22"/>
  <c r="P41" i="22"/>
  <c r="R41" i="22" s="1"/>
  <c r="T41" i="22" s="1"/>
  <c r="AH41" i="22" s="1"/>
  <c r="P38" i="23"/>
  <c r="R38" i="23" s="1"/>
  <c r="T38" i="23" s="1"/>
  <c r="AH38" i="23" s="1"/>
  <c r="AK24" i="24"/>
  <c r="P21" i="25"/>
  <c r="R21" i="25" s="1"/>
  <c r="P20" i="25"/>
  <c r="R20" i="25" s="1"/>
  <c r="O21" i="25"/>
  <c r="P18" i="15"/>
  <c r="R18" i="15" s="1"/>
  <c r="T18" i="15" s="1"/>
  <c r="AH18" i="15" s="1"/>
  <c r="P21" i="15"/>
  <c r="O19" i="16"/>
  <c r="AH20" i="16"/>
  <c r="AI14" i="17"/>
  <c r="P26" i="17"/>
  <c r="R26" i="17" s="1"/>
  <c r="T26" i="17" s="1"/>
  <c r="P27" i="17"/>
  <c r="R27" i="17" s="1"/>
  <c r="P29" i="17"/>
  <c r="R29" i="17" s="1"/>
  <c r="S41" i="17"/>
  <c r="AI41" i="17"/>
  <c r="R36" i="19"/>
  <c r="T36" i="19" s="1"/>
  <c r="S14" i="20"/>
  <c r="AI14" i="20" s="1"/>
  <c r="S24" i="20"/>
  <c r="AI24" i="20" s="1"/>
  <c r="AI27" i="20"/>
  <c r="S30" i="20"/>
  <c r="AI30" i="20" s="1"/>
  <c r="S36" i="20"/>
  <c r="AI36" i="20" s="1"/>
  <c r="O39" i="20"/>
  <c r="R16" i="21"/>
  <c r="P41" i="21"/>
  <c r="R41" i="21" s="1"/>
  <c r="T41" i="21" s="1"/>
  <c r="AH41" i="21" s="1"/>
  <c r="O30" i="22"/>
  <c r="O20" i="23"/>
  <c r="O11" i="24"/>
  <c r="R21" i="24"/>
  <c r="S10" i="25"/>
  <c r="AI10" i="25" s="1"/>
  <c r="O19" i="12"/>
  <c r="O26" i="12"/>
  <c r="O35" i="12"/>
  <c r="AI9" i="14"/>
  <c r="AI18" i="14"/>
  <c r="AI34" i="14"/>
  <c r="AH34" i="15"/>
  <c r="AH40" i="15"/>
  <c r="P13" i="17"/>
  <c r="R13" i="17" s="1"/>
  <c r="O28" i="17"/>
  <c r="T28" i="17" s="1"/>
  <c r="P30" i="17"/>
  <c r="R30" i="17" s="1"/>
  <c r="T30" i="17" s="1"/>
  <c r="O16" i="18"/>
  <c r="T16" i="18" s="1"/>
  <c r="AI20" i="18"/>
  <c r="P35" i="18"/>
  <c r="R35" i="18" s="1"/>
  <c r="T35" i="18" s="1"/>
  <c r="AH35" i="18" s="1"/>
  <c r="AH15" i="19"/>
  <c r="AI40" i="19"/>
  <c r="O34" i="20"/>
  <c r="R9" i="21"/>
  <c r="T9" i="21" s="1"/>
  <c r="R39" i="21"/>
  <c r="T39" i="21" s="1"/>
  <c r="P15" i="22"/>
  <c r="R15" i="22" s="1"/>
  <c r="AI21" i="22"/>
  <c r="P24" i="22"/>
  <c r="R24" i="22" s="1"/>
  <c r="AK24" i="22" s="1"/>
  <c r="T26" i="22"/>
  <c r="O19" i="23"/>
  <c r="O40" i="23"/>
  <c r="T40" i="23" s="1"/>
  <c r="AH40" i="23" s="1"/>
  <c r="O27" i="24"/>
  <c r="AI16" i="13"/>
  <c r="AI32" i="13"/>
  <c r="AI41" i="13"/>
  <c r="Q7" i="14"/>
  <c r="R7" i="14" s="1"/>
  <c r="T7" i="14" s="1"/>
  <c r="AI25" i="14"/>
  <c r="AI16" i="16"/>
  <c r="S16" i="16"/>
  <c r="S28" i="16"/>
  <c r="AI28" i="16" s="1"/>
  <c r="P40" i="16"/>
  <c r="R40" i="16" s="1"/>
  <c r="T40" i="16" s="1"/>
  <c r="AH40" i="16" s="1"/>
  <c r="O10" i="17"/>
  <c r="P14" i="17"/>
  <c r="R14" i="17" s="1"/>
  <c r="T14" i="17" s="1"/>
  <c r="AH14" i="17" s="1"/>
  <c r="O27" i="17"/>
  <c r="O29" i="17"/>
  <c r="P42" i="17"/>
  <c r="R42" i="17" s="1"/>
  <c r="AK42" i="17" s="1"/>
  <c r="S22" i="18"/>
  <c r="AI22" i="18"/>
  <c r="P36" i="18"/>
  <c r="P25" i="19"/>
  <c r="R25" i="19" s="1"/>
  <c r="T25" i="19" s="1"/>
  <c r="O29" i="19"/>
  <c r="S8" i="20"/>
  <c r="AI8" i="20" s="1"/>
  <c r="O9" i="20"/>
  <c r="P10" i="20"/>
  <c r="R10" i="20" s="1"/>
  <c r="T10" i="20" s="1"/>
  <c r="P14" i="20"/>
  <c r="R14" i="20" s="1"/>
  <c r="P18" i="20"/>
  <c r="R27" i="20"/>
  <c r="T27" i="20" s="1"/>
  <c r="P30" i="20"/>
  <c r="R30" i="20" s="1"/>
  <c r="T30" i="20" s="1"/>
  <c r="Q30" i="21"/>
  <c r="R30" i="21" s="1"/>
  <c r="T30" i="21" s="1"/>
  <c r="Q32" i="21"/>
  <c r="AH32" i="21"/>
  <c r="S7" i="22"/>
  <c r="AI7" i="22"/>
  <c r="O10" i="22"/>
  <c r="P30" i="22"/>
  <c r="Q9" i="23"/>
  <c r="P12" i="23"/>
  <c r="R12" i="23" s="1"/>
  <c r="T12" i="23" s="1"/>
  <c r="AH12" i="23" s="1"/>
  <c r="O26" i="24"/>
  <c r="P17" i="16"/>
  <c r="R17" i="16" s="1"/>
  <c r="T17" i="16" s="1"/>
  <c r="P12" i="18"/>
  <c r="R12" i="18" s="1"/>
  <c r="T12" i="18" s="1"/>
  <c r="S28" i="18"/>
  <c r="AI28" i="18" s="1"/>
  <c r="S21" i="19"/>
  <c r="AI21" i="19" s="1"/>
  <c r="O26" i="19"/>
  <c r="P31" i="19"/>
  <c r="P40" i="19"/>
  <c r="AI41" i="19"/>
  <c r="P10" i="21"/>
  <c r="R10" i="21" s="1"/>
  <c r="T10" i="21" s="1"/>
  <c r="AI16" i="21"/>
  <c r="AI30" i="21"/>
  <c r="P14" i="22"/>
  <c r="O15" i="22"/>
  <c r="Q37" i="22"/>
  <c r="O12" i="23"/>
  <c r="P11" i="23"/>
  <c r="R11" i="23" s="1"/>
  <c r="AH14" i="24"/>
  <c r="Q14" i="24"/>
  <c r="T18" i="24"/>
  <c r="AH18" i="24" s="1"/>
  <c r="R20" i="24"/>
  <c r="T20" i="24" s="1"/>
  <c r="AH20" i="24" s="1"/>
  <c r="O23" i="24"/>
  <c r="P23" i="24"/>
  <c r="P28" i="24"/>
  <c r="R28" i="24" s="1"/>
  <c r="T28" i="24" s="1"/>
  <c r="AH28" i="24" s="1"/>
  <c r="S32" i="25"/>
  <c r="AI32" i="25" s="1"/>
  <c r="O20" i="17"/>
  <c r="O23" i="17"/>
  <c r="O33" i="17"/>
  <c r="O39" i="17"/>
  <c r="O13" i="18"/>
  <c r="T13" i="18" s="1"/>
  <c r="O20" i="18"/>
  <c r="T20" i="18" s="1"/>
  <c r="AH20" i="18" s="1"/>
  <c r="AH23" i="18"/>
  <c r="Q37" i="18"/>
  <c r="R37" i="18" s="1"/>
  <c r="T37" i="18" s="1"/>
  <c r="AH37" i="18" s="1"/>
  <c r="P28" i="19"/>
  <c r="R28" i="19" s="1"/>
  <c r="T28" i="19" s="1"/>
  <c r="O28" i="20"/>
  <c r="P29" i="20"/>
  <c r="R29" i="20" s="1"/>
  <c r="O30" i="20"/>
  <c r="S37" i="20"/>
  <c r="AI37" i="20" s="1"/>
  <c r="P7" i="21"/>
  <c r="R7" i="21" s="1"/>
  <c r="T7" i="21" s="1"/>
  <c r="O8" i="21"/>
  <c r="T8" i="21" s="1"/>
  <c r="O25" i="21"/>
  <c r="S23" i="22"/>
  <c r="AI23" i="22" s="1"/>
  <c r="O29" i="22"/>
  <c r="T34" i="22"/>
  <c r="AH34" i="22" s="1"/>
  <c r="R29" i="23"/>
  <c r="T29" i="23" s="1"/>
  <c r="T38" i="24"/>
  <c r="AH38" i="24" s="1"/>
  <c r="P14" i="16"/>
  <c r="P23" i="16"/>
  <c r="R23" i="16" s="1"/>
  <c r="T23" i="16" s="1"/>
  <c r="AH23" i="16" s="1"/>
  <c r="Q14" i="17"/>
  <c r="S17" i="17"/>
  <c r="AI17" i="17" s="1"/>
  <c r="S26" i="17"/>
  <c r="AI26" i="17" s="1"/>
  <c r="AI17" i="18"/>
  <c r="S21" i="18"/>
  <c r="AI21" i="18"/>
  <c r="O34" i="18"/>
  <c r="S37" i="18"/>
  <c r="AI37" i="18" s="1"/>
  <c r="Q11" i="19"/>
  <c r="R11" i="19" s="1"/>
  <c r="T11" i="19" s="1"/>
  <c r="P29" i="19"/>
  <c r="R29" i="19" s="1"/>
  <c r="T29" i="19" s="1"/>
  <c r="O37" i="19"/>
  <c r="P38" i="19"/>
  <c r="S13" i="20"/>
  <c r="AI13" i="20" s="1"/>
  <c r="O23" i="20"/>
  <c r="P26" i="20"/>
  <c r="R26" i="20" s="1"/>
  <c r="O26" i="20"/>
  <c r="O29" i="20"/>
  <c r="Q12" i="21"/>
  <c r="AI17" i="21"/>
  <c r="AI27" i="21"/>
  <c r="S30" i="21"/>
  <c r="S15" i="22"/>
  <c r="AI15" i="22" s="1"/>
  <c r="P25" i="22"/>
  <c r="R25" i="22" s="1"/>
  <c r="T25" i="22" s="1"/>
  <c r="AH25" i="22" s="1"/>
  <c r="P27" i="22"/>
  <c r="R27" i="22" s="1"/>
  <c r="T27" i="22" s="1"/>
  <c r="R7" i="23"/>
  <c r="T7" i="23" s="1"/>
  <c r="R25" i="23"/>
  <c r="T25" i="23" s="1"/>
  <c r="P35" i="23"/>
  <c r="O8" i="24"/>
  <c r="T8" i="24" s="1"/>
  <c r="P16" i="24"/>
  <c r="P33" i="24"/>
  <c r="R33" i="24" s="1"/>
  <c r="O33" i="24"/>
  <c r="S42" i="24"/>
  <c r="AI42" i="24"/>
  <c r="AI35" i="25"/>
  <c r="O17" i="17"/>
  <c r="S31" i="18"/>
  <c r="AI31" i="18" s="1"/>
  <c r="S40" i="18"/>
  <c r="AI40" i="18" s="1"/>
  <c r="Q14" i="19"/>
  <c r="R14" i="19" s="1"/>
  <c r="T14" i="19" s="1"/>
  <c r="Q23" i="19"/>
  <c r="P39" i="19"/>
  <c r="R39" i="19" s="1"/>
  <c r="T39" i="19" s="1"/>
  <c r="AH39" i="19" s="1"/>
  <c r="O11" i="20"/>
  <c r="O14" i="20"/>
  <c r="Q34" i="20"/>
  <c r="R34" i="20" s="1"/>
  <c r="S38" i="20"/>
  <c r="AI38" i="20" s="1"/>
  <c r="Q40" i="20"/>
  <c r="P19" i="21"/>
  <c r="R19" i="21" s="1"/>
  <c r="S35" i="21"/>
  <c r="AI35" i="21" s="1"/>
  <c r="O38" i="21"/>
  <c r="P38" i="21"/>
  <c r="R38" i="21" s="1"/>
  <c r="T38" i="21" s="1"/>
  <c r="AH38" i="21" s="1"/>
  <c r="P22" i="23"/>
  <c r="R22" i="23" s="1"/>
  <c r="T22" i="23" s="1"/>
  <c r="AH22" i="23" s="1"/>
  <c r="P27" i="23"/>
  <c r="Q16" i="24"/>
  <c r="AH26" i="24"/>
  <c r="Q26" i="24"/>
  <c r="O28" i="25"/>
  <c r="AI14" i="18"/>
  <c r="AI23" i="18"/>
  <c r="O32" i="18"/>
  <c r="O41" i="18"/>
  <c r="Q38" i="19"/>
  <c r="Q7" i="20"/>
  <c r="R7" i="20" s="1"/>
  <c r="T7" i="20" s="1"/>
  <c r="S16" i="20"/>
  <c r="AI16" i="20" s="1"/>
  <c r="P33" i="20"/>
  <c r="R33" i="20" s="1"/>
  <c r="O37" i="20"/>
  <c r="P37" i="20"/>
  <c r="R37" i="20" s="1"/>
  <c r="T37" i="20" s="1"/>
  <c r="AH37" i="20" s="1"/>
  <c r="AI14" i="21"/>
  <c r="AI34" i="21"/>
  <c r="P31" i="22"/>
  <c r="R31" i="22" s="1"/>
  <c r="T31" i="22" s="1"/>
  <c r="P33" i="22"/>
  <c r="R33" i="22" s="1"/>
  <c r="T33" i="22" s="1"/>
  <c r="S23" i="23"/>
  <c r="AI23" i="23" s="1"/>
  <c r="S25" i="23"/>
  <c r="AI25" i="23" s="1"/>
  <c r="S33" i="23"/>
  <c r="AI33" i="23" s="1"/>
  <c r="P25" i="24"/>
  <c r="R25" i="24" s="1"/>
  <c r="T25" i="24" s="1"/>
  <c r="O32" i="24"/>
  <c r="S12" i="25"/>
  <c r="AI12" i="25"/>
  <c r="S7" i="20"/>
  <c r="AI8" i="21"/>
  <c r="Q34" i="21"/>
  <c r="R34" i="21" s="1"/>
  <c r="T34" i="21" s="1"/>
  <c r="S42" i="21"/>
  <c r="AI42" i="21"/>
  <c r="P11" i="22"/>
  <c r="O12" i="22"/>
  <c r="O27" i="22"/>
  <c r="S38" i="22"/>
  <c r="AI38" i="22" s="1"/>
  <c r="R13" i="23"/>
  <c r="T13" i="23" s="1"/>
  <c r="AI14" i="23"/>
  <c r="Q16" i="23"/>
  <c r="R16" i="23" s="1"/>
  <c r="T16" i="23" s="1"/>
  <c r="P37" i="23"/>
  <c r="T26" i="25"/>
  <c r="S10" i="20"/>
  <c r="AI10" i="20" s="1"/>
  <c r="P11" i="20"/>
  <c r="S19" i="20"/>
  <c r="AI19" i="20" s="1"/>
  <c r="P20" i="20"/>
  <c r="R20" i="20" s="1"/>
  <c r="T20" i="20" s="1"/>
  <c r="AH20" i="20" s="1"/>
  <c r="S32" i="20"/>
  <c r="AI32" i="20" s="1"/>
  <c r="O33" i="20"/>
  <c r="P36" i="20"/>
  <c r="R36" i="20" s="1"/>
  <c r="T36" i="20" s="1"/>
  <c r="AH36" i="20" s="1"/>
  <c r="P39" i="20"/>
  <c r="R39" i="20" s="1"/>
  <c r="T39" i="20" s="1"/>
  <c r="AH39" i="20" s="1"/>
  <c r="O11" i="21"/>
  <c r="O14" i="21"/>
  <c r="O17" i="21"/>
  <c r="T17" i="21" s="1"/>
  <c r="O20" i="21"/>
  <c r="O23" i="21"/>
  <c r="Q25" i="21"/>
  <c r="R25" i="21" s="1"/>
  <c r="T25" i="21" s="1"/>
  <c r="AH40" i="21"/>
  <c r="P13" i="22"/>
  <c r="S19" i="22"/>
  <c r="AI19" i="22"/>
  <c r="AI20" i="22"/>
  <c r="S35" i="22"/>
  <c r="AI35" i="22"/>
  <c r="O11" i="23"/>
  <c r="Q26" i="23"/>
  <c r="R26" i="23" s="1"/>
  <c r="T26" i="23" s="1"/>
  <c r="P7" i="24"/>
  <c r="R7" i="24" s="1"/>
  <c r="T7" i="24" s="1"/>
  <c r="AI8" i="24"/>
  <c r="S28" i="25"/>
  <c r="AI28" i="25" s="1"/>
  <c r="Q31" i="19"/>
  <c r="P34" i="19"/>
  <c r="R34" i="19" s="1"/>
  <c r="T34" i="19" s="1"/>
  <c r="AH34" i="19" s="1"/>
  <c r="Q40" i="19"/>
  <c r="AI42" i="19"/>
  <c r="AM42" i="19" s="1"/>
  <c r="AI7" i="20"/>
  <c r="O27" i="21"/>
  <c r="T27" i="21" s="1"/>
  <c r="S28" i="21"/>
  <c r="AI28" i="21" s="1"/>
  <c r="AI31" i="21"/>
  <c r="AI40" i="21"/>
  <c r="P21" i="22"/>
  <c r="R21" i="22" s="1"/>
  <c r="AI27" i="22"/>
  <c r="P28" i="22"/>
  <c r="R28" i="22" s="1"/>
  <c r="T28" i="22" s="1"/>
  <c r="P32" i="22"/>
  <c r="R32" i="22" s="1"/>
  <c r="S17" i="23"/>
  <c r="AI17" i="23"/>
  <c r="O29" i="23"/>
  <c r="Q37" i="23"/>
  <c r="Q15" i="25"/>
  <c r="AH15" i="25"/>
  <c r="AI27" i="25"/>
  <c r="S27" i="25"/>
  <c r="O27" i="20"/>
  <c r="O36" i="20"/>
  <c r="S7" i="21"/>
  <c r="S9" i="21"/>
  <c r="AI9" i="21" s="1"/>
  <c r="O10" i="21"/>
  <c r="S12" i="21"/>
  <c r="AI12" i="21" s="1"/>
  <c r="O13" i="21"/>
  <c r="S15" i="21"/>
  <c r="AI15" i="21" s="1"/>
  <c r="O16" i="21"/>
  <c r="S18" i="21"/>
  <c r="AI18" i="21" s="1"/>
  <c r="O19" i="21"/>
  <c r="S21" i="21"/>
  <c r="AI21" i="21" s="1"/>
  <c r="O22" i="21"/>
  <c r="S24" i="21"/>
  <c r="Q37" i="21"/>
  <c r="R37" i="21" s="1"/>
  <c r="T37" i="21" s="1"/>
  <c r="AI8" i="22"/>
  <c r="Q12" i="22"/>
  <c r="AH13" i="22"/>
  <c r="Q13" i="22"/>
  <c r="S14" i="22"/>
  <c r="AI14" i="22" s="1"/>
  <c r="P20" i="22"/>
  <c r="R20" i="22" s="1"/>
  <c r="T20" i="22" s="1"/>
  <c r="AH20" i="22" s="1"/>
  <c r="AI25" i="22"/>
  <c r="AH29" i="22"/>
  <c r="Q29" i="22"/>
  <c r="R29" i="22" s="1"/>
  <c r="T29" i="22" s="1"/>
  <c r="S30" i="22"/>
  <c r="AI30" i="22" s="1"/>
  <c r="O33" i="23"/>
  <c r="R42" i="23"/>
  <c r="AK42" i="23" s="1"/>
  <c r="O19" i="24"/>
  <c r="T19" i="24" s="1"/>
  <c r="AH19" i="24" s="1"/>
  <c r="S20" i="24"/>
  <c r="AI20" i="24" s="1"/>
  <c r="O31" i="24"/>
  <c r="R19" i="25"/>
  <c r="P38" i="22"/>
  <c r="P39" i="22"/>
  <c r="R39" i="22" s="1"/>
  <c r="T39" i="22" s="1"/>
  <c r="AH39" i="22" s="1"/>
  <c r="S40" i="22"/>
  <c r="AI40" i="22" s="1"/>
  <c r="AI11" i="23"/>
  <c r="AH18" i="23"/>
  <c r="R14" i="24"/>
  <c r="P41" i="24"/>
  <c r="R41" i="24" s="1"/>
  <c r="S41" i="20"/>
  <c r="AI41" i="20" s="1"/>
  <c r="P42" i="20"/>
  <c r="R42" i="20" s="1"/>
  <c r="AK42" i="20" s="1"/>
  <c r="Q33" i="21"/>
  <c r="AI12" i="22"/>
  <c r="O36" i="22"/>
  <c r="P14" i="23"/>
  <c r="P28" i="23"/>
  <c r="R28" i="23" s="1"/>
  <c r="T28" i="23" s="1"/>
  <c r="Q35" i="23"/>
  <c r="S9" i="24"/>
  <c r="AI9" i="24" s="1"/>
  <c r="S15" i="24"/>
  <c r="AI15" i="24" s="1"/>
  <c r="Q23" i="24"/>
  <c r="S27" i="24"/>
  <c r="AI27" i="24" s="1"/>
  <c r="Q35" i="24"/>
  <c r="R35" i="24" s="1"/>
  <c r="AI7" i="25"/>
  <c r="AH27" i="25"/>
  <c r="Q27" i="25"/>
  <c r="R27" i="25" s="1"/>
  <c r="T27" i="25" s="1"/>
  <c r="S29" i="22"/>
  <c r="AI29" i="22" s="1"/>
  <c r="S31" i="22"/>
  <c r="AI31" i="22" s="1"/>
  <c r="P36" i="22"/>
  <c r="R36" i="22" s="1"/>
  <c r="Q36" i="23"/>
  <c r="AH41" i="23"/>
  <c r="P9" i="24"/>
  <c r="R9" i="24" s="1"/>
  <c r="T9" i="24" s="1"/>
  <c r="O13" i="24"/>
  <c r="T13" i="24" s="1"/>
  <c r="P22" i="24"/>
  <c r="R22" i="24" s="1"/>
  <c r="T22" i="24" s="1"/>
  <c r="AH22" i="24" s="1"/>
  <c r="S18" i="25"/>
  <c r="AI18" i="25"/>
  <c r="AI11" i="22"/>
  <c r="O21" i="22"/>
  <c r="Q22" i="22"/>
  <c r="S26" i="22"/>
  <c r="AI26" i="22" s="1"/>
  <c r="AI28" i="22"/>
  <c r="P37" i="22"/>
  <c r="R37" i="22" s="1"/>
  <c r="Q19" i="23"/>
  <c r="R19" i="23" s="1"/>
  <c r="T19" i="23" s="1"/>
  <c r="AH19" i="23" s="1"/>
  <c r="O36" i="23"/>
  <c r="S39" i="23"/>
  <c r="AI39" i="23" s="1"/>
  <c r="P15" i="24"/>
  <c r="R15" i="24" s="1"/>
  <c r="O18" i="24"/>
  <c r="O20" i="24"/>
  <c r="O21" i="24"/>
  <c r="O30" i="24"/>
  <c r="R7" i="25"/>
  <c r="T7" i="25" s="1"/>
  <c r="O8" i="22"/>
  <c r="O14" i="22"/>
  <c r="AI18" i="22"/>
  <c r="S22" i="22"/>
  <c r="AI22" i="22" s="1"/>
  <c r="Q23" i="22"/>
  <c r="O37" i="22"/>
  <c r="Q38" i="22"/>
  <c r="AI30" i="23"/>
  <c r="AI10" i="24"/>
  <c r="S13" i="24"/>
  <c r="AI13" i="24" s="1"/>
  <c r="O15" i="24"/>
  <c r="P32" i="24"/>
  <c r="R32" i="24" s="1"/>
  <c r="T32" i="24" s="1"/>
  <c r="S38" i="24"/>
  <c r="AI38" i="24" s="1"/>
  <c r="P40" i="24"/>
  <c r="R40" i="24" s="1"/>
  <c r="T40" i="24" s="1"/>
  <c r="AH40" i="24" s="1"/>
  <c r="P11" i="25"/>
  <c r="R11" i="25" s="1"/>
  <c r="T11" i="25" s="1"/>
  <c r="O12" i="25"/>
  <c r="Q32" i="25"/>
  <c r="O10" i="24"/>
  <c r="T10" i="24" s="1"/>
  <c r="AH10" i="24" s="1"/>
  <c r="S23" i="24"/>
  <c r="AI23" i="24" s="1"/>
  <c r="AH37" i="24"/>
  <c r="Q16" i="25"/>
  <c r="R16" i="25" s="1"/>
  <c r="T16" i="25" s="1"/>
  <c r="AH16" i="25"/>
  <c r="S29" i="25"/>
  <c r="AI29" i="25" s="1"/>
  <c r="S16" i="22"/>
  <c r="AI16" i="22" s="1"/>
  <c r="S32" i="22"/>
  <c r="AI32" i="22" s="1"/>
  <c r="S41" i="22"/>
  <c r="AI41" i="22" s="1"/>
  <c r="P42" i="22"/>
  <c r="R42" i="22" s="1"/>
  <c r="AK42" i="22" s="1"/>
  <c r="AI8" i="23"/>
  <c r="Q17" i="23"/>
  <c r="R17" i="23" s="1"/>
  <c r="T17" i="23" s="1"/>
  <c r="AH17" i="23" s="1"/>
  <c r="P20" i="23"/>
  <c r="R20" i="23" s="1"/>
  <c r="Q27" i="23"/>
  <c r="Q33" i="23"/>
  <c r="P36" i="23"/>
  <c r="AI12" i="24"/>
  <c r="P26" i="24"/>
  <c r="R26" i="24" s="1"/>
  <c r="O9" i="25"/>
  <c r="P8" i="25"/>
  <c r="Q14" i="23"/>
  <c r="AH15" i="23"/>
  <c r="Q23" i="23"/>
  <c r="R23" i="23" s="1"/>
  <c r="T23" i="23" s="1"/>
  <c r="AH23" i="23" s="1"/>
  <c r="Q30" i="23"/>
  <c r="R30" i="23" s="1"/>
  <c r="T30" i="23" s="1"/>
  <c r="AH31" i="23"/>
  <c r="Q39" i="23"/>
  <c r="R39" i="23" s="1"/>
  <c r="T39" i="23" s="1"/>
  <c r="AH39" i="23" s="1"/>
  <c r="P12" i="24"/>
  <c r="R12" i="24" s="1"/>
  <c r="O36" i="24"/>
  <c r="T36" i="24" s="1"/>
  <c r="AH36" i="24" s="1"/>
  <c r="S37" i="25"/>
  <c r="AI37" i="25" s="1"/>
  <c r="O14" i="24"/>
  <c r="S28" i="24"/>
  <c r="AI28" i="24" s="1"/>
  <c r="P31" i="24"/>
  <c r="R31" i="24" s="1"/>
  <c r="P39" i="24"/>
  <c r="R39" i="24" s="1"/>
  <c r="T39" i="24" s="1"/>
  <c r="AH39" i="24" s="1"/>
  <c r="P15" i="25"/>
  <c r="Q18" i="25"/>
  <c r="Q21" i="25"/>
  <c r="S24" i="25"/>
  <c r="AI24" i="25"/>
  <c r="S31" i="25"/>
  <c r="AI31" i="25" s="1"/>
  <c r="R33" i="25"/>
  <c r="Q38" i="25"/>
  <c r="O16" i="24"/>
  <c r="AI24" i="24"/>
  <c r="AO24" i="24" s="1"/>
  <c r="AI25" i="24"/>
  <c r="P27" i="24"/>
  <c r="R27" i="24" s="1"/>
  <c r="P30" i="24"/>
  <c r="R30" i="24" s="1"/>
  <c r="AH31" i="24"/>
  <c r="Q31" i="24"/>
  <c r="O35" i="24"/>
  <c r="S37" i="24"/>
  <c r="AI37" i="24" s="1"/>
  <c r="S41" i="24"/>
  <c r="AI41" i="24" s="1"/>
  <c r="AI19" i="25"/>
  <c r="O22" i="25"/>
  <c r="O30" i="25"/>
  <c r="P30" i="25"/>
  <c r="R30" i="25" s="1"/>
  <c r="T30" i="25" s="1"/>
  <c r="S33" i="25"/>
  <c r="AI33" i="25" s="1"/>
  <c r="S21" i="24"/>
  <c r="AI21" i="24" s="1"/>
  <c r="O22" i="24"/>
  <c r="S34" i="24"/>
  <c r="AI34" i="24"/>
  <c r="O41" i="24"/>
  <c r="O34" i="24"/>
  <c r="T34" i="24" s="1"/>
  <c r="AH34" i="24" s="1"/>
  <c r="S35" i="24"/>
  <c r="AI35" i="24" s="1"/>
  <c r="AI30" i="25"/>
  <c r="O13" i="25"/>
  <c r="P13" i="25"/>
  <c r="R13" i="25" s="1"/>
  <c r="T13" i="25" s="1"/>
  <c r="O14" i="25"/>
  <c r="P22" i="25"/>
  <c r="R22" i="25" s="1"/>
  <c r="Q25" i="25"/>
  <c r="R25" i="25" s="1"/>
  <c r="T25" i="25" s="1"/>
  <c r="P28" i="25"/>
  <c r="R28" i="25" s="1"/>
  <c r="S34" i="25"/>
  <c r="AI34" i="25" s="1"/>
  <c r="O36" i="25"/>
  <c r="T36" i="25" s="1"/>
  <c r="AH36" i="25" s="1"/>
  <c r="S38" i="25"/>
  <c r="AI38" i="25"/>
  <c r="O39" i="25"/>
  <c r="P39" i="25"/>
  <c r="R39" i="25" s="1"/>
  <c r="T39" i="25" s="1"/>
  <c r="AH39" i="25" s="1"/>
  <c r="P41" i="25"/>
  <c r="R41" i="25" s="1"/>
  <c r="P29" i="24"/>
  <c r="R29" i="24" s="1"/>
  <c r="T29" i="24" s="1"/>
  <c r="S15" i="25"/>
  <c r="AI15" i="25"/>
  <c r="S18" i="24"/>
  <c r="AI18" i="24" s="1"/>
  <c r="AI32" i="24"/>
  <c r="O38" i="24"/>
  <c r="Q7" i="25"/>
  <c r="Q8" i="25"/>
  <c r="P18" i="25"/>
  <c r="AI36" i="25"/>
  <c r="S39" i="25"/>
  <c r="AI39" i="25" s="1"/>
  <c r="O40" i="25"/>
  <c r="T40" i="25" s="1"/>
  <c r="AH40" i="25" s="1"/>
  <c r="S31" i="24"/>
  <c r="AI31" i="24" s="1"/>
  <c r="AI8" i="25"/>
  <c r="AI11" i="25"/>
  <c r="AI20" i="25"/>
  <c r="S26" i="25"/>
  <c r="AI26" i="25" s="1"/>
  <c r="AI14" i="25"/>
  <c r="O19" i="25"/>
  <c r="O25" i="25"/>
  <c r="O33" i="25"/>
  <c r="O34" i="25"/>
  <c r="T34" i="25" s="1"/>
  <c r="O35" i="25"/>
  <c r="AI42" i="25"/>
  <c r="AM42" i="25" s="1"/>
  <c r="AI17" i="25"/>
  <c r="O20" i="25"/>
  <c r="O26" i="25"/>
  <c r="O18" i="25"/>
  <c r="S21" i="25"/>
  <c r="AI21" i="25"/>
  <c r="O38" i="25"/>
  <c r="S40" i="25"/>
  <c r="AI40" i="25"/>
  <c r="O10" i="25"/>
  <c r="T10" i="25" s="1"/>
  <c r="AI23" i="25"/>
  <c r="O16" i="25"/>
  <c r="P29" i="25"/>
  <c r="R29" i="25" s="1"/>
  <c r="T29" i="25" s="1"/>
  <c r="P32" i="25"/>
  <c r="R32" i="25" s="1"/>
  <c r="T32" i="25" s="1"/>
  <c r="P35" i="25"/>
  <c r="R35" i="25" s="1"/>
  <c r="T35" i="25" s="1"/>
  <c r="P38" i="25"/>
  <c r="R38" i="25" s="1"/>
  <c r="O41" i="25"/>
  <c r="R15" i="25" l="1"/>
  <c r="T15" i="25" s="1"/>
  <c r="T12" i="25"/>
  <c r="T9" i="25"/>
  <c r="R8" i="25"/>
  <c r="T8" i="25" s="1"/>
  <c r="T14" i="24"/>
  <c r="T21" i="24"/>
  <c r="AH21" i="24" s="1"/>
  <c r="T35" i="24"/>
  <c r="AH35" i="24" s="1"/>
  <c r="T20" i="23"/>
  <c r="AH20" i="23" s="1"/>
  <c r="T9" i="22"/>
  <c r="R12" i="22"/>
  <c r="T15" i="22"/>
  <c r="T37" i="22"/>
  <c r="R33" i="21"/>
  <c r="T33" i="21" s="1"/>
  <c r="T31" i="21"/>
  <c r="R11" i="21"/>
  <c r="T11" i="21" s="1"/>
  <c r="T13" i="21"/>
  <c r="T34" i="20"/>
  <c r="T35" i="20"/>
  <c r="AH35" i="20" s="1"/>
  <c r="AM42" i="20"/>
  <c r="AO42" i="20"/>
  <c r="U8" i="19"/>
  <c r="AH7" i="19"/>
  <c r="T27" i="19"/>
  <c r="T19" i="19"/>
  <c r="AH19" i="19" s="1"/>
  <c r="R12" i="19"/>
  <c r="T12" i="19" s="1"/>
  <c r="AO42" i="19"/>
  <c r="T9" i="19"/>
  <c r="R27" i="18"/>
  <c r="T27" i="18" s="1"/>
  <c r="T9" i="18"/>
  <c r="AM24" i="18"/>
  <c r="AO24" i="18"/>
  <c r="R36" i="18"/>
  <c r="T21" i="18"/>
  <c r="AH21" i="18" s="1"/>
  <c r="T11" i="18"/>
  <c r="T32" i="18"/>
  <c r="AH32" i="18" s="1"/>
  <c r="T10" i="17"/>
  <c r="T13" i="17"/>
  <c r="T33" i="17"/>
  <c r="AH33" i="17" s="1"/>
  <c r="T20" i="17"/>
  <c r="AH20" i="17" s="1"/>
  <c r="T19" i="17"/>
  <c r="AH19" i="17" s="1"/>
  <c r="T17" i="17"/>
  <c r="AH17" i="17" s="1"/>
  <c r="T18" i="17"/>
  <c r="AH18" i="17" s="1"/>
  <c r="T21" i="16"/>
  <c r="AH21" i="16" s="1"/>
  <c r="T22" i="16"/>
  <c r="AH22" i="16" s="1"/>
  <c r="R25" i="16"/>
  <c r="T25" i="16" s="1"/>
  <c r="R33" i="16"/>
  <c r="T33" i="16" s="1"/>
  <c r="R21" i="15"/>
  <c r="T21" i="15" s="1"/>
  <c r="AH21" i="15" s="1"/>
  <c r="AM24" i="15"/>
  <c r="AO24" i="15"/>
  <c r="T10" i="15"/>
  <c r="AH10" i="15" s="1"/>
  <c r="T39" i="15"/>
  <c r="AH39" i="15" s="1"/>
  <c r="T12" i="14"/>
  <c r="T21" i="14"/>
  <c r="AH21" i="14" s="1"/>
  <c r="T26" i="13"/>
  <c r="R20" i="13"/>
  <c r="T20" i="13" s="1"/>
  <c r="AH20" i="13" s="1"/>
  <c r="T39" i="13"/>
  <c r="AH39" i="13" s="1"/>
  <c r="R34" i="13"/>
  <c r="T34" i="13" s="1"/>
  <c r="AH34" i="13" s="1"/>
  <c r="T30" i="13"/>
  <c r="R12" i="13"/>
  <c r="T12" i="13" s="1"/>
  <c r="T19" i="12"/>
  <c r="AH19" i="12" s="1"/>
  <c r="T35" i="12"/>
  <c r="AH35" i="12" s="1"/>
  <c r="T14" i="12"/>
  <c r="AH14" i="12" s="1"/>
  <c r="R11" i="11"/>
  <c r="T11" i="11" s="1"/>
  <c r="R40" i="11"/>
  <c r="T40" i="11" s="1"/>
  <c r="AH40" i="11" s="1"/>
  <c r="T21" i="11"/>
  <c r="AH21" i="11" s="1"/>
  <c r="T31" i="11"/>
  <c r="R32" i="11"/>
  <c r="T32" i="11" s="1"/>
  <c r="AH32" i="11" s="1"/>
  <c r="T16" i="11"/>
  <c r="AH16" i="11" s="1"/>
  <c r="T25" i="11"/>
  <c r="V25" i="11" s="1"/>
  <c r="T11" i="10"/>
  <c r="T26" i="10"/>
  <c r="T28" i="10"/>
  <c r="T26" i="9"/>
  <c r="R33" i="9"/>
  <c r="T33" i="9" s="1"/>
  <c r="T20" i="9"/>
  <c r="AH20" i="9" s="1"/>
  <c r="T30" i="8"/>
  <c r="AH30" i="8" s="1"/>
  <c r="R33" i="8"/>
  <c r="T33" i="8" s="1"/>
  <c r="AH33" i="8" s="1"/>
  <c r="T11" i="8"/>
  <c r="T11" i="7"/>
  <c r="T22" i="7"/>
  <c r="AH22" i="7" s="1"/>
  <c r="T13" i="6"/>
  <c r="AH13" i="6" s="1"/>
  <c r="T11" i="6"/>
  <c r="AH7" i="6"/>
  <c r="T30" i="6"/>
  <c r="V7" i="6"/>
  <c r="T12" i="6"/>
  <c r="T13" i="5"/>
  <c r="AH13" i="5" s="1"/>
  <c r="R10" i="5"/>
  <c r="T10" i="5" s="1"/>
  <c r="AH10" i="5" s="1"/>
  <c r="T18" i="3"/>
  <c r="AH18" i="3" s="1"/>
  <c r="AO42" i="3"/>
  <c r="R14" i="3"/>
  <c r="T14" i="3" s="1"/>
  <c r="AH14" i="3" s="1"/>
  <c r="T34" i="3"/>
  <c r="AH34" i="3" s="1"/>
  <c r="R35" i="3"/>
  <c r="T35" i="3" s="1"/>
  <c r="AH35" i="3" s="1"/>
  <c r="T9" i="2"/>
  <c r="AH9" i="2" s="1"/>
  <c r="T13" i="2"/>
  <c r="AH13" i="2" s="1"/>
  <c r="T18" i="2"/>
  <c r="AH18" i="2" s="1"/>
  <c r="AO24" i="1"/>
  <c r="T36" i="1"/>
  <c r="AH36" i="1" s="1"/>
  <c r="U8" i="20"/>
  <c r="V7" i="20"/>
  <c r="AH7" i="20"/>
  <c r="V25" i="21"/>
  <c r="U26" i="21"/>
  <c r="V7" i="14"/>
  <c r="U8" i="14"/>
  <c r="AH7" i="14"/>
  <c r="U26" i="10"/>
  <c r="V25" i="10"/>
  <c r="U26" i="25"/>
  <c r="V25" i="25"/>
  <c r="U26" i="2"/>
  <c r="V25" i="2"/>
  <c r="AH25" i="2"/>
  <c r="U8" i="24"/>
  <c r="V7" i="24"/>
  <c r="V7" i="21"/>
  <c r="U8" i="21"/>
  <c r="U26" i="19"/>
  <c r="V25" i="19"/>
  <c r="U26" i="18"/>
  <c r="V25" i="18"/>
  <c r="AH25" i="18"/>
  <c r="U26" i="6"/>
  <c r="V25" i="6"/>
  <c r="AO42" i="16"/>
  <c r="AM42" i="16"/>
  <c r="AK42" i="16"/>
  <c r="V25" i="3"/>
  <c r="U26" i="3"/>
  <c r="AH25" i="3"/>
  <c r="T38" i="25"/>
  <c r="AH38" i="25" s="1"/>
  <c r="R11" i="22"/>
  <c r="T11" i="22" s="1"/>
  <c r="R27" i="23"/>
  <c r="T27" i="23" s="1"/>
  <c r="T11" i="24"/>
  <c r="AH11" i="24" s="1"/>
  <c r="R33" i="23"/>
  <c r="T33" i="23" s="1"/>
  <c r="AH33" i="23" s="1"/>
  <c r="X26" i="15"/>
  <c r="Z26" i="15"/>
  <c r="AO42" i="22"/>
  <c r="AM42" i="22"/>
  <c r="T20" i="10"/>
  <c r="AH20" i="10" s="1"/>
  <c r="AO24" i="16"/>
  <c r="T7" i="16"/>
  <c r="T19" i="2"/>
  <c r="AH19" i="2" s="1"/>
  <c r="T31" i="7"/>
  <c r="U26" i="17"/>
  <c r="V25" i="17"/>
  <c r="T8" i="20"/>
  <c r="T25" i="20"/>
  <c r="T41" i="12"/>
  <c r="AH41" i="12" s="1"/>
  <c r="T32" i="15"/>
  <c r="U8" i="5"/>
  <c r="V7" i="5"/>
  <c r="T34" i="2"/>
  <c r="AH34" i="2" s="1"/>
  <c r="T41" i="25"/>
  <c r="AH41" i="25" s="1"/>
  <c r="R19" i="14"/>
  <c r="T19" i="14" s="1"/>
  <c r="AH19" i="14" s="1"/>
  <c r="R33" i="4"/>
  <c r="T33" i="4" s="1"/>
  <c r="AH33" i="4" s="1"/>
  <c r="Z25" i="8"/>
  <c r="X25" i="8"/>
  <c r="T7" i="9"/>
  <c r="T33" i="25"/>
  <c r="R14" i="23"/>
  <c r="T14" i="23" s="1"/>
  <c r="AH14" i="23" s="1"/>
  <c r="AM42" i="24"/>
  <c r="AO42" i="24"/>
  <c r="AO42" i="17"/>
  <c r="T14" i="21"/>
  <c r="T37" i="9"/>
  <c r="AH37" i="9" s="1"/>
  <c r="T20" i="21"/>
  <c r="AH20" i="21" s="1"/>
  <c r="U27" i="8"/>
  <c r="V26" i="8"/>
  <c r="T41" i="6"/>
  <c r="AH41" i="6" s="1"/>
  <c r="T10" i="13"/>
  <c r="AO24" i="22"/>
  <c r="T29" i="20"/>
  <c r="T22" i="10"/>
  <c r="AH22" i="10" s="1"/>
  <c r="T10" i="18"/>
  <c r="AH10" i="18" s="1"/>
  <c r="AK42" i="13"/>
  <c r="AM42" i="13"/>
  <c r="T41" i="20"/>
  <c r="AH41" i="20" s="1"/>
  <c r="T20" i="12"/>
  <c r="AH20" i="12" s="1"/>
  <c r="T29" i="16"/>
  <c r="AM42" i="17"/>
  <c r="T27" i="12"/>
  <c r="T13" i="3"/>
  <c r="AH13" i="3" s="1"/>
  <c r="T13" i="16"/>
  <c r="T7" i="2"/>
  <c r="AO24" i="10"/>
  <c r="V7" i="25"/>
  <c r="U8" i="25"/>
  <c r="T33" i="24"/>
  <c r="AM24" i="22"/>
  <c r="T11" i="23"/>
  <c r="T14" i="20"/>
  <c r="AH14" i="20" s="1"/>
  <c r="T20" i="25"/>
  <c r="AH20" i="25" s="1"/>
  <c r="R23" i="19"/>
  <c r="T23" i="19" s="1"/>
  <c r="AH23" i="19" s="1"/>
  <c r="T33" i="15"/>
  <c r="AI24" i="8"/>
  <c r="AM24" i="8" s="1"/>
  <c r="T8" i="3"/>
  <c r="T30" i="15"/>
  <c r="AH30" i="15" s="1"/>
  <c r="AI42" i="7"/>
  <c r="AM42" i="7" s="1"/>
  <c r="T10" i="7"/>
  <c r="T13" i="8"/>
  <c r="AH13" i="8" s="1"/>
  <c r="T30" i="19"/>
  <c r="AH30" i="19" s="1"/>
  <c r="R25" i="7"/>
  <c r="T25" i="7" s="1"/>
  <c r="R40" i="19"/>
  <c r="T40" i="19" s="1"/>
  <c r="AH40" i="19" s="1"/>
  <c r="T29" i="18"/>
  <c r="T38" i="12"/>
  <c r="AH38" i="12" s="1"/>
  <c r="U8" i="18"/>
  <c r="V7" i="18"/>
  <c r="AI24" i="11"/>
  <c r="AM24" i="11" s="1"/>
  <c r="AI25" i="16"/>
  <c r="T28" i="2"/>
  <c r="AH28" i="2" s="1"/>
  <c r="T40" i="7"/>
  <c r="AH40" i="7" s="1"/>
  <c r="AO24" i="9"/>
  <c r="AM24" i="19"/>
  <c r="T25" i="13"/>
  <c r="T27" i="1"/>
  <c r="AH27" i="1" s="1"/>
  <c r="U9" i="19"/>
  <c r="V8" i="19"/>
  <c r="AM24" i="2"/>
  <c r="AO24" i="25"/>
  <c r="AM24" i="25"/>
  <c r="R13" i="22"/>
  <c r="T13" i="22" s="1"/>
  <c r="R16" i="24"/>
  <c r="T16" i="24" s="1"/>
  <c r="AH16" i="24" s="1"/>
  <c r="R31" i="19"/>
  <c r="T31" i="19" s="1"/>
  <c r="AH31" i="19" s="1"/>
  <c r="T26" i="12"/>
  <c r="T7" i="22"/>
  <c r="T17" i="11"/>
  <c r="AH17" i="11" s="1"/>
  <c r="T16" i="10"/>
  <c r="AH16" i="10" s="1"/>
  <c r="T35" i="7"/>
  <c r="AH35" i="7" s="1"/>
  <c r="R22" i="22"/>
  <c r="T22" i="22" s="1"/>
  <c r="AH22" i="22" s="1"/>
  <c r="U26" i="5"/>
  <c r="V25" i="5"/>
  <c r="R36" i="9"/>
  <c r="T36" i="9" s="1"/>
  <c r="AH36" i="9" s="1"/>
  <c r="T31" i="13"/>
  <c r="R13" i="7"/>
  <c r="T13" i="7" s="1"/>
  <c r="AH13" i="7" s="1"/>
  <c r="T34" i="18"/>
  <c r="AH34" i="18" s="1"/>
  <c r="T7" i="7"/>
  <c r="T8" i="1"/>
  <c r="AH8" i="1" s="1"/>
  <c r="Z7" i="19"/>
  <c r="X7" i="19"/>
  <c r="AM42" i="15"/>
  <c r="T8" i="11"/>
  <c r="V8" i="11" s="1"/>
  <c r="T39" i="12"/>
  <c r="AH39" i="12" s="1"/>
  <c r="T35" i="2"/>
  <c r="AH35" i="2" s="1"/>
  <c r="U9" i="4"/>
  <c r="V8" i="4"/>
  <c r="AO42" i="25"/>
  <c r="T12" i="24"/>
  <c r="T26" i="24"/>
  <c r="R38" i="22"/>
  <c r="T38" i="22" s="1"/>
  <c r="AH38" i="22" s="1"/>
  <c r="AI24" i="21"/>
  <c r="AM24" i="21" s="1"/>
  <c r="AO24" i="21"/>
  <c r="R38" i="19"/>
  <c r="T38" i="19" s="1"/>
  <c r="AH38" i="19" s="1"/>
  <c r="T29" i="17"/>
  <c r="AM24" i="24"/>
  <c r="R12" i="21"/>
  <c r="T12" i="21" s="1"/>
  <c r="T31" i="20"/>
  <c r="T16" i="12"/>
  <c r="AH16" i="12" s="1"/>
  <c r="AI7" i="21"/>
  <c r="R15" i="15"/>
  <c r="T15" i="15" s="1"/>
  <c r="AI24" i="12"/>
  <c r="AM24" i="12" s="1"/>
  <c r="R23" i="22"/>
  <c r="T23" i="22" s="1"/>
  <c r="AH23" i="22" s="1"/>
  <c r="T22" i="18"/>
  <c r="AH22" i="18" s="1"/>
  <c r="AI24" i="7"/>
  <c r="AO24" i="7" s="1"/>
  <c r="R14" i="18"/>
  <c r="T14" i="18" s="1"/>
  <c r="AH14" i="18" s="1"/>
  <c r="R15" i="14"/>
  <c r="T15" i="14" s="1"/>
  <c r="AH15" i="14" s="1"/>
  <c r="T9" i="8"/>
  <c r="AH9" i="8" s="1"/>
  <c r="AM24" i="3"/>
  <c r="AK24" i="3"/>
  <c r="T27" i="16"/>
  <c r="AO42" i="11"/>
  <c r="AM42" i="11"/>
  <c r="T36" i="12"/>
  <c r="AH36" i="12" s="1"/>
  <c r="T16" i="8"/>
  <c r="AH16" i="8" s="1"/>
  <c r="AM24" i="23"/>
  <c r="AI25" i="15"/>
  <c r="T9" i="7"/>
  <c r="T26" i="1"/>
  <c r="AH26" i="1" s="1"/>
  <c r="T32" i="1"/>
  <c r="AH32" i="1" s="1"/>
  <c r="R18" i="13"/>
  <c r="T18" i="13" s="1"/>
  <c r="AH18" i="13" s="1"/>
  <c r="T29" i="11"/>
  <c r="AH29" i="11" s="1"/>
  <c r="T10" i="19"/>
  <c r="AH10" i="19" s="1"/>
  <c r="AM42" i="10"/>
  <c r="AO42" i="10"/>
  <c r="AK42" i="5"/>
  <c r="AO42" i="5"/>
  <c r="AM42" i="5"/>
  <c r="T30" i="3"/>
  <c r="AH30" i="3" s="1"/>
  <c r="V8" i="6"/>
  <c r="U9" i="6"/>
  <c r="AO42" i="15"/>
  <c r="T7" i="17"/>
  <c r="X7" i="4"/>
  <c r="Z7" i="4"/>
  <c r="U26" i="11"/>
  <c r="T16" i="21"/>
  <c r="AH16" i="21" s="1"/>
  <c r="R30" i="22"/>
  <c r="T30" i="22" s="1"/>
  <c r="Z7" i="6"/>
  <c r="X7" i="6"/>
  <c r="R11" i="20"/>
  <c r="T11" i="20" s="1"/>
  <c r="AH11" i="20" s="1"/>
  <c r="T27" i="17"/>
  <c r="T28" i="13"/>
  <c r="T19" i="7"/>
  <c r="AH19" i="7" s="1"/>
  <c r="R7" i="15"/>
  <c r="T7" i="15" s="1"/>
  <c r="R14" i="8"/>
  <c r="T14" i="8" s="1"/>
  <c r="AH14" i="8" s="1"/>
  <c r="T36" i="4"/>
  <c r="AH36" i="4" s="1"/>
  <c r="R23" i="14"/>
  <c r="T23" i="14" s="1"/>
  <c r="AH23" i="14" s="1"/>
  <c r="R37" i="2"/>
  <c r="T37" i="2" s="1"/>
  <c r="AH37" i="2" s="1"/>
  <c r="T31" i="1"/>
  <c r="AH31" i="1" s="1"/>
  <c r="R39" i="8"/>
  <c r="T39" i="8" s="1"/>
  <c r="AH39" i="8" s="1"/>
  <c r="R8" i="18"/>
  <c r="T8" i="18" s="1"/>
  <c r="AH8" i="18" s="1"/>
  <c r="AM42" i="6"/>
  <c r="R12" i="8"/>
  <c r="T12" i="8" s="1"/>
  <c r="AH12" i="8" s="1"/>
  <c r="U26" i="23"/>
  <c r="V25" i="23"/>
  <c r="R29" i="12"/>
  <c r="T29" i="12" s="1"/>
  <c r="T22" i="25"/>
  <c r="AH22" i="25" s="1"/>
  <c r="T36" i="18"/>
  <c r="AH36" i="18" s="1"/>
  <c r="T35" i="16"/>
  <c r="T35" i="5"/>
  <c r="AH35" i="5" s="1"/>
  <c r="V25" i="4"/>
  <c r="U26" i="4"/>
  <c r="AH25" i="4"/>
  <c r="V25" i="1"/>
  <c r="U26" i="1"/>
  <c r="AK24" i="1"/>
  <c r="AM24" i="1"/>
  <c r="T21" i="3"/>
  <c r="AH21" i="3" s="1"/>
  <c r="U8" i="23"/>
  <c r="AH7" i="23"/>
  <c r="V7" i="23"/>
  <c r="AM24" i="20"/>
  <c r="AO24" i="20"/>
  <c r="T34" i="23"/>
  <c r="AH34" i="23" s="1"/>
  <c r="T31" i="17"/>
  <c r="R32" i="21"/>
  <c r="T32" i="21" s="1"/>
  <c r="T7" i="13"/>
  <c r="V25" i="16"/>
  <c r="U26" i="16"/>
  <c r="AO42" i="1"/>
  <c r="AM42" i="1"/>
  <c r="T31" i="24"/>
  <c r="AO42" i="21"/>
  <c r="AM42" i="21"/>
  <c r="AM42" i="23"/>
  <c r="T16" i="20"/>
  <c r="AH16" i="20" s="1"/>
  <c r="T25" i="9"/>
  <c r="R37" i="13"/>
  <c r="T37" i="13" s="1"/>
  <c r="AH37" i="13" s="1"/>
  <c r="T31" i="9"/>
  <c r="AH31" i="9" s="1"/>
  <c r="T37" i="10"/>
  <c r="AH37" i="10" s="1"/>
  <c r="V25" i="14"/>
  <c r="U26" i="14"/>
  <c r="T12" i="16"/>
  <c r="T22" i="9"/>
  <c r="AH22" i="9" s="1"/>
  <c r="T17" i="1"/>
  <c r="AH17" i="1" s="1"/>
  <c r="T9" i="3"/>
  <c r="AH9" i="3" s="1"/>
  <c r="V25" i="22"/>
  <c r="U26" i="22"/>
  <c r="AI42" i="9"/>
  <c r="AM42" i="9" s="1"/>
  <c r="T17" i="2"/>
  <c r="AH17" i="2" s="1"/>
  <c r="V7" i="3"/>
  <c r="U8" i="3"/>
  <c r="T15" i="4"/>
  <c r="AH15" i="4" s="1"/>
  <c r="R37" i="23"/>
  <c r="T37" i="23" s="1"/>
  <c r="T26" i="20"/>
  <c r="R18" i="20"/>
  <c r="T18" i="20" s="1"/>
  <c r="AH18" i="20" s="1"/>
  <c r="T12" i="22"/>
  <c r="T18" i="12"/>
  <c r="AH18" i="12" s="1"/>
  <c r="T17" i="10"/>
  <c r="AH17" i="10" s="1"/>
  <c r="V7" i="8"/>
  <c r="U8" i="8"/>
  <c r="R16" i="15"/>
  <c r="T16" i="15" s="1"/>
  <c r="AH16" i="15" s="1"/>
  <c r="R21" i="13"/>
  <c r="T21" i="13" s="1"/>
  <c r="AH21" i="13" s="1"/>
  <c r="U27" i="15"/>
  <c r="R33" i="5"/>
  <c r="T33" i="5" s="1"/>
  <c r="AH33" i="5" s="1"/>
  <c r="T17" i="15"/>
  <c r="AH17" i="15" s="1"/>
  <c r="T21" i="25"/>
  <c r="AH21" i="25" s="1"/>
  <c r="T22" i="15"/>
  <c r="AH22" i="15" s="1"/>
  <c r="T13" i="10"/>
  <c r="AH13" i="10" s="1"/>
  <c r="T33" i="19"/>
  <c r="V25" i="12"/>
  <c r="U26" i="12"/>
  <c r="T13" i="15"/>
  <c r="AH13" i="15" s="1"/>
  <c r="T31" i="12"/>
  <c r="AH31" i="12" s="1"/>
  <c r="R18" i="25"/>
  <c r="T18" i="25" s="1"/>
  <c r="AH18" i="25" s="1"/>
  <c r="T36" i="22"/>
  <c r="AH36" i="22" s="1"/>
  <c r="T32" i="22"/>
  <c r="AH32" i="22" s="1"/>
  <c r="T19" i="21"/>
  <c r="T40" i="20"/>
  <c r="AH40" i="20" s="1"/>
  <c r="T19" i="16"/>
  <c r="AH19" i="16" s="1"/>
  <c r="T26" i="18"/>
  <c r="R28" i="9"/>
  <c r="T28" i="9" s="1"/>
  <c r="T30" i="24"/>
  <c r="V25" i="24"/>
  <c r="U26" i="24"/>
  <c r="T33" i="20"/>
  <c r="AH33" i="20" s="1"/>
  <c r="AM42" i="18"/>
  <c r="AO42" i="18"/>
  <c r="AO24" i="17"/>
  <c r="T41" i="17"/>
  <c r="AH41" i="17" s="1"/>
  <c r="U8" i="12"/>
  <c r="V7" i="12"/>
  <c r="T7" i="10"/>
  <c r="T28" i="25"/>
  <c r="T27" i="24"/>
  <c r="R36" i="23"/>
  <c r="T36" i="23" s="1"/>
  <c r="AH36" i="23" s="1"/>
  <c r="T15" i="24"/>
  <c r="AH15" i="24" s="1"/>
  <c r="T41" i="24"/>
  <c r="AH41" i="24" s="1"/>
  <c r="T19" i="25"/>
  <c r="AH19" i="25" s="1"/>
  <c r="T21" i="22"/>
  <c r="AH21" i="22" s="1"/>
  <c r="R35" i="23"/>
  <c r="T35" i="23" s="1"/>
  <c r="R14" i="16"/>
  <c r="T14" i="16" s="1"/>
  <c r="R23" i="24"/>
  <c r="T23" i="24" s="1"/>
  <c r="AH23" i="24" s="1"/>
  <c r="R14" i="22"/>
  <c r="T14" i="22" s="1"/>
  <c r="AI42" i="18"/>
  <c r="R9" i="23"/>
  <c r="T9" i="23" s="1"/>
  <c r="T10" i="12"/>
  <c r="T37" i="17"/>
  <c r="AH37" i="17" s="1"/>
  <c r="T8" i="22"/>
  <c r="T9" i="16"/>
  <c r="T34" i="17"/>
  <c r="T17" i="13"/>
  <c r="AH17" i="13" s="1"/>
  <c r="R27" i="11"/>
  <c r="T27" i="11" s="1"/>
  <c r="T37" i="6"/>
  <c r="AH37" i="6" s="1"/>
  <c r="T21" i="6"/>
  <c r="AH21" i="6" s="1"/>
  <c r="AM24" i="13"/>
  <c r="AO24" i="13"/>
  <c r="R40" i="3"/>
  <c r="T40" i="3" s="1"/>
  <c r="AH40" i="3" s="1"/>
  <c r="T28" i="16"/>
  <c r="T34" i="11"/>
  <c r="AH34" i="11" s="1"/>
  <c r="AH25" i="6"/>
  <c r="AK42" i="8"/>
  <c r="AO42" i="8"/>
  <c r="T15" i="13"/>
  <c r="T11" i="15"/>
  <c r="T29" i="1"/>
  <c r="AH29" i="1" s="1"/>
  <c r="R35" i="10"/>
  <c r="T35" i="10" s="1"/>
  <c r="AH35" i="10" s="1"/>
  <c r="T29" i="6"/>
  <c r="V7" i="1"/>
  <c r="U8" i="1"/>
  <c r="AH7" i="1"/>
  <c r="T31" i="4"/>
  <c r="AH31" i="4" s="1"/>
  <c r="AK24" i="14"/>
  <c r="AO24" i="14"/>
  <c r="AM24" i="14"/>
  <c r="Z7" i="11"/>
  <c r="X7" i="11"/>
  <c r="AO24" i="12" l="1"/>
  <c r="X8" i="11"/>
  <c r="Z8" i="11"/>
  <c r="V25" i="20"/>
  <c r="AH25" i="20"/>
  <c r="U26" i="20"/>
  <c r="U27" i="25"/>
  <c r="V26" i="25"/>
  <c r="U27" i="16"/>
  <c r="V26" i="16"/>
  <c r="X25" i="1"/>
  <c r="Z25" i="1"/>
  <c r="V7" i="9"/>
  <c r="U8" i="9"/>
  <c r="AH7" i="9"/>
  <c r="X25" i="10"/>
  <c r="Z25" i="10"/>
  <c r="U28" i="15"/>
  <c r="V27" i="15"/>
  <c r="X25" i="16"/>
  <c r="Z25" i="16"/>
  <c r="Z7" i="18"/>
  <c r="X7" i="18"/>
  <c r="X25" i="17"/>
  <c r="Z25" i="17"/>
  <c r="U27" i="10"/>
  <c r="V26" i="10"/>
  <c r="Z7" i="23"/>
  <c r="X7" i="23"/>
  <c r="Z8" i="19"/>
  <c r="X8" i="19"/>
  <c r="V8" i="18"/>
  <c r="U9" i="18"/>
  <c r="V8" i="5"/>
  <c r="U9" i="5"/>
  <c r="V26" i="19"/>
  <c r="U27" i="19"/>
  <c r="X25" i="4"/>
  <c r="Z25" i="4"/>
  <c r="Z26" i="8"/>
  <c r="X26" i="8"/>
  <c r="U9" i="14"/>
  <c r="V8" i="14"/>
  <c r="U9" i="1"/>
  <c r="V8" i="1"/>
  <c r="V8" i="23"/>
  <c r="U9" i="23"/>
  <c r="AO24" i="8"/>
  <c r="Z7" i="25"/>
  <c r="X7" i="25"/>
  <c r="AO42" i="9"/>
  <c r="Z7" i="21"/>
  <c r="X7" i="21"/>
  <c r="Z8" i="4"/>
  <c r="X8" i="4"/>
  <c r="X7" i="24"/>
  <c r="Z7" i="24"/>
  <c r="U10" i="6"/>
  <c r="V9" i="6"/>
  <c r="V9" i="4"/>
  <c r="U10" i="4"/>
  <c r="V8" i="24"/>
  <c r="U9" i="24"/>
  <c r="V26" i="21"/>
  <c r="U27" i="21"/>
  <c r="X25" i="24"/>
  <c r="Z25" i="24"/>
  <c r="Z7" i="8"/>
  <c r="X7" i="8"/>
  <c r="U9" i="3"/>
  <c r="V8" i="3"/>
  <c r="U8" i="15"/>
  <c r="V7" i="15"/>
  <c r="AH7" i="15"/>
  <c r="U8" i="7"/>
  <c r="V7" i="7"/>
  <c r="V7" i="22"/>
  <c r="U8" i="22"/>
  <c r="AO24" i="11"/>
  <c r="U26" i="7"/>
  <c r="V25" i="7"/>
  <c r="Z25" i="21"/>
  <c r="X25" i="21"/>
  <c r="U27" i="1"/>
  <c r="V26" i="1"/>
  <c r="Z25" i="5"/>
  <c r="X25" i="5"/>
  <c r="V26" i="12"/>
  <c r="U27" i="12"/>
  <c r="Z25" i="12"/>
  <c r="X25" i="12"/>
  <c r="V26" i="4"/>
  <c r="U27" i="4"/>
  <c r="U26" i="9"/>
  <c r="V25" i="9"/>
  <c r="AH25" i="9"/>
  <c r="Z25" i="3"/>
  <c r="X25" i="3"/>
  <c r="Z7" i="1"/>
  <c r="X7" i="1"/>
  <c r="V26" i="24"/>
  <c r="U27" i="24"/>
  <c r="X7" i="3"/>
  <c r="Z7" i="3"/>
  <c r="Z8" i="6"/>
  <c r="X8" i="6"/>
  <c r="AM24" i="7"/>
  <c r="U8" i="2"/>
  <c r="V7" i="2"/>
  <c r="AH7" i="2"/>
  <c r="Z25" i="6"/>
  <c r="X25" i="6"/>
  <c r="Z25" i="2"/>
  <c r="X25" i="2"/>
  <c r="Z25" i="23"/>
  <c r="X25" i="23"/>
  <c r="AO42" i="7"/>
  <c r="U27" i="3"/>
  <c r="V26" i="3"/>
  <c r="U10" i="19"/>
  <c r="V9" i="19"/>
  <c r="Z25" i="11"/>
  <c r="X25" i="11"/>
  <c r="V26" i="11"/>
  <c r="U27" i="11"/>
  <c r="U26" i="13"/>
  <c r="V25" i="13"/>
  <c r="V27" i="8"/>
  <c r="U28" i="8"/>
  <c r="U27" i="6"/>
  <c r="V26" i="6"/>
  <c r="U27" i="2"/>
  <c r="V26" i="2"/>
  <c r="X7" i="20"/>
  <c r="Z7" i="20"/>
  <c r="U9" i="12"/>
  <c r="V8" i="12"/>
  <c r="X25" i="14"/>
  <c r="Z25" i="14"/>
  <c r="X25" i="18"/>
  <c r="Z25" i="18"/>
  <c r="U27" i="23"/>
  <c r="V26" i="23"/>
  <c r="U27" i="18"/>
  <c r="V26" i="18"/>
  <c r="U8" i="17"/>
  <c r="V7" i="17"/>
  <c r="AH7" i="17"/>
  <c r="V26" i="5"/>
  <c r="U27" i="5"/>
  <c r="Z7" i="5"/>
  <c r="X7" i="5"/>
  <c r="Z25" i="19"/>
  <c r="X25" i="19"/>
  <c r="V7" i="13"/>
  <c r="U8" i="13"/>
  <c r="U27" i="17"/>
  <c r="V26" i="17"/>
  <c r="V26" i="22"/>
  <c r="U27" i="22"/>
  <c r="V8" i="25"/>
  <c r="U9" i="25"/>
  <c r="V8" i="21"/>
  <c r="U9" i="21"/>
  <c r="Z25" i="22"/>
  <c r="X25" i="22"/>
  <c r="U9" i="11"/>
  <c r="Z7" i="14"/>
  <c r="X7" i="14"/>
  <c r="V7" i="16"/>
  <c r="U8" i="16"/>
  <c r="V8" i="8"/>
  <c r="U9" i="8"/>
  <c r="V7" i="10"/>
  <c r="U8" i="10"/>
  <c r="Z7" i="12"/>
  <c r="X7" i="12"/>
  <c r="U27" i="14"/>
  <c r="V26" i="14"/>
  <c r="X25" i="25"/>
  <c r="Z25" i="25"/>
  <c r="V8" i="20"/>
  <c r="U9" i="20"/>
  <c r="X26" i="2" l="1"/>
  <c r="Z26" i="2"/>
  <c r="Z9" i="19"/>
  <c r="X9" i="19"/>
  <c r="V8" i="2"/>
  <c r="U9" i="2"/>
  <c r="X25" i="9"/>
  <c r="Z25" i="9"/>
  <c r="U10" i="23"/>
  <c r="V9" i="23"/>
  <c r="U10" i="18"/>
  <c r="V9" i="18"/>
  <c r="V26" i="9"/>
  <c r="U27" i="9"/>
  <c r="V26" i="7"/>
  <c r="U27" i="7"/>
  <c r="V9" i="1"/>
  <c r="U10" i="1"/>
  <c r="X26" i="19"/>
  <c r="Z26" i="19"/>
  <c r="Z26" i="10"/>
  <c r="X26" i="10"/>
  <c r="V27" i="22"/>
  <c r="U28" i="22"/>
  <c r="Z26" i="24"/>
  <c r="X26" i="24"/>
  <c r="V27" i="21"/>
  <c r="U28" i="21"/>
  <c r="V27" i="5"/>
  <c r="U28" i="5"/>
  <c r="U10" i="12"/>
  <c r="V9" i="12"/>
  <c r="U9" i="22"/>
  <c r="V8" i="22"/>
  <c r="U28" i="11"/>
  <c r="V27" i="11"/>
  <c r="Z7" i="22"/>
  <c r="X7" i="22"/>
  <c r="Z8" i="18"/>
  <c r="X8" i="18"/>
  <c r="Z26" i="22"/>
  <c r="X26" i="22"/>
  <c r="U9" i="13"/>
  <c r="V8" i="13"/>
  <c r="Z26" i="11"/>
  <c r="X26" i="11"/>
  <c r="Z26" i="12"/>
  <c r="X26" i="12"/>
  <c r="U28" i="1"/>
  <c r="V27" i="1"/>
  <c r="Z7" i="7"/>
  <c r="X7" i="7"/>
  <c r="V26" i="20"/>
  <c r="U27" i="20"/>
  <c r="X7" i="13"/>
  <c r="Z7" i="13"/>
  <c r="V8" i="7"/>
  <c r="U9" i="7"/>
  <c r="Z8" i="23"/>
  <c r="X8" i="23"/>
  <c r="U28" i="10"/>
  <c r="V27" i="10"/>
  <c r="U9" i="16"/>
  <c r="V8" i="16"/>
  <c r="V27" i="4"/>
  <c r="U28" i="4"/>
  <c r="V10" i="4"/>
  <c r="U11" i="4"/>
  <c r="U28" i="19"/>
  <c r="V27" i="19"/>
  <c r="U10" i="5"/>
  <c r="V9" i="5"/>
  <c r="V27" i="16"/>
  <c r="U28" i="16"/>
  <c r="X25" i="20"/>
  <c r="Z25" i="20"/>
  <c r="Z7" i="10"/>
  <c r="X7" i="10"/>
  <c r="X7" i="16"/>
  <c r="Z7" i="16"/>
  <c r="U10" i="21"/>
  <c r="V9" i="21"/>
  <c r="X26" i="17"/>
  <c r="Z26" i="17"/>
  <c r="Z26" i="6"/>
  <c r="X26" i="6"/>
  <c r="Z27" i="8"/>
  <c r="X27" i="8"/>
  <c r="Z26" i="4"/>
  <c r="X26" i="4"/>
  <c r="U11" i="6"/>
  <c r="V10" i="6"/>
  <c r="Z8" i="1"/>
  <c r="X8" i="1"/>
  <c r="U9" i="9"/>
  <c r="V8" i="9"/>
  <c r="Z8" i="8"/>
  <c r="X8" i="8"/>
  <c r="U28" i="24"/>
  <c r="V27" i="24"/>
  <c r="U29" i="8"/>
  <c r="V28" i="8"/>
  <c r="Z26" i="1"/>
  <c r="X26" i="1"/>
  <c r="X8" i="21"/>
  <c r="Z8" i="21"/>
  <c r="Z8" i="12"/>
  <c r="X8" i="12"/>
  <c r="U28" i="23"/>
  <c r="V27" i="23"/>
  <c r="V28" i="15"/>
  <c r="U29" i="15"/>
  <c r="V27" i="2"/>
  <c r="U28" i="2"/>
  <c r="Z26" i="21"/>
  <c r="X26" i="21"/>
  <c r="Z26" i="16"/>
  <c r="X26" i="16"/>
  <c r="Z8" i="14"/>
  <c r="X8" i="14"/>
  <c r="V9" i="25"/>
  <c r="U10" i="25"/>
  <c r="Z25" i="13"/>
  <c r="X25" i="13"/>
  <c r="X7" i="15"/>
  <c r="Z7" i="15"/>
  <c r="V9" i="14"/>
  <c r="U10" i="14"/>
  <c r="X8" i="5"/>
  <c r="Z8" i="5"/>
  <c r="Z7" i="9"/>
  <c r="X7" i="9"/>
  <c r="V8" i="10"/>
  <c r="U9" i="10"/>
  <c r="Z26" i="14"/>
  <c r="X26" i="14"/>
  <c r="X8" i="25"/>
  <c r="Z8" i="25"/>
  <c r="X7" i="17"/>
  <c r="Z7" i="17"/>
  <c r="Z26" i="23"/>
  <c r="X26" i="23"/>
  <c r="V26" i="13"/>
  <c r="U27" i="13"/>
  <c r="X26" i="3"/>
  <c r="Z26" i="3"/>
  <c r="V9" i="24"/>
  <c r="U10" i="24"/>
  <c r="Z8" i="20"/>
  <c r="X8" i="20"/>
  <c r="V27" i="6"/>
  <c r="U28" i="6"/>
  <c r="Z25" i="7"/>
  <c r="X25" i="7"/>
  <c r="V9" i="11"/>
  <c r="U10" i="11"/>
  <c r="U28" i="3"/>
  <c r="V27" i="3"/>
  <c r="Z8" i="24"/>
  <c r="X8" i="24"/>
  <c r="Z9" i="6"/>
  <c r="X9" i="6"/>
  <c r="V27" i="25"/>
  <c r="U28" i="25"/>
  <c r="V9" i="3"/>
  <c r="U10" i="3"/>
  <c r="Z26" i="18"/>
  <c r="X26" i="18"/>
  <c r="V27" i="18"/>
  <c r="U28" i="18"/>
  <c r="V10" i="19"/>
  <c r="U11" i="19"/>
  <c r="U28" i="12"/>
  <c r="V27" i="12"/>
  <c r="Z26" i="5"/>
  <c r="X26" i="5"/>
  <c r="V8" i="15"/>
  <c r="U9" i="15"/>
  <c r="V9" i="20"/>
  <c r="U10" i="20"/>
  <c r="U28" i="14"/>
  <c r="V27" i="14"/>
  <c r="U10" i="8"/>
  <c r="V9" i="8"/>
  <c r="V27" i="17"/>
  <c r="U28" i="17"/>
  <c r="U9" i="17"/>
  <c r="V8" i="17"/>
  <c r="X7" i="2"/>
  <c r="Z7" i="2"/>
  <c r="Z8" i="3"/>
  <c r="X8" i="3"/>
  <c r="X9" i="4"/>
  <c r="Z9" i="4"/>
  <c r="Z27" i="15"/>
  <c r="X27" i="15"/>
  <c r="Z26" i="25"/>
  <c r="X26" i="25"/>
  <c r="V28" i="24" l="1"/>
  <c r="U29" i="24"/>
  <c r="V28" i="19"/>
  <c r="U29" i="19"/>
  <c r="Z8" i="16"/>
  <c r="X8" i="16"/>
  <c r="Z8" i="22"/>
  <c r="X8" i="22"/>
  <c r="U10" i="2"/>
  <c r="V9" i="2"/>
  <c r="Z9" i="5"/>
  <c r="X9" i="5"/>
  <c r="V9" i="22"/>
  <c r="U10" i="22"/>
  <c r="V28" i="14"/>
  <c r="U29" i="14"/>
  <c r="X27" i="6"/>
  <c r="Z27" i="6"/>
  <c r="V9" i="17"/>
  <c r="U10" i="17"/>
  <c r="X9" i="3"/>
  <c r="Z9" i="3"/>
  <c r="U11" i="14"/>
  <c r="V10" i="14"/>
  <c r="Z27" i="5"/>
  <c r="X27" i="5"/>
  <c r="V9" i="15"/>
  <c r="U10" i="15"/>
  <c r="V28" i="16"/>
  <c r="U29" i="16"/>
  <c r="Z9" i="12"/>
  <c r="X9" i="12"/>
  <c r="U28" i="9"/>
  <c r="V27" i="9"/>
  <c r="Z9" i="8"/>
  <c r="X9" i="8"/>
  <c r="Z8" i="15"/>
  <c r="X8" i="15"/>
  <c r="X27" i="17"/>
  <c r="Z27" i="17"/>
  <c r="X27" i="3"/>
  <c r="Z27" i="3"/>
  <c r="U10" i="10"/>
  <c r="V9" i="10"/>
  <c r="U30" i="8"/>
  <c r="V29" i="8"/>
  <c r="Z27" i="16"/>
  <c r="X27" i="16"/>
  <c r="U11" i="5"/>
  <c r="V10" i="5"/>
  <c r="V28" i="11"/>
  <c r="U29" i="11"/>
  <c r="U29" i="21"/>
  <c r="V28" i="21"/>
  <c r="V28" i="22"/>
  <c r="U29" i="22"/>
  <c r="U29" i="18"/>
  <c r="V28" i="18"/>
  <c r="V28" i="3"/>
  <c r="U29" i="3"/>
  <c r="X9" i="14"/>
  <c r="Z9" i="14"/>
  <c r="X8" i="10"/>
  <c r="Z8" i="10"/>
  <c r="Z9" i="21"/>
  <c r="X9" i="21"/>
  <c r="Z10" i="4"/>
  <c r="X10" i="4"/>
  <c r="Z9" i="18"/>
  <c r="X9" i="18"/>
  <c r="Z9" i="11"/>
  <c r="X9" i="11"/>
  <c r="U29" i="6"/>
  <c r="V28" i="6"/>
  <c r="V11" i="6"/>
  <c r="U12" i="6"/>
  <c r="U29" i="10"/>
  <c r="V28" i="10"/>
  <c r="V28" i="1"/>
  <c r="U29" i="1"/>
  <c r="V10" i="24"/>
  <c r="U11" i="24"/>
  <c r="V9" i="16"/>
  <c r="U10" i="16"/>
  <c r="X9" i="23"/>
  <c r="Z9" i="23"/>
  <c r="Z27" i="2"/>
  <c r="X27" i="2"/>
  <c r="Z10" i="6"/>
  <c r="X10" i="6"/>
  <c r="V28" i="17"/>
  <c r="U29" i="17"/>
  <c r="X27" i="11"/>
  <c r="Z27" i="11"/>
  <c r="V27" i="7"/>
  <c r="U28" i="7"/>
  <c r="X26" i="9"/>
  <c r="Z26" i="9"/>
  <c r="U11" i="23"/>
  <c r="V10" i="23"/>
  <c r="X8" i="2"/>
  <c r="Z8" i="2"/>
  <c r="V28" i="4"/>
  <c r="U29" i="4"/>
  <c r="U28" i="20"/>
  <c r="V27" i="20"/>
  <c r="V10" i="12"/>
  <c r="U11" i="12"/>
  <c r="X27" i="23"/>
  <c r="Z27" i="23"/>
  <c r="Z27" i="4"/>
  <c r="X27" i="4"/>
  <c r="U10" i="7"/>
  <c r="V9" i="7"/>
  <c r="Z26" i="7"/>
  <c r="X26" i="7"/>
  <c r="Z27" i="18"/>
  <c r="X27" i="18"/>
  <c r="Z27" i="24"/>
  <c r="X27" i="24"/>
  <c r="V11" i="4"/>
  <c r="U12" i="4"/>
  <c r="Z27" i="22"/>
  <c r="X27" i="22"/>
  <c r="V27" i="13"/>
  <c r="U28" i="13"/>
  <c r="X27" i="19"/>
  <c r="Z27" i="19"/>
  <c r="X27" i="10"/>
  <c r="Z27" i="10"/>
  <c r="U29" i="23"/>
  <c r="V28" i="23"/>
  <c r="V28" i="5"/>
  <c r="U29" i="5"/>
  <c r="X27" i="12"/>
  <c r="Z27" i="12"/>
  <c r="V28" i="25"/>
  <c r="U29" i="25"/>
  <c r="X8" i="9"/>
  <c r="Z8" i="9"/>
  <c r="X8" i="7"/>
  <c r="Z8" i="7"/>
  <c r="X8" i="13"/>
  <c r="Z8" i="13"/>
  <c r="U11" i="1"/>
  <c r="V10" i="1"/>
  <c r="U11" i="8"/>
  <c r="V10" i="8"/>
  <c r="U11" i="20"/>
  <c r="V10" i="20"/>
  <c r="V11" i="19"/>
  <c r="U12" i="19"/>
  <c r="U30" i="15"/>
  <c r="V29" i="15"/>
  <c r="Z27" i="1"/>
  <c r="X27" i="1"/>
  <c r="U11" i="3"/>
  <c r="V10" i="3"/>
  <c r="V10" i="11"/>
  <c r="U11" i="11"/>
  <c r="V10" i="25"/>
  <c r="U11" i="25"/>
  <c r="X28" i="15"/>
  <c r="Z28" i="15"/>
  <c r="Z26" i="20"/>
  <c r="X26" i="20"/>
  <c r="X9" i="20"/>
  <c r="Z9" i="20"/>
  <c r="Z9" i="24"/>
  <c r="X9" i="24"/>
  <c r="Z27" i="21"/>
  <c r="X27" i="21"/>
  <c r="X8" i="17"/>
  <c r="Z8" i="17"/>
  <c r="Z10" i="19"/>
  <c r="X10" i="19"/>
  <c r="Z26" i="13"/>
  <c r="X26" i="13"/>
  <c r="U29" i="2"/>
  <c r="V28" i="2"/>
  <c r="Z27" i="14"/>
  <c r="X27" i="14"/>
  <c r="V28" i="12"/>
  <c r="U29" i="12"/>
  <c r="Z27" i="25"/>
  <c r="X27" i="25"/>
  <c r="X9" i="25"/>
  <c r="Z9" i="25"/>
  <c r="Z28" i="8"/>
  <c r="X28" i="8"/>
  <c r="U10" i="9"/>
  <c r="V9" i="9"/>
  <c r="U11" i="21"/>
  <c r="V10" i="21"/>
  <c r="V9" i="13"/>
  <c r="U10" i="13"/>
  <c r="X9" i="1"/>
  <c r="Z9" i="1"/>
  <c r="U11" i="18"/>
  <c r="V10" i="18"/>
  <c r="Z28" i="11" l="1"/>
  <c r="X28" i="11"/>
  <c r="V11" i="25"/>
  <c r="U12" i="25"/>
  <c r="U13" i="19"/>
  <c r="V12" i="19"/>
  <c r="Z9" i="7"/>
  <c r="X9" i="7"/>
  <c r="Z28" i="2"/>
  <c r="X28" i="2"/>
  <c r="V11" i="24"/>
  <c r="U12" i="24"/>
  <c r="U12" i="3"/>
  <c r="V11" i="3"/>
  <c r="V29" i="5"/>
  <c r="U30" i="5"/>
  <c r="U12" i="12"/>
  <c r="V11" i="12"/>
  <c r="X10" i="24"/>
  <c r="Z10" i="24"/>
  <c r="X9" i="9"/>
  <c r="Z9" i="9"/>
  <c r="Z28" i="5"/>
  <c r="X28" i="5"/>
  <c r="Z10" i="12"/>
  <c r="X10" i="12"/>
  <c r="Z10" i="5"/>
  <c r="X10" i="5"/>
  <c r="Z10" i="14"/>
  <c r="X10" i="14"/>
  <c r="U12" i="11"/>
  <c r="V11" i="11"/>
  <c r="Z11" i="19"/>
  <c r="X11" i="19"/>
  <c r="Z10" i="23"/>
  <c r="X10" i="23"/>
  <c r="V29" i="6"/>
  <c r="U30" i="6"/>
  <c r="Z28" i="18"/>
  <c r="X28" i="18"/>
  <c r="Z9" i="22"/>
  <c r="X9" i="22"/>
  <c r="V29" i="24"/>
  <c r="U30" i="24"/>
  <c r="Z10" i="18"/>
  <c r="X10" i="18"/>
  <c r="U31" i="15"/>
  <c r="V30" i="15"/>
  <c r="V11" i="18"/>
  <c r="U12" i="18"/>
  <c r="V11" i="21"/>
  <c r="U12" i="21"/>
  <c r="X10" i="3"/>
  <c r="Z10" i="3"/>
  <c r="Z28" i="23"/>
  <c r="X28" i="23"/>
  <c r="U29" i="13"/>
  <c r="V28" i="13"/>
  <c r="X28" i="4"/>
  <c r="Z28" i="4"/>
  <c r="V28" i="7"/>
  <c r="U29" i="7"/>
  <c r="X9" i="16"/>
  <c r="Z9" i="16"/>
  <c r="X28" i="16"/>
  <c r="Z28" i="16"/>
  <c r="U12" i="8"/>
  <c r="V11" i="8"/>
  <c r="V10" i="13"/>
  <c r="U11" i="13"/>
  <c r="V10" i="9"/>
  <c r="U11" i="9"/>
  <c r="U12" i="20"/>
  <c r="V11" i="20"/>
  <c r="Z11" i="4"/>
  <c r="X11" i="4"/>
  <c r="U12" i="23"/>
  <c r="V11" i="23"/>
  <c r="X28" i="17"/>
  <c r="Z28" i="17"/>
  <c r="U30" i="2"/>
  <c r="V29" i="2"/>
  <c r="X29" i="15"/>
  <c r="Z29" i="15"/>
  <c r="V10" i="7"/>
  <c r="U11" i="7"/>
  <c r="X11" i="6"/>
  <c r="Z11" i="6"/>
  <c r="U30" i="3"/>
  <c r="V29" i="3"/>
  <c r="V10" i="22"/>
  <c r="U11" i="22"/>
  <c r="U30" i="23"/>
  <c r="V29" i="23"/>
  <c r="X28" i="3"/>
  <c r="Z28" i="3"/>
  <c r="Z28" i="21"/>
  <c r="X28" i="21"/>
  <c r="Z9" i="10"/>
  <c r="X9" i="10"/>
  <c r="Z27" i="9"/>
  <c r="X27" i="9"/>
  <c r="X9" i="17"/>
  <c r="Z9" i="17"/>
  <c r="Z10" i="25"/>
  <c r="X10" i="25"/>
  <c r="Z10" i="8"/>
  <c r="X10" i="8"/>
  <c r="Z10" i="1"/>
  <c r="X10" i="1"/>
  <c r="V29" i="1"/>
  <c r="U30" i="1"/>
  <c r="U30" i="10"/>
  <c r="V29" i="10"/>
  <c r="V29" i="21"/>
  <c r="U30" i="21"/>
  <c r="U30" i="16"/>
  <c r="V29" i="16"/>
  <c r="X28" i="25"/>
  <c r="Z28" i="25"/>
  <c r="Z28" i="1"/>
  <c r="X28" i="1"/>
  <c r="U29" i="9"/>
  <c r="V28" i="9"/>
  <c r="U11" i="15"/>
  <c r="V10" i="15"/>
  <c r="Z10" i="21"/>
  <c r="X10" i="21"/>
  <c r="Z10" i="11"/>
  <c r="X10" i="11"/>
  <c r="V12" i="4"/>
  <c r="U13" i="4"/>
  <c r="V10" i="16"/>
  <c r="U11" i="16"/>
  <c r="Z29" i="8"/>
  <c r="X29" i="8"/>
  <c r="U30" i="12"/>
  <c r="V29" i="12"/>
  <c r="U12" i="1"/>
  <c r="V11" i="1"/>
  <c r="U30" i="4"/>
  <c r="V29" i="4"/>
  <c r="Z9" i="2"/>
  <c r="X9" i="2"/>
  <c r="X10" i="20"/>
  <c r="Z10" i="20"/>
  <c r="X9" i="15"/>
  <c r="Z9" i="15"/>
  <c r="V29" i="14"/>
  <c r="U30" i="14"/>
  <c r="Z27" i="13"/>
  <c r="X27" i="13"/>
  <c r="Z27" i="20"/>
  <c r="X27" i="20"/>
  <c r="X27" i="7"/>
  <c r="Z27" i="7"/>
  <c r="V29" i="17"/>
  <c r="U30" i="17"/>
  <c r="U13" i="6"/>
  <c r="V12" i="6"/>
  <c r="V11" i="5"/>
  <c r="U12" i="5"/>
  <c r="U12" i="14"/>
  <c r="V11" i="14"/>
  <c r="X28" i="14"/>
  <c r="Z28" i="14"/>
  <c r="U11" i="2"/>
  <c r="V10" i="2"/>
  <c r="Z28" i="6"/>
  <c r="X28" i="6"/>
  <c r="V29" i="18"/>
  <c r="U30" i="18"/>
  <c r="U30" i="22"/>
  <c r="V29" i="22"/>
  <c r="V30" i="8"/>
  <c r="U31" i="8"/>
  <c r="U11" i="10"/>
  <c r="V10" i="10"/>
  <c r="U30" i="19"/>
  <c r="V29" i="19"/>
  <c r="Z28" i="24"/>
  <c r="X28" i="24"/>
  <c r="X28" i="12"/>
  <c r="Z28" i="12"/>
  <c r="U29" i="20"/>
  <c r="V28" i="20"/>
  <c r="Z28" i="22"/>
  <c r="X28" i="22"/>
  <c r="U11" i="17"/>
  <c r="V10" i="17"/>
  <c r="X28" i="19"/>
  <c r="Z28" i="19"/>
  <c r="Z9" i="13"/>
  <c r="X9" i="13"/>
  <c r="V29" i="25"/>
  <c r="U30" i="25"/>
  <c r="Z28" i="10"/>
  <c r="X28" i="10"/>
  <c r="V29" i="11"/>
  <c r="U30" i="11"/>
  <c r="Z11" i="14" l="1"/>
  <c r="X11" i="14"/>
  <c r="Z10" i="7"/>
  <c r="X10" i="7"/>
  <c r="U13" i="18"/>
  <c r="V12" i="18"/>
  <c r="Z11" i="3"/>
  <c r="X11" i="3"/>
  <c r="V12" i="24"/>
  <c r="U13" i="24"/>
  <c r="U13" i="21"/>
  <c r="V12" i="21"/>
  <c r="V30" i="24"/>
  <c r="U31" i="24"/>
  <c r="V30" i="25"/>
  <c r="U31" i="25"/>
  <c r="X29" i="19"/>
  <c r="Z29" i="19"/>
  <c r="U31" i="1"/>
  <c r="V30" i="1"/>
  <c r="V30" i="11"/>
  <c r="U31" i="11"/>
  <c r="V30" i="4"/>
  <c r="U31" i="4"/>
  <c r="Z10" i="22"/>
  <c r="X10" i="22"/>
  <c r="V31" i="15"/>
  <c r="U32" i="15"/>
  <c r="X29" i="17"/>
  <c r="Z29" i="17"/>
  <c r="U31" i="2"/>
  <c r="V30" i="2"/>
  <c r="Z29" i="24"/>
  <c r="X29" i="24"/>
  <c r="V30" i="5"/>
  <c r="U31" i="5"/>
  <c r="Z10" i="13"/>
  <c r="X10" i="13"/>
  <c r="U12" i="16"/>
  <c r="V11" i="16"/>
  <c r="X29" i="1"/>
  <c r="Z29" i="1"/>
  <c r="U31" i="23"/>
  <c r="V30" i="23"/>
  <c r="X10" i="10"/>
  <c r="Z10" i="10"/>
  <c r="V31" i="8"/>
  <c r="U32" i="8"/>
  <c r="Z30" i="8"/>
  <c r="X30" i="8"/>
  <c r="V30" i="18"/>
  <c r="U31" i="18"/>
  <c r="V13" i="6"/>
  <c r="U14" i="6"/>
  <c r="Z29" i="12"/>
  <c r="X29" i="12"/>
  <c r="X10" i="16"/>
  <c r="Z10" i="16"/>
  <c r="X12" i="4"/>
  <c r="Z12" i="4"/>
  <c r="X28" i="9"/>
  <c r="Z28" i="9"/>
  <c r="U31" i="21"/>
  <c r="V30" i="21"/>
  <c r="V30" i="10"/>
  <c r="U31" i="10"/>
  <c r="U13" i="23"/>
  <c r="V12" i="23"/>
  <c r="X11" i="12"/>
  <c r="Z11" i="12"/>
  <c r="Z12" i="19"/>
  <c r="X12" i="19"/>
  <c r="U31" i="12"/>
  <c r="V30" i="12"/>
  <c r="Z29" i="16"/>
  <c r="X29" i="16"/>
  <c r="Z11" i="1"/>
  <c r="X11" i="1"/>
  <c r="V30" i="16"/>
  <c r="U31" i="16"/>
  <c r="X29" i="23"/>
  <c r="Z29" i="23"/>
  <c r="U30" i="9"/>
  <c r="V29" i="9"/>
  <c r="V30" i="22"/>
  <c r="U31" i="22"/>
  <c r="V13" i="19"/>
  <c r="U14" i="19"/>
  <c r="Z12" i="6"/>
  <c r="X12" i="6"/>
  <c r="Z29" i="6"/>
  <c r="X29" i="6"/>
  <c r="X29" i="11"/>
  <c r="Z29" i="11"/>
  <c r="V12" i="14"/>
  <c r="U13" i="14"/>
  <c r="V11" i="9"/>
  <c r="U12" i="9"/>
  <c r="X11" i="21"/>
  <c r="Z11" i="21"/>
  <c r="Z11" i="23"/>
  <c r="X11" i="23"/>
  <c r="V11" i="22"/>
  <c r="U12" i="22"/>
  <c r="Z10" i="9"/>
  <c r="X10" i="9"/>
  <c r="X11" i="11"/>
  <c r="Z11" i="11"/>
  <c r="U13" i="12"/>
  <c r="V12" i="12"/>
  <c r="V12" i="25"/>
  <c r="U13" i="25"/>
  <c r="X28" i="20"/>
  <c r="Z28" i="20"/>
  <c r="U13" i="5"/>
  <c r="V12" i="5"/>
  <c r="Z29" i="21"/>
  <c r="X29" i="21"/>
  <c r="V11" i="7"/>
  <c r="U12" i="7"/>
  <c r="V11" i="13"/>
  <c r="U12" i="13"/>
  <c r="X28" i="7"/>
  <c r="Z28" i="7"/>
  <c r="V29" i="20"/>
  <c r="U30" i="20"/>
  <c r="X10" i="2"/>
  <c r="Z10" i="2"/>
  <c r="V30" i="17"/>
  <c r="U31" i="17"/>
  <c r="X10" i="15"/>
  <c r="Z10" i="15"/>
  <c r="X29" i="2"/>
  <c r="Z29" i="2"/>
  <c r="X30" i="15"/>
  <c r="Z30" i="15"/>
  <c r="V30" i="6"/>
  <c r="U31" i="6"/>
  <c r="V11" i="17"/>
  <c r="U12" i="17"/>
  <c r="V30" i="3"/>
  <c r="U31" i="3"/>
  <c r="Z11" i="18"/>
  <c r="X11" i="18"/>
  <c r="V12" i="3"/>
  <c r="U13" i="3"/>
  <c r="Z29" i="25"/>
  <c r="X29" i="25"/>
  <c r="U31" i="14"/>
  <c r="V30" i="14"/>
  <c r="U12" i="2"/>
  <c r="V11" i="2"/>
  <c r="V12" i="1"/>
  <c r="U13" i="1"/>
  <c r="Z11" i="20"/>
  <c r="X11" i="20"/>
  <c r="U13" i="8"/>
  <c r="V12" i="8"/>
  <c r="Z11" i="24"/>
  <c r="X11" i="24"/>
  <c r="Z11" i="5"/>
  <c r="X11" i="5"/>
  <c r="V11" i="15"/>
  <c r="U12" i="15"/>
  <c r="V12" i="20"/>
  <c r="U13" i="20"/>
  <c r="Z29" i="5"/>
  <c r="X29" i="5"/>
  <c r="Z28" i="13"/>
  <c r="X28" i="13"/>
  <c r="X29" i="14"/>
  <c r="Z29" i="14"/>
  <c r="U14" i="4"/>
  <c r="V13" i="4"/>
  <c r="Z29" i="10"/>
  <c r="X29" i="10"/>
  <c r="U31" i="19"/>
  <c r="V30" i="19"/>
  <c r="Z29" i="18"/>
  <c r="X29" i="18"/>
  <c r="Z11" i="8"/>
  <c r="X11" i="8"/>
  <c r="X10" i="17"/>
  <c r="Z10" i="17"/>
  <c r="U12" i="10"/>
  <c r="V11" i="10"/>
  <c r="Z29" i="22"/>
  <c r="X29" i="22"/>
  <c r="X29" i="4"/>
  <c r="Z29" i="4"/>
  <c r="X29" i="3"/>
  <c r="Z29" i="3"/>
  <c r="U30" i="7"/>
  <c r="V29" i="7"/>
  <c r="V29" i="13"/>
  <c r="U30" i="13"/>
  <c r="V12" i="11"/>
  <c r="U13" i="11"/>
  <c r="Z11" i="25"/>
  <c r="X11" i="25"/>
  <c r="V13" i="20" l="1"/>
  <c r="U14" i="20"/>
  <c r="V31" i="14"/>
  <c r="U32" i="14"/>
  <c r="X30" i="18"/>
  <c r="Z30" i="18"/>
  <c r="U13" i="16"/>
  <c r="V12" i="16"/>
  <c r="V31" i="4"/>
  <c r="U32" i="4"/>
  <c r="Z30" i="1"/>
  <c r="X30" i="1"/>
  <c r="X12" i="20"/>
  <c r="Z12" i="20"/>
  <c r="Z30" i="4"/>
  <c r="X30" i="4"/>
  <c r="Z29" i="7"/>
  <c r="X29" i="7"/>
  <c r="U32" i="19"/>
  <c r="V31" i="19"/>
  <c r="X11" i="15"/>
  <c r="Z11" i="15"/>
  <c r="X13" i="4"/>
  <c r="Z13" i="4"/>
  <c r="X12" i="1"/>
  <c r="Z12" i="1"/>
  <c r="U31" i="20"/>
  <c r="V30" i="20"/>
  <c r="U14" i="23"/>
  <c r="V13" i="23"/>
  <c r="Z30" i="21"/>
  <c r="X30" i="21"/>
  <c r="U32" i="24"/>
  <c r="V31" i="24"/>
  <c r="Z30" i="22"/>
  <c r="X30" i="22"/>
  <c r="U32" i="16"/>
  <c r="V31" i="16"/>
  <c r="X31" i="8"/>
  <c r="Z31" i="8"/>
  <c r="X30" i="5"/>
  <c r="Z30" i="5"/>
  <c r="V31" i="1"/>
  <c r="U32" i="1"/>
  <c r="U32" i="6"/>
  <c r="V31" i="6"/>
  <c r="U32" i="10"/>
  <c r="V31" i="10"/>
  <c r="V30" i="7"/>
  <c r="U31" i="7"/>
  <c r="X11" i="2"/>
  <c r="Z11" i="2"/>
  <c r="V13" i="3"/>
  <c r="U14" i="3"/>
  <c r="U14" i="5"/>
  <c r="V13" i="5"/>
  <c r="U13" i="9"/>
  <c r="V12" i="9"/>
  <c r="Z30" i="2"/>
  <c r="X30" i="2"/>
  <c r="U33" i="15"/>
  <c r="V32" i="15"/>
  <c r="U14" i="24"/>
  <c r="V13" i="24"/>
  <c r="V13" i="11"/>
  <c r="U14" i="11"/>
  <c r="X11" i="10"/>
  <c r="Z11" i="10"/>
  <c r="X12" i="3"/>
  <c r="Z12" i="3"/>
  <c r="X11" i="7"/>
  <c r="Z11" i="7"/>
  <c r="V13" i="12"/>
  <c r="U14" i="12"/>
  <c r="V31" i="12"/>
  <c r="U32" i="12"/>
  <c r="X30" i="10"/>
  <c r="Z30" i="10"/>
  <c r="V12" i="2"/>
  <c r="U13" i="2"/>
  <c r="U13" i="17"/>
  <c r="V12" i="17"/>
  <c r="V12" i="13"/>
  <c r="U13" i="13"/>
  <c r="X11" i="9"/>
  <c r="Z11" i="9"/>
  <c r="U14" i="14"/>
  <c r="V13" i="14"/>
  <c r="U15" i="19"/>
  <c r="V14" i="19"/>
  <c r="V14" i="6"/>
  <c r="U15" i="6"/>
  <c r="V31" i="18"/>
  <c r="U32" i="18"/>
  <c r="X11" i="17"/>
  <c r="Z11" i="17"/>
  <c r="Z11" i="13"/>
  <c r="X11" i="13"/>
  <c r="V12" i="22"/>
  <c r="U13" i="22"/>
  <c r="Z12" i="14"/>
  <c r="X12" i="14"/>
  <c r="Z30" i="16"/>
  <c r="X30" i="16"/>
  <c r="Z30" i="23"/>
  <c r="X30" i="23"/>
  <c r="Z11" i="16"/>
  <c r="X11" i="16"/>
  <c r="X31" i="15"/>
  <c r="Z31" i="15"/>
  <c r="U32" i="11"/>
  <c r="V31" i="11"/>
  <c r="V31" i="25"/>
  <c r="U32" i="25"/>
  <c r="U14" i="18"/>
  <c r="V13" i="18"/>
  <c r="X30" i="24"/>
  <c r="Z30" i="24"/>
  <c r="Z12" i="11"/>
  <c r="X12" i="11"/>
  <c r="X12" i="24"/>
  <c r="Z12" i="24"/>
  <c r="Z13" i="19"/>
  <c r="X13" i="19"/>
  <c r="Z29" i="9"/>
  <c r="X29" i="9"/>
  <c r="X12" i="23"/>
  <c r="Z12" i="23"/>
  <c r="V31" i="2"/>
  <c r="U32" i="2"/>
  <c r="X30" i="25"/>
  <c r="Z30" i="25"/>
  <c r="Z29" i="13"/>
  <c r="X29" i="13"/>
  <c r="U14" i="8"/>
  <c r="V13" i="8"/>
  <c r="Z11" i="22"/>
  <c r="X11" i="22"/>
  <c r="X13" i="6"/>
  <c r="Z13" i="6"/>
  <c r="U33" i="8"/>
  <c r="V32" i="8"/>
  <c r="Z30" i="11"/>
  <c r="X30" i="11"/>
  <c r="Z12" i="12"/>
  <c r="X12" i="12"/>
  <c r="V31" i="22"/>
  <c r="U32" i="22"/>
  <c r="V31" i="17"/>
  <c r="U32" i="17"/>
  <c r="Z12" i="5"/>
  <c r="X12" i="5"/>
  <c r="U31" i="9"/>
  <c r="V30" i="9"/>
  <c r="U32" i="23"/>
  <c r="V31" i="23"/>
  <c r="V13" i="25"/>
  <c r="U14" i="25"/>
  <c r="U14" i="21"/>
  <c r="V13" i="21"/>
  <c r="X30" i="17"/>
  <c r="Z30" i="17"/>
  <c r="Z30" i="14"/>
  <c r="X30" i="14"/>
  <c r="X30" i="6"/>
  <c r="Z30" i="6"/>
  <c r="Z29" i="20"/>
  <c r="X29" i="20"/>
  <c r="U13" i="7"/>
  <c r="V12" i="7"/>
  <c r="X12" i="25"/>
  <c r="Z12" i="25"/>
  <c r="X30" i="12"/>
  <c r="Z30" i="12"/>
  <c r="V31" i="21"/>
  <c r="U32" i="21"/>
  <c r="X12" i="18"/>
  <c r="Z12" i="18"/>
  <c r="V14" i="4"/>
  <c r="U15" i="4"/>
  <c r="X12" i="8"/>
  <c r="Z12" i="8"/>
  <c r="Z30" i="19"/>
  <c r="X30" i="19"/>
  <c r="U14" i="1"/>
  <c r="V13" i="1"/>
  <c r="V31" i="3"/>
  <c r="U32" i="3"/>
  <c r="U31" i="13"/>
  <c r="V30" i="13"/>
  <c r="U13" i="10"/>
  <c r="V12" i="10"/>
  <c r="V12" i="15"/>
  <c r="U13" i="15"/>
  <c r="X30" i="3"/>
  <c r="Z30" i="3"/>
  <c r="V31" i="5"/>
  <c r="U32" i="5"/>
  <c r="Z12" i="21"/>
  <c r="X12" i="21"/>
  <c r="Z31" i="3" l="1"/>
  <c r="X31" i="3"/>
  <c r="U15" i="8"/>
  <c r="V14" i="8"/>
  <c r="Z31" i="11"/>
  <c r="X31" i="11"/>
  <c r="Z31" i="12"/>
  <c r="X31" i="12"/>
  <c r="Z30" i="13"/>
  <c r="X30" i="13"/>
  <c r="V32" i="21"/>
  <c r="U33" i="21"/>
  <c r="U16" i="6"/>
  <c r="V15" i="6"/>
  <c r="V13" i="9"/>
  <c r="U14" i="9"/>
  <c r="U32" i="20"/>
  <c r="V31" i="20"/>
  <c r="U33" i="19"/>
  <c r="V32" i="19"/>
  <c r="X13" i="20"/>
  <c r="Z13" i="20"/>
  <c r="U15" i="1"/>
  <c r="V14" i="1"/>
  <c r="V14" i="25"/>
  <c r="U15" i="25"/>
  <c r="V33" i="8"/>
  <c r="U34" i="8"/>
  <c r="Z14" i="19"/>
  <c r="X14" i="19"/>
  <c r="Z13" i="5"/>
  <c r="X13" i="5"/>
  <c r="Z12" i="10"/>
  <c r="X12" i="10"/>
  <c r="X14" i="6"/>
  <c r="Z14" i="6"/>
  <c r="Z14" i="4"/>
  <c r="X14" i="4"/>
  <c r="V32" i="18"/>
  <c r="U33" i="18"/>
  <c r="U16" i="19"/>
  <c r="V15" i="19"/>
  <c r="Z12" i="13"/>
  <c r="X12" i="13"/>
  <c r="V32" i="10"/>
  <c r="U33" i="10"/>
  <c r="X12" i="16"/>
  <c r="Z12" i="16"/>
  <c r="Z12" i="7"/>
  <c r="X12" i="7"/>
  <c r="U15" i="12"/>
  <c r="V14" i="12"/>
  <c r="X32" i="15"/>
  <c r="Z32" i="15"/>
  <c r="V32" i="6"/>
  <c r="U33" i="6"/>
  <c r="U32" i="9"/>
  <c r="V31" i="9"/>
  <c r="U14" i="17"/>
  <c r="V13" i="17"/>
  <c r="X31" i="14"/>
  <c r="Z31" i="14"/>
  <c r="V14" i="5"/>
  <c r="U15" i="5"/>
  <c r="U32" i="13"/>
  <c r="V31" i="13"/>
  <c r="V32" i="22"/>
  <c r="U33" i="22"/>
  <c r="Z13" i="18"/>
  <c r="X13" i="18"/>
  <c r="V32" i="12"/>
  <c r="U33" i="12"/>
  <c r="U34" i="15"/>
  <c r="V33" i="15"/>
  <c r="X12" i="9"/>
  <c r="Z12" i="9"/>
  <c r="X30" i="7"/>
  <c r="Z30" i="7"/>
  <c r="V32" i="4"/>
  <c r="U33" i="4"/>
  <c r="V13" i="16"/>
  <c r="U14" i="16"/>
  <c r="Z32" i="8"/>
  <c r="X32" i="8"/>
  <c r="V13" i="22"/>
  <c r="U14" i="22"/>
  <c r="Z13" i="14"/>
  <c r="X13" i="14"/>
  <c r="U33" i="1"/>
  <c r="V32" i="1"/>
  <c r="X13" i="23"/>
  <c r="Z13" i="23"/>
  <c r="U33" i="5"/>
  <c r="V32" i="5"/>
  <c r="V31" i="7"/>
  <c r="U32" i="7"/>
  <c r="V32" i="25"/>
  <c r="U33" i="25"/>
  <c r="X13" i="11"/>
  <c r="Z13" i="11"/>
  <c r="X12" i="17"/>
  <c r="Z12" i="17"/>
  <c r="V32" i="24"/>
  <c r="U33" i="24"/>
  <c r="Z31" i="5"/>
  <c r="X31" i="5"/>
  <c r="Z31" i="25"/>
  <c r="X31" i="25"/>
  <c r="Z13" i="21"/>
  <c r="X13" i="21"/>
  <c r="Z13" i="8"/>
  <c r="X13" i="8"/>
  <c r="Z31" i="2"/>
  <c r="X31" i="2"/>
  <c r="Z12" i="22"/>
  <c r="X12" i="22"/>
  <c r="U14" i="2"/>
  <c r="V13" i="2"/>
  <c r="U15" i="3"/>
  <c r="V14" i="3"/>
  <c r="Z31" i="10"/>
  <c r="X31" i="10"/>
  <c r="X31" i="16"/>
  <c r="Z31" i="16"/>
  <c r="X31" i="19"/>
  <c r="Z31" i="19"/>
  <c r="Z12" i="2"/>
  <c r="X12" i="2"/>
  <c r="V14" i="11"/>
  <c r="U15" i="11"/>
  <c r="X13" i="3"/>
  <c r="Z13" i="3"/>
  <c r="Z31" i="6"/>
  <c r="X31" i="6"/>
  <c r="X31" i="4"/>
  <c r="Z31" i="4"/>
  <c r="Z31" i="22"/>
  <c r="X31" i="22"/>
  <c r="X31" i="24"/>
  <c r="Z31" i="24"/>
  <c r="V15" i="4"/>
  <c r="U16" i="4"/>
  <c r="Z31" i="21"/>
  <c r="X31" i="21"/>
  <c r="Z30" i="9"/>
  <c r="X30" i="9"/>
  <c r="V32" i="11"/>
  <c r="U33" i="11"/>
  <c r="V13" i="13"/>
  <c r="U14" i="13"/>
  <c r="Z31" i="1"/>
  <c r="X31" i="1"/>
  <c r="Z12" i="15"/>
  <c r="X12" i="15"/>
  <c r="Z13" i="25"/>
  <c r="X13" i="25"/>
  <c r="X13" i="24"/>
  <c r="Z13" i="24"/>
  <c r="U15" i="23"/>
  <c r="V14" i="23"/>
  <c r="V32" i="14"/>
  <c r="U33" i="14"/>
  <c r="V13" i="7"/>
  <c r="U14" i="7"/>
  <c r="U14" i="10"/>
  <c r="V13" i="10"/>
  <c r="X31" i="23"/>
  <c r="Z31" i="23"/>
  <c r="V32" i="17"/>
  <c r="U33" i="17"/>
  <c r="X31" i="18"/>
  <c r="Z31" i="18"/>
  <c r="Z13" i="12"/>
  <c r="X13" i="12"/>
  <c r="U15" i="24"/>
  <c r="V14" i="24"/>
  <c r="X31" i="17"/>
  <c r="Z31" i="17"/>
  <c r="U33" i="2"/>
  <c r="V32" i="2"/>
  <c r="V32" i="23"/>
  <c r="U33" i="23"/>
  <c r="U14" i="15"/>
  <c r="V13" i="15"/>
  <c r="U33" i="3"/>
  <c r="V32" i="3"/>
  <c r="X13" i="1"/>
  <c r="Z13" i="1"/>
  <c r="V14" i="21"/>
  <c r="U15" i="21"/>
  <c r="V14" i="18"/>
  <c r="U15" i="18"/>
  <c r="U15" i="14"/>
  <c r="V14" i="14"/>
  <c r="V32" i="16"/>
  <c r="U33" i="16"/>
  <c r="Z30" i="20"/>
  <c r="X30" i="20"/>
  <c r="V14" i="20"/>
  <c r="U15" i="20"/>
  <c r="U16" i="21" l="1"/>
  <c r="V15" i="21"/>
  <c r="X15" i="4"/>
  <c r="Z15" i="4"/>
  <c r="Z32" i="18"/>
  <c r="X32" i="18"/>
  <c r="Z14" i="24"/>
  <c r="X14" i="24"/>
  <c r="X13" i="2"/>
  <c r="Z13" i="2"/>
  <c r="U33" i="7"/>
  <c r="V32" i="7"/>
  <c r="U34" i="21"/>
  <c r="V33" i="21"/>
  <c r="U34" i="23"/>
  <c r="V33" i="23"/>
  <c r="X32" i="2"/>
  <c r="Z32" i="2"/>
  <c r="U15" i="22"/>
  <c r="V14" i="22"/>
  <c r="U34" i="22"/>
  <c r="V33" i="22"/>
  <c r="V15" i="25"/>
  <c r="U16" i="25"/>
  <c r="Z14" i="21"/>
  <c r="X14" i="21"/>
  <c r="Z32" i="17"/>
  <c r="X32" i="17"/>
  <c r="V33" i="25"/>
  <c r="U34" i="25"/>
  <c r="Z31" i="7"/>
  <c r="X31" i="7"/>
  <c r="V33" i="5"/>
  <c r="U34" i="5"/>
  <c r="V14" i="17"/>
  <c r="U15" i="17"/>
  <c r="X31" i="9"/>
  <c r="Z31" i="9"/>
  <c r="V14" i="9"/>
  <c r="U15" i="9"/>
  <c r="Z32" i="16"/>
  <c r="X32" i="16"/>
  <c r="Z32" i="3"/>
  <c r="X32" i="3"/>
  <c r="Z14" i="23"/>
  <c r="X14" i="23"/>
  <c r="U15" i="2"/>
  <c r="V14" i="2"/>
  <c r="Z32" i="25"/>
  <c r="X32" i="25"/>
  <c r="X14" i="25"/>
  <c r="Z14" i="25"/>
  <c r="V33" i="19"/>
  <c r="U34" i="19"/>
  <c r="V15" i="20"/>
  <c r="U16" i="20"/>
  <c r="U33" i="9"/>
  <c r="V32" i="9"/>
  <c r="V16" i="6"/>
  <c r="U17" i="6"/>
  <c r="U16" i="11"/>
  <c r="V15" i="11"/>
  <c r="V33" i="12"/>
  <c r="U34" i="12"/>
  <c r="X31" i="20"/>
  <c r="Z31" i="20"/>
  <c r="U34" i="6"/>
  <c r="V33" i="6"/>
  <c r="Z33" i="8"/>
  <c r="X33" i="8"/>
  <c r="Z14" i="1"/>
  <c r="X14" i="1"/>
  <c r="Z14" i="20"/>
  <c r="X14" i="20"/>
  <c r="V14" i="7"/>
  <c r="U15" i="7"/>
  <c r="U34" i="14"/>
  <c r="V33" i="14"/>
  <c r="U16" i="23"/>
  <c r="V15" i="23"/>
  <c r="X14" i="11"/>
  <c r="Z14" i="11"/>
  <c r="V32" i="13"/>
  <c r="U33" i="13"/>
  <c r="V16" i="19"/>
  <c r="U17" i="19"/>
  <c r="X14" i="8"/>
  <c r="Z14" i="8"/>
  <c r="Z14" i="14"/>
  <c r="X14" i="14"/>
  <c r="X13" i="15"/>
  <c r="Z13" i="15"/>
  <c r="U34" i="11"/>
  <c r="V33" i="11"/>
  <c r="X32" i="10"/>
  <c r="Z32" i="10"/>
  <c r="U34" i="1"/>
  <c r="V33" i="1"/>
  <c r="Z15" i="19"/>
  <c r="X15" i="19"/>
  <c r="U34" i="4"/>
  <c r="V33" i="4"/>
  <c r="Z13" i="22"/>
  <c r="X13" i="22"/>
  <c r="V15" i="14"/>
  <c r="U16" i="14"/>
  <c r="U34" i="24"/>
  <c r="V33" i="24"/>
  <c r="U15" i="16"/>
  <c r="V14" i="16"/>
  <c r="X32" i="4"/>
  <c r="Z32" i="4"/>
  <c r="Z33" i="15"/>
  <c r="X33" i="15"/>
  <c r="X32" i="12"/>
  <c r="Z32" i="12"/>
  <c r="Z13" i="17"/>
  <c r="X13" i="17"/>
  <c r="U34" i="16"/>
  <c r="V33" i="16"/>
  <c r="U34" i="17"/>
  <c r="V33" i="17"/>
  <c r="X13" i="16"/>
  <c r="Z13" i="16"/>
  <c r="V32" i="20"/>
  <c r="U33" i="20"/>
  <c r="U15" i="13"/>
  <c r="V14" i="13"/>
  <c r="Z32" i="1"/>
  <c r="X32" i="1"/>
  <c r="V34" i="15"/>
  <c r="U35" i="15"/>
  <c r="Z15" i="6"/>
  <c r="X15" i="6"/>
  <c r="U16" i="8"/>
  <c r="V15" i="8"/>
  <c r="V15" i="24"/>
  <c r="U16" i="24"/>
  <c r="Z13" i="13"/>
  <c r="X13" i="13"/>
  <c r="X14" i="12"/>
  <c r="Z14" i="12"/>
  <c r="V15" i="1"/>
  <c r="U16" i="1"/>
  <c r="X32" i="23"/>
  <c r="Z32" i="23"/>
  <c r="V15" i="5"/>
  <c r="U16" i="5"/>
  <c r="Z13" i="9"/>
  <c r="X13" i="9"/>
  <c r="V15" i="18"/>
  <c r="U16" i="18"/>
  <c r="U34" i="2"/>
  <c r="V33" i="2"/>
  <c r="X32" i="22"/>
  <c r="Z32" i="22"/>
  <c r="U16" i="12"/>
  <c r="V15" i="12"/>
  <c r="X32" i="21"/>
  <c r="Z32" i="21"/>
  <c r="U35" i="8"/>
  <c r="V34" i="8"/>
  <c r="X13" i="10"/>
  <c r="Z13" i="10"/>
  <c r="Z31" i="13"/>
  <c r="X31" i="13"/>
  <c r="U15" i="10"/>
  <c r="V14" i="10"/>
  <c r="V16" i="4"/>
  <c r="U17" i="4"/>
  <c r="Z14" i="3"/>
  <c r="X14" i="3"/>
  <c r="V14" i="15"/>
  <c r="U15" i="15"/>
  <c r="Z13" i="7"/>
  <c r="X13" i="7"/>
  <c r="Z32" i="14"/>
  <c r="X32" i="14"/>
  <c r="Z32" i="11"/>
  <c r="X32" i="11"/>
  <c r="Z14" i="18"/>
  <c r="X14" i="18"/>
  <c r="V33" i="3"/>
  <c r="U34" i="3"/>
  <c r="V15" i="3"/>
  <c r="U16" i="3"/>
  <c r="X32" i="24"/>
  <c r="Z32" i="24"/>
  <c r="Z32" i="5"/>
  <c r="X32" i="5"/>
  <c r="Z14" i="5"/>
  <c r="X14" i="5"/>
  <c r="Z32" i="6"/>
  <c r="X32" i="6"/>
  <c r="V33" i="10"/>
  <c r="U34" i="10"/>
  <c r="V33" i="18"/>
  <c r="U34" i="18"/>
  <c r="X32" i="19"/>
  <c r="Z32" i="19"/>
  <c r="Z15" i="12" l="1"/>
  <c r="X15" i="12"/>
  <c r="U17" i="5"/>
  <c r="V16" i="5"/>
  <c r="U17" i="8"/>
  <c r="V16" i="8"/>
  <c r="V34" i="17"/>
  <c r="U35" i="17"/>
  <c r="Z32" i="7"/>
  <c r="X32" i="7"/>
  <c r="U17" i="21"/>
  <c r="V16" i="21"/>
  <c r="X15" i="3"/>
  <c r="Z15" i="3"/>
  <c r="X15" i="5"/>
  <c r="Z15" i="5"/>
  <c r="X32" i="20"/>
  <c r="Z32" i="20"/>
  <c r="U35" i="6"/>
  <c r="V34" i="6"/>
  <c r="Z33" i="19"/>
  <c r="X33" i="19"/>
  <c r="V34" i="4"/>
  <c r="U35" i="4"/>
  <c r="U35" i="23"/>
  <c r="V34" i="23"/>
  <c r="V16" i="12"/>
  <c r="U17" i="12"/>
  <c r="V16" i="1"/>
  <c r="U17" i="1"/>
  <c r="U16" i="13"/>
  <c r="V15" i="13"/>
  <c r="Z33" i="16"/>
  <c r="X33" i="16"/>
  <c r="V34" i="1"/>
  <c r="U35" i="1"/>
  <c r="V34" i="11"/>
  <c r="U35" i="11"/>
  <c r="Z14" i="2"/>
  <c r="X14" i="2"/>
  <c r="V34" i="5"/>
  <c r="U35" i="5"/>
  <c r="U17" i="24"/>
  <c r="V16" i="24"/>
  <c r="U36" i="15"/>
  <c r="V35" i="15"/>
  <c r="V34" i="16"/>
  <c r="U35" i="16"/>
  <c r="Z15" i="23"/>
  <c r="X15" i="23"/>
  <c r="X15" i="20"/>
  <c r="Z15" i="20"/>
  <c r="Z15" i="1"/>
  <c r="X15" i="1"/>
  <c r="X15" i="24"/>
  <c r="Z15" i="24"/>
  <c r="Z14" i="22"/>
  <c r="X14" i="22"/>
  <c r="U16" i="16"/>
  <c r="V15" i="16"/>
  <c r="X33" i="12"/>
  <c r="Z33" i="12"/>
  <c r="U35" i="24"/>
  <c r="V34" i="24"/>
  <c r="U17" i="23"/>
  <c r="V16" i="23"/>
  <c r="Z15" i="11"/>
  <c r="X15" i="11"/>
  <c r="Z33" i="21"/>
  <c r="X33" i="21"/>
  <c r="U35" i="10"/>
  <c r="V34" i="10"/>
  <c r="U17" i="3"/>
  <c r="V16" i="3"/>
  <c r="X15" i="8"/>
  <c r="Z15" i="8"/>
  <c r="V16" i="11"/>
  <c r="U17" i="11"/>
  <c r="U18" i="6"/>
  <c r="V17" i="6"/>
  <c r="V33" i="9"/>
  <c r="U34" i="9"/>
  <c r="V15" i="2"/>
  <c r="U16" i="2"/>
  <c r="Z33" i="22"/>
  <c r="X33" i="22"/>
  <c r="X33" i="10"/>
  <c r="Z33" i="10"/>
  <c r="X16" i="4"/>
  <c r="Z16" i="4"/>
  <c r="X15" i="18"/>
  <c r="Z15" i="18"/>
  <c r="X15" i="14"/>
  <c r="Z15" i="14"/>
  <c r="V15" i="17"/>
  <c r="U16" i="17"/>
  <c r="V34" i="22"/>
  <c r="U35" i="22"/>
  <c r="Z15" i="21"/>
  <c r="X15" i="21"/>
  <c r="U16" i="7"/>
  <c r="V15" i="7"/>
  <c r="X34" i="15"/>
  <c r="Z34" i="15"/>
  <c r="V15" i="10"/>
  <c r="U16" i="10"/>
  <c r="X33" i="5"/>
  <c r="Z33" i="5"/>
  <c r="Z33" i="11"/>
  <c r="X33" i="11"/>
  <c r="X14" i="7"/>
  <c r="Z14" i="7"/>
  <c r="Z33" i="6"/>
  <c r="X33" i="6"/>
  <c r="Z16" i="6"/>
  <c r="X16" i="6"/>
  <c r="V34" i="19"/>
  <c r="U35" i="19"/>
  <c r="U16" i="9"/>
  <c r="V15" i="9"/>
  <c r="Z14" i="17"/>
  <c r="X14" i="17"/>
  <c r="U17" i="25"/>
  <c r="V16" i="25"/>
  <c r="V34" i="21"/>
  <c r="U35" i="21"/>
  <c r="V34" i="18"/>
  <c r="U35" i="18"/>
  <c r="Z33" i="4"/>
  <c r="X33" i="4"/>
  <c r="V33" i="13"/>
  <c r="U34" i="13"/>
  <c r="Z15" i="25"/>
  <c r="X15" i="25"/>
  <c r="V33" i="7"/>
  <c r="U34" i="7"/>
  <c r="U16" i="15"/>
  <c r="V15" i="15"/>
  <c r="Z33" i="2"/>
  <c r="X33" i="2"/>
  <c r="X14" i="16"/>
  <c r="Z14" i="16"/>
  <c r="Z16" i="19"/>
  <c r="X16" i="19"/>
  <c r="V34" i="14"/>
  <c r="U35" i="14"/>
  <c r="X14" i="10"/>
  <c r="Z14" i="10"/>
  <c r="U17" i="20"/>
  <c r="V16" i="20"/>
  <c r="Z33" i="18"/>
  <c r="X33" i="18"/>
  <c r="X34" i="8"/>
  <c r="Z34" i="8"/>
  <c r="Z33" i="24"/>
  <c r="X33" i="24"/>
  <c r="Z32" i="13"/>
  <c r="X32" i="13"/>
  <c r="V34" i="12"/>
  <c r="U35" i="12"/>
  <c r="X14" i="15"/>
  <c r="Z14" i="15"/>
  <c r="X32" i="9"/>
  <c r="Z32" i="9"/>
  <c r="V34" i="25"/>
  <c r="U35" i="25"/>
  <c r="U35" i="3"/>
  <c r="V34" i="3"/>
  <c r="V17" i="4"/>
  <c r="U18" i="4"/>
  <c r="U36" i="8"/>
  <c r="V35" i="8"/>
  <c r="U35" i="2"/>
  <c r="V34" i="2"/>
  <c r="X33" i="25"/>
  <c r="Z33" i="25"/>
  <c r="Z33" i="23"/>
  <c r="X33" i="23"/>
  <c r="U17" i="18"/>
  <c r="V16" i="18"/>
  <c r="V16" i="14"/>
  <c r="U17" i="14"/>
  <c r="V15" i="22"/>
  <c r="U16" i="22"/>
  <c r="Z33" i="3"/>
  <c r="X33" i="3"/>
  <c r="X14" i="13"/>
  <c r="Z14" i="13"/>
  <c r="Z33" i="17"/>
  <c r="X33" i="17"/>
  <c r="U34" i="20"/>
  <c r="V33" i="20"/>
  <c r="Z33" i="1"/>
  <c r="X33" i="1"/>
  <c r="V17" i="19"/>
  <c r="U18" i="19"/>
  <c r="Z33" i="14"/>
  <c r="X33" i="14"/>
  <c r="Z14" i="9"/>
  <c r="X14" i="9"/>
  <c r="Z35" i="8" l="1"/>
  <c r="X35" i="8"/>
  <c r="Z15" i="10"/>
  <c r="X15" i="10"/>
  <c r="U37" i="15"/>
  <c r="V36" i="15"/>
  <c r="V35" i="6"/>
  <c r="U36" i="6"/>
  <c r="Z15" i="22"/>
  <c r="X15" i="22"/>
  <c r="X16" i="23"/>
  <c r="Z16" i="23"/>
  <c r="X34" i="19"/>
  <c r="Z34" i="19"/>
  <c r="U36" i="22"/>
  <c r="V35" i="22"/>
  <c r="X15" i="16"/>
  <c r="Z15" i="16"/>
  <c r="Z16" i="21"/>
  <c r="X16" i="21"/>
  <c r="Z16" i="18"/>
  <c r="X16" i="18"/>
  <c r="U36" i="24"/>
  <c r="V35" i="24"/>
  <c r="X16" i="1"/>
  <c r="Z16" i="1"/>
  <c r="U36" i="23"/>
  <c r="V35" i="23"/>
  <c r="V17" i="21"/>
  <c r="U18" i="21"/>
  <c r="Z16" i="8"/>
  <c r="X16" i="8"/>
  <c r="Z34" i="2"/>
  <c r="X34" i="2"/>
  <c r="U17" i="17"/>
  <c r="V16" i="17"/>
  <c r="Z33" i="9"/>
  <c r="X33" i="9"/>
  <c r="U18" i="23"/>
  <c r="V17" i="23"/>
  <c r="X15" i="17"/>
  <c r="Z15" i="17"/>
  <c r="X35" i="15"/>
  <c r="Z35" i="15"/>
  <c r="U18" i="8"/>
  <c r="V17" i="8"/>
  <c r="Z33" i="20"/>
  <c r="X33" i="20"/>
  <c r="V36" i="8"/>
  <c r="U37" i="8"/>
  <c r="V35" i="18"/>
  <c r="U36" i="18"/>
  <c r="V17" i="25"/>
  <c r="U18" i="25"/>
  <c r="U18" i="11"/>
  <c r="V17" i="11"/>
  <c r="V16" i="22"/>
  <c r="U17" i="22"/>
  <c r="V35" i="25"/>
  <c r="U36" i="25"/>
  <c r="U18" i="12"/>
  <c r="V17" i="12"/>
  <c r="X33" i="7"/>
  <c r="Z33" i="7"/>
  <c r="Z34" i="22"/>
  <c r="X34" i="22"/>
  <c r="U36" i="10"/>
  <c r="V35" i="10"/>
  <c r="X34" i="24"/>
  <c r="Z34" i="24"/>
  <c r="V16" i="13"/>
  <c r="U17" i="13"/>
  <c r="X34" i="6"/>
  <c r="Z34" i="6"/>
  <c r="X34" i="17"/>
  <c r="Z34" i="17"/>
  <c r="Z17" i="19"/>
  <c r="X17" i="19"/>
  <c r="X16" i="14"/>
  <c r="Z16" i="14"/>
  <c r="V18" i="4"/>
  <c r="U19" i="4"/>
  <c r="U36" i="3"/>
  <c r="V35" i="3"/>
  <c r="Z34" i="12"/>
  <c r="X34" i="12"/>
  <c r="X16" i="20"/>
  <c r="Z16" i="20"/>
  <c r="V35" i="21"/>
  <c r="U36" i="21"/>
  <c r="Z15" i="7"/>
  <c r="X15" i="7"/>
  <c r="V17" i="24"/>
  <c r="U18" i="24"/>
  <c r="V35" i="1"/>
  <c r="U36" i="1"/>
  <c r="Z17" i="4"/>
  <c r="X17" i="4"/>
  <c r="V17" i="20"/>
  <c r="U18" i="20"/>
  <c r="Z34" i="5"/>
  <c r="X34" i="5"/>
  <c r="X33" i="13"/>
  <c r="Z33" i="13"/>
  <c r="U17" i="2"/>
  <c r="V16" i="2"/>
  <c r="U36" i="14"/>
  <c r="V35" i="14"/>
  <c r="V17" i="5"/>
  <c r="U18" i="5"/>
  <c r="X16" i="24"/>
  <c r="Z16" i="24"/>
  <c r="Z34" i="10"/>
  <c r="X34" i="10"/>
  <c r="V35" i="11"/>
  <c r="U36" i="11"/>
  <c r="U18" i="14"/>
  <c r="V17" i="14"/>
  <c r="Z34" i="23"/>
  <c r="X34" i="23"/>
  <c r="U36" i="19"/>
  <c r="V35" i="19"/>
  <c r="U17" i="10"/>
  <c r="V16" i="10"/>
  <c r="U36" i="16"/>
  <c r="V35" i="16"/>
  <c r="Z34" i="1"/>
  <c r="X34" i="1"/>
  <c r="Z16" i="11"/>
  <c r="X16" i="11"/>
  <c r="U17" i="15"/>
  <c r="V16" i="15"/>
  <c r="Z16" i="25"/>
  <c r="X16" i="25"/>
  <c r="U35" i="9"/>
  <c r="V34" i="9"/>
  <c r="X34" i="4"/>
  <c r="Z34" i="4"/>
  <c r="U19" i="19"/>
  <c r="V18" i="19"/>
  <c r="V16" i="9"/>
  <c r="U17" i="9"/>
  <c r="U19" i="6"/>
  <c r="V18" i="6"/>
  <c r="V16" i="16"/>
  <c r="U17" i="16"/>
  <c r="Z15" i="2"/>
  <c r="X15" i="2"/>
  <c r="Z15" i="13"/>
  <c r="X15" i="13"/>
  <c r="U36" i="2"/>
  <c r="V35" i="2"/>
  <c r="X34" i="14"/>
  <c r="Z34" i="14"/>
  <c r="Z16" i="3"/>
  <c r="X16" i="3"/>
  <c r="V17" i="18"/>
  <c r="U18" i="18"/>
  <c r="Z34" i="3"/>
  <c r="X34" i="3"/>
  <c r="U36" i="12"/>
  <c r="V35" i="12"/>
  <c r="U35" i="7"/>
  <c r="V34" i="7"/>
  <c r="X34" i="18"/>
  <c r="Z34" i="18"/>
  <c r="U36" i="17"/>
  <c r="V35" i="17"/>
  <c r="U35" i="20"/>
  <c r="V34" i="20"/>
  <c r="Z34" i="25"/>
  <c r="X34" i="25"/>
  <c r="Z15" i="15"/>
  <c r="X15" i="15"/>
  <c r="U17" i="7"/>
  <c r="V16" i="7"/>
  <c r="U35" i="13"/>
  <c r="V34" i="13"/>
  <c r="Z34" i="21"/>
  <c r="X34" i="21"/>
  <c r="X15" i="9"/>
  <c r="Z15" i="9"/>
  <c r="Z17" i="6"/>
  <c r="X17" i="6"/>
  <c r="V17" i="3"/>
  <c r="U18" i="3"/>
  <c r="X34" i="16"/>
  <c r="Z34" i="16"/>
  <c r="V35" i="5"/>
  <c r="U36" i="5"/>
  <c r="Z34" i="11"/>
  <c r="X34" i="11"/>
  <c r="U18" i="1"/>
  <c r="V17" i="1"/>
  <c r="Z16" i="12"/>
  <c r="X16" i="12"/>
  <c r="V35" i="4"/>
  <c r="U36" i="4"/>
  <c r="Z16" i="5"/>
  <c r="X16" i="5"/>
  <c r="Z34" i="13" l="1"/>
  <c r="X34" i="13"/>
  <c r="Z16" i="7"/>
  <c r="X16" i="7"/>
  <c r="Z35" i="12"/>
  <c r="X35" i="12"/>
  <c r="V17" i="10"/>
  <c r="U18" i="10"/>
  <c r="U19" i="25"/>
  <c r="V18" i="25"/>
  <c r="U19" i="23"/>
  <c r="V18" i="23"/>
  <c r="U37" i="6"/>
  <c r="V36" i="6"/>
  <c r="V36" i="4"/>
  <c r="U37" i="4"/>
  <c r="U37" i="12"/>
  <c r="V36" i="12"/>
  <c r="Z16" i="9"/>
  <c r="X16" i="9"/>
  <c r="Z17" i="8"/>
  <c r="X17" i="8"/>
  <c r="U19" i="18"/>
  <c r="V18" i="18"/>
  <c r="V36" i="11"/>
  <c r="U37" i="11"/>
  <c r="X16" i="2"/>
  <c r="Z16" i="2"/>
  <c r="V18" i="20"/>
  <c r="U19" i="20"/>
  <c r="U37" i="1"/>
  <c r="V36" i="1"/>
  <c r="U19" i="3"/>
  <c r="V18" i="3"/>
  <c r="U36" i="9"/>
  <c r="V35" i="9"/>
  <c r="X35" i="11"/>
  <c r="Z35" i="11"/>
  <c r="Z35" i="14"/>
  <c r="X35" i="14"/>
  <c r="U18" i="22"/>
  <c r="V17" i="22"/>
  <c r="U19" i="8"/>
  <c r="V18" i="8"/>
  <c r="V36" i="5"/>
  <c r="U37" i="5"/>
  <c r="Z18" i="19"/>
  <c r="X18" i="19"/>
  <c r="X35" i="19"/>
  <c r="Z35" i="19"/>
  <c r="V18" i="14"/>
  <c r="U19" i="14"/>
  <c r="Z35" i="1"/>
  <c r="X35" i="1"/>
  <c r="U37" i="3"/>
  <c r="V36" i="3"/>
  <c r="V36" i="25"/>
  <c r="U37" i="25"/>
  <c r="Z16" i="22"/>
  <c r="X16" i="22"/>
  <c r="X17" i="25"/>
  <c r="Z17" i="25"/>
  <c r="Z35" i="4"/>
  <c r="X35" i="4"/>
  <c r="Z35" i="5"/>
  <c r="X35" i="5"/>
  <c r="V17" i="2"/>
  <c r="U18" i="2"/>
  <c r="V37" i="15"/>
  <c r="U38" i="15"/>
  <c r="Z35" i="25"/>
  <c r="X35" i="25"/>
  <c r="Z17" i="23"/>
  <c r="X17" i="23"/>
  <c r="Z35" i="23"/>
  <c r="X35" i="23"/>
  <c r="X34" i="7"/>
  <c r="Z34" i="7"/>
  <c r="X35" i="2"/>
  <c r="Z35" i="2"/>
  <c r="V17" i="9"/>
  <c r="U18" i="9"/>
  <c r="U19" i="5"/>
  <c r="V18" i="5"/>
  <c r="V18" i="24"/>
  <c r="U19" i="24"/>
  <c r="U18" i="13"/>
  <c r="V17" i="13"/>
  <c r="U38" i="8"/>
  <c r="V37" i="8"/>
  <c r="U37" i="23"/>
  <c r="V36" i="23"/>
  <c r="Z35" i="22"/>
  <c r="X35" i="22"/>
  <c r="X34" i="20"/>
  <c r="Z34" i="20"/>
  <c r="U36" i="7"/>
  <c r="V35" i="7"/>
  <c r="U18" i="15"/>
  <c r="V17" i="15"/>
  <c r="Z35" i="16"/>
  <c r="X35" i="16"/>
  <c r="V36" i="18"/>
  <c r="U37" i="18"/>
  <c r="U19" i="21"/>
  <c r="V18" i="21"/>
  <c r="U18" i="16"/>
  <c r="V17" i="16"/>
  <c r="X17" i="5"/>
  <c r="Z17" i="5"/>
  <c r="Z35" i="18"/>
  <c r="X35" i="18"/>
  <c r="Z35" i="24"/>
  <c r="X35" i="24"/>
  <c r="Z17" i="1"/>
  <c r="X17" i="1"/>
  <c r="U37" i="17"/>
  <c r="V36" i="17"/>
  <c r="U20" i="6"/>
  <c r="V19" i="6"/>
  <c r="U37" i="21"/>
  <c r="V36" i="21"/>
  <c r="Z16" i="13"/>
  <c r="X16" i="13"/>
  <c r="Z17" i="11"/>
  <c r="X17" i="11"/>
  <c r="U18" i="17"/>
  <c r="V17" i="17"/>
  <c r="U37" i="24"/>
  <c r="V36" i="24"/>
  <c r="V35" i="13"/>
  <c r="U36" i="13"/>
  <c r="V17" i="7"/>
  <c r="U18" i="7"/>
  <c r="Z17" i="14"/>
  <c r="X17" i="14"/>
  <c r="X16" i="15"/>
  <c r="Z16" i="15"/>
  <c r="U19" i="12"/>
  <c r="V18" i="12"/>
  <c r="U37" i="22"/>
  <c r="V36" i="22"/>
  <c r="Z17" i="20"/>
  <c r="X17" i="20"/>
  <c r="U37" i="10"/>
  <c r="V36" i="10"/>
  <c r="Z17" i="21"/>
  <c r="X17" i="21"/>
  <c r="Z35" i="6"/>
  <c r="X35" i="6"/>
  <c r="X36" i="15"/>
  <c r="Z36" i="15"/>
  <c r="V18" i="1"/>
  <c r="U19" i="1"/>
  <c r="Z35" i="21"/>
  <c r="X35" i="21"/>
  <c r="V19" i="4"/>
  <c r="U20" i="4"/>
  <c r="V18" i="11"/>
  <c r="U19" i="11"/>
  <c r="Z17" i="3"/>
  <c r="X17" i="3"/>
  <c r="X17" i="18"/>
  <c r="Z17" i="18"/>
  <c r="U37" i="14"/>
  <c r="V36" i="14"/>
  <c r="V19" i="19"/>
  <c r="U20" i="19"/>
  <c r="X18" i="6"/>
  <c r="Z18" i="6"/>
  <c r="V35" i="20"/>
  <c r="U36" i="20"/>
  <c r="Z35" i="17"/>
  <c r="X35" i="17"/>
  <c r="V36" i="2"/>
  <c r="U37" i="2"/>
  <c r="X16" i="16"/>
  <c r="Z16" i="16"/>
  <c r="X34" i="9"/>
  <c r="Z34" i="9"/>
  <c r="V36" i="16"/>
  <c r="U37" i="16"/>
  <c r="Z16" i="10"/>
  <c r="X16" i="10"/>
  <c r="V36" i="19"/>
  <c r="U37" i="19"/>
  <c r="Z17" i="24"/>
  <c r="X17" i="24"/>
  <c r="X35" i="3"/>
  <c r="Z35" i="3"/>
  <c r="X18" i="4"/>
  <c r="Z18" i="4"/>
  <c r="Z35" i="10"/>
  <c r="X35" i="10"/>
  <c r="X17" i="12"/>
  <c r="Z17" i="12"/>
  <c r="X36" i="8"/>
  <c r="Z36" i="8"/>
  <c r="Z16" i="17"/>
  <c r="X16" i="17"/>
  <c r="Z36" i="24" l="1"/>
  <c r="X36" i="24"/>
  <c r="U19" i="17"/>
  <c r="V18" i="17"/>
  <c r="U21" i="6"/>
  <c r="V20" i="6"/>
  <c r="Z18" i="24"/>
  <c r="X18" i="24"/>
  <c r="V37" i="5"/>
  <c r="U38" i="5"/>
  <c r="U38" i="19"/>
  <c r="V37" i="19"/>
  <c r="X17" i="16"/>
  <c r="Z17" i="16"/>
  <c r="Z18" i="21"/>
  <c r="X18" i="21"/>
  <c r="U38" i="23"/>
  <c r="V37" i="23"/>
  <c r="X17" i="2"/>
  <c r="Z17" i="2"/>
  <c r="U20" i="23"/>
  <c r="V19" i="23"/>
  <c r="X35" i="20"/>
  <c r="Z35" i="20"/>
  <c r="U20" i="8"/>
  <c r="V19" i="8"/>
  <c r="X18" i="25"/>
  <c r="Z18" i="25"/>
  <c r="V37" i="16"/>
  <c r="U38" i="16"/>
  <c r="U38" i="2"/>
  <c r="V37" i="2"/>
  <c r="X36" i="10"/>
  <c r="Z36" i="10"/>
  <c r="U38" i="18"/>
  <c r="V37" i="18"/>
  <c r="Z18" i="3"/>
  <c r="X18" i="3"/>
  <c r="U38" i="6"/>
  <c r="V37" i="6"/>
  <c r="U21" i="19"/>
  <c r="V20" i="19"/>
  <c r="U38" i="10"/>
  <c r="V37" i="10"/>
  <c r="Z17" i="22"/>
  <c r="X17" i="22"/>
  <c r="Z36" i="16"/>
  <c r="X36" i="16"/>
  <c r="V19" i="20"/>
  <c r="U20" i="20"/>
  <c r="V37" i="4"/>
  <c r="U38" i="4"/>
  <c r="V19" i="25"/>
  <c r="U20" i="25"/>
  <c r="Z35" i="13"/>
  <c r="X35" i="13"/>
  <c r="Z17" i="15"/>
  <c r="X17" i="15"/>
  <c r="Z36" i="3"/>
  <c r="X36" i="3"/>
  <c r="V18" i="22"/>
  <c r="U19" i="22"/>
  <c r="Z18" i="18"/>
  <c r="X18" i="18"/>
  <c r="X36" i="12"/>
  <c r="Z36" i="12"/>
  <c r="U19" i="10"/>
  <c r="V18" i="10"/>
  <c r="Z36" i="14"/>
  <c r="X36" i="14"/>
  <c r="Z36" i="22"/>
  <c r="X36" i="22"/>
  <c r="Z35" i="7"/>
  <c r="X35" i="7"/>
  <c r="U19" i="9"/>
  <c r="V18" i="9"/>
  <c r="X18" i="14"/>
  <c r="Z18" i="14"/>
  <c r="X36" i="11"/>
  <c r="Z36" i="11"/>
  <c r="Z36" i="4"/>
  <c r="X36" i="4"/>
  <c r="X17" i="10"/>
  <c r="Z17" i="10"/>
  <c r="Z36" i="2"/>
  <c r="X36" i="2"/>
  <c r="U21" i="4"/>
  <c r="V20" i="4"/>
  <c r="V37" i="22"/>
  <c r="U38" i="22"/>
  <c r="U19" i="7"/>
  <c r="V18" i="7"/>
  <c r="Z36" i="21"/>
  <c r="X36" i="21"/>
  <c r="Z36" i="23"/>
  <c r="X36" i="23"/>
  <c r="U20" i="3"/>
  <c r="V19" i="3"/>
  <c r="V19" i="18"/>
  <c r="U20" i="18"/>
  <c r="V37" i="12"/>
  <c r="U38" i="12"/>
  <c r="Z37" i="8"/>
  <c r="X37" i="8"/>
  <c r="X37" i="15"/>
  <c r="Z37" i="15"/>
  <c r="V37" i="25"/>
  <c r="U38" i="25"/>
  <c r="X18" i="8"/>
  <c r="Z18" i="8"/>
  <c r="V19" i="5"/>
  <c r="U20" i="5"/>
  <c r="X36" i="25"/>
  <c r="Z36" i="25"/>
  <c r="Z36" i="19"/>
  <c r="X36" i="19"/>
  <c r="Z18" i="11"/>
  <c r="X18" i="11"/>
  <c r="V37" i="21"/>
  <c r="U38" i="21"/>
  <c r="U39" i="8"/>
  <c r="V38" i="8"/>
  <c r="V37" i="3"/>
  <c r="U38" i="3"/>
  <c r="U37" i="13"/>
  <c r="V36" i="13"/>
  <c r="Z18" i="12"/>
  <c r="X18" i="12"/>
  <c r="U19" i="16"/>
  <c r="V18" i="16"/>
  <c r="V37" i="1"/>
  <c r="U38" i="1"/>
  <c r="X18" i="1"/>
  <c r="Z18" i="1"/>
  <c r="U20" i="12"/>
  <c r="V19" i="12"/>
  <c r="V37" i="24"/>
  <c r="U38" i="24"/>
  <c r="Z36" i="18"/>
  <c r="X36" i="18"/>
  <c r="V19" i="14"/>
  <c r="U20" i="14"/>
  <c r="Z36" i="5"/>
  <c r="X36" i="5"/>
  <c r="Z35" i="9"/>
  <c r="X35" i="9"/>
  <c r="V37" i="11"/>
  <c r="U38" i="11"/>
  <c r="X36" i="17"/>
  <c r="Z36" i="17"/>
  <c r="U20" i="21"/>
  <c r="V19" i="21"/>
  <c r="X18" i="5"/>
  <c r="Z18" i="5"/>
  <c r="U37" i="20"/>
  <c r="V36" i="20"/>
  <c r="Z19" i="19"/>
  <c r="X19" i="19"/>
  <c r="V19" i="11"/>
  <c r="U20" i="11"/>
  <c r="Z19" i="4"/>
  <c r="X19" i="4"/>
  <c r="Z17" i="17"/>
  <c r="X17" i="17"/>
  <c r="Z19" i="6"/>
  <c r="X19" i="6"/>
  <c r="X17" i="13"/>
  <c r="Z17" i="13"/>
  <c r="U20" i="24"/>
  <c r="V19" i="24"/>
  <c r="Z17" i="9"/>
  <c r="X17" i="9"/>
  <c r="U39" i="15"/>
  <c r="V38" i="15"/>
  <c r="U37" i="9"/>
  <c r="V36" i="9"/>
  <c r="Z36" i="1"/>
  <c r="X36" i="1"/>
  <c r="X18" i="20"/>
  <c r="Z18" i="20"/>
  <c r="V37" i="14"/>
  <c r="U38" i="14"/>
  <c r="U20" i="1"/>
  <c r="V19" i="1"/>
  <c r="X17" i="7"/>
  <c r="Z17" i="7"/>
  <c r="U38" i="17"/>
  <c r="V37" i="17"/>
  <c r="V18" i="15"/>
  <c r="U19" i="15"/>
  <c r="V36" i="7"/>
  <c r="U37" i="7"/>
  <c r="U19" i="13"/>
  <c r="V18" i="13"/>
  <c r="U19" i="2"/>
  <c r="V18" i="2"/>
  <c r="Z36" i="6"/>
  <c r="X36" i="6"/>
  <c r="Z18" i="23"/>
  <c r="X18" i="23"/>
  <c r="Z19" i="12" l="1"/>
  <c r="X19" i="12"/>
  <c r="Z36" i="13"/>
  <c r="X36" i="13"/>
  <c r="V19" i="9"/>
  <c r="U20" i="9"/>
  <c r="U39" i="19"/>
  <c r="V38" i="19"/>
  <c r="V19" i="17"/>
  <c r="U20" i="17"/>
  <c r="Z18" i="2"/>
  <c r="X18" i="2"/>
  <c r="X38" i="15"/>
  <c r="Z38" i="15"/>
  <c r="V20" i="21"/>
  <c r="U21" i="21"/>
  <c r="U21" i="14"/>
  <c r="V20" i="14"/>
  <c r="U21" i="23"/>
  <c r="V20" i="23"/>
  <c r="V37" i="7"/>
  <c r="U38" i="7"/>
  <c r="Z20" i="19"/>
  <c r="X20" i="19"/>
  <c r="Z20" i="6"/>
  <c r="X20" i="6"/>
  <c r="V38" i="24"/>
  <c r="U39" i="24"/>
  <c r="V38" i="5"/>
  <c r="U39" i="5"/>
  <c r="V39" i="8"/>
  <c r="U40" i="8"/>
  <c r="X37" i="6"/>
  <c r="Z37" i="6"/>
  <c r="U21" i="3"/>
  <c r="V20" i="3"/>
  <c r="U22" i="19"/>
  <c r="V21" i="19"/>
  <c r="Z19" i="8"/>
  <c r="X19" i="8"/>
  <c r="Z37" i="5"/>
  <c r="X37" i="5"/>
  <c r="U22" i="6"/>
  <c r="V21" i="6"/>
  <c r="V19" i="13"/>
  <c r="U20" i="13"/>
  <c r="Z19" i="1"/>
  <c r="X19" i="1"/>
  <c r="U40" i="15"/>
  <c r="V39" i="15"/>
  <c r="Z37" i="11"/>
  <c r="X37" i="11"/>
  <c r="V38" i="25"/>
  <c r="U39" i="25"/>
  <c r="V38" i="22"/>
  <c r="U39" i="22"/>
  <c r="Z18" i="10"/>
  <c r="X18" i="10"/>
  <c r="V20" i="25"/>
  <c r="U21" i="25"/>
  <c r="X37" i="16"/>
  <c r="Z37" i="16"/>
  <c r="Z37" i="23"/>
  <c r="X37" i="23"/>
  <c r="X37" i="19"/>
  <c r="Z37" i="19"/>
  <c r="X36" i="7"/>
  <c r="Z36" i="7"/>
  <c r="Z37" i="24"/>
  <c r="X37" i="24"/>
  <c r="U39" i="12"/>
  <c r="V38" i="12"/>
  <c r="U20" i="7"/>
  <c r="V19" i="7"/>
  <c r="Z20" i="4"/>
  <c r="X20" i="4"/>
  <c r="U39" i="4"/>
  <c r="V38" i="4"/>
  <c r="X19" i="23"/>
  <c r="Z19" i="23"/>
  <c r="X37" i="25"/>
  <c r="Z37" i="25"/>
  <c r="Z37" i="12"/>
  <c r="X37" i="12"/>
  <c r="V21" i="4"/>
  <c r="U22" i="4"/>
  <c r="Z19" i="25"/>
  <c r="X19" i="25"/>
  <c r="X37" i="4"/>
  <c r="Z37" i="4"/>
  <c r="X37" i="10"/>
  <c r="Z37" i="10"/>
  <c r="U39" i="14"/>
  <c r="V38" i="14"/>
  <c r="Z19" i="11"/>
  <c r="X19" i="11"/>
  <c r="U39" i="1"/>
  <c r="V38" i="1"/>
  <c r="V38" i="21"/>
  <c r="U39" i="21"/>
  <c r="X37" i="22"/>
  <c r="Z37" i="22"/>
  <c r="X18" i="9"/>
  <c r="Z18" i="9"/>
  <c r="U20" i="10"/>
  <c r="V19" i="10"/>
  <c r="V38" i="10"/>
  <c r="U39" i="10"/>
  <c r="U39" i="2"/>
  <c r="V38" i="2"/>
  <c r="V20" i="24"/>
  <c r="U21" i="24"/>
  <c r="Z19" i="5"/>
  <c r="X19" i="5"/>
  <c r="Z36" i="20"/>
  <c r="X36" i="20"/>
  <c r="Z37" i="14"/>
  <c r="X37" i="14"/>
  <c r="V38" i="17"/>
  <c r="U39" i="17"/>
  <c r="U38" i="20"/>
  <c r="V37" i="20"/>
  <c r="X19" i="3"/>
  <c r="Z19" i="3"/>
  <c r="Z18" i="22"/>
  <c r="X18" i="22"/>
  <c r="X19" i="20"/>
  <c r="Z19" i="20"/>
  <c r="U20" i="15"/>
  <c r="V19" i="15"/>
  <c r="U38" i="9"/>
  <c r="V37" i="9"/>
  <c r="U21" i="12"/>
  <c r="V20" i="12"/>
  <c r="V37" i="13"/>
  <c r="U38" i="13"/>
  <c r="Z38" i="8"/>
  <c r="X38" i="8"/>
  <c r="X37" i="18"/>
  <c r="Z37" i="18"/>
  <c r="V38" i="16"/>
  <c r="U39" i="16"/>
  <c r="U39" i="23"/>
  <c r="V38" i="23"/>
  <c r="Z18" i="15"/>
  <c r="X18" i="15"/>
  <c r="Z19" i="24"/>
  <c r="X19" i="24"/>
  <c r="V38" i="11"/>
  <c r="U39" i="11"/>
  <c r="X18" i="16"/>
  <c r="Z18" i="16"/>
  <c r="U39" i="3"/>
  <c r="V38" i="3"/>
  <c r="V20" i="18"/>
  <c r="U21" i="18"/>
  <c r="U20" i="2"/>
  <c r="V19" i="2"/>
  <c r="Z19" i="14"/>
  <c r="X19" i="14"/>
  <c r="U20" i="16"/>
  <c r="V19" i="16"/>
  <c r="X37" i="3"/>
  <c r="Z37" i="3"/>
  <c r="V38" i="18"/>
  <c r="U39" i="18"/>
  <c r="Z18" i="13"/>
  <c r="X18" i="13"/>
  <c r="V20" i="5"/>
  <c r="U21" i="5"/>
  <c r="Z19" i="18"/>
  <c r="X19" i="18"/>
  <c r="Z18" i="7"/>
  <c r="X18" i="7"/>
  <c r="Z37" i="2"/>
  <c r="X37" i="2"/>
  <c r="U20" i="22"/>
  <c r="V19" i="22"/>
  <c r="Z36" i="9"/>
  <c r="X36" i="9"/>
  <c r="U21" i="11"/>
  <c r="V20" i="11"/>
  <c r="Z19" i="21"/>
  <c r="X19" i="21"/>
  <c r="X37" i="1"/>
  <c r="Z37" i="1"/>
  <c r="V20" i="8"/>
  <c r="U21" i="8"/>
  <c r="X37" i="17"/>
  <c r="Z37" i="17"/>
  <c r="U21" i="1"/>
  <c r="V20" i="1"/>
  <c r="Z37" i="21"/>
  <c r="X37" i="21"/>
  <c r="V20" i="20"/>
  <c r="U21" i="20"/>
  <c r="V38" i="6"/>
  <c r="U39" i="6"/>
  <c r="Z18" i="17"/>
  <c r="X18" i="17"/>
  <c r="X37" i="9" l="1"/>
  <c r="Z37" i="9"/>
  <c r="U23" i="4"/>
  <c r="V22" i="4"/>
  <c r="Z39" i="15"/>
  <c r="X39" i="15"/>
  <c r="U22" i="3"/>
  <c r="V21" i="3"/>
  <c r="U40" i="24"/>
  <c r="V39" i="24"/>
  <c r="Z37" i="7"/>
  <c r="X37" i="7"/>
  <c r="Z38" i="3"/>
  <c r="X38" i="3"/>
  <c r="U40" i="23"/>
  <c r="V39" i="23"/>
  <c r="V38" i="13"/>
  <c r="U39" i="13"/>
  <c r="X37" i="20"/>
  <c r="Z37" i="20"/>
  <c r="X21" i="4"/>
  <c r="Z21" i="4"/>
  <c r="V39" i="4"/>
  <c r="U40" i="4"/>
  <c r="Z37" i="13"/>
  <c r="X37" i="13"/>
  <c r="U21" i="15"/>
  <c r="V20" i="15"/>
  <c r="X38" i="21"/>
  <c r="Z38" i="21"/>
  <c r="Z19" i="7"/>
  <c r="X19" i="7"/>
  <c r="U40" i="12"/>
  <c r="V39" i="12"/>
  <c r="Z38" i="5"/>
  <c r="X38" i="5"/>
  <c r="U22" i="23"/>
  <c r="V21" i="23"/>
  <c r="Z20" i="14"/>
  <c r="X20" i="14"/>
  <c r="Z20" i="20"/>
  <c r="X20" i="20"/>
  <c r="V21" i="5"/>
  <c r="U22" i="5"/>
  <c r="U22" i="18"/>
  <c r="V21" i="18"/>
  <c r="U39" i="20"/>
  <c r="V38" i="20"/>
  <c r="Z20" i="24"/>
  <c r="X20" i="24"/>
  <c r="V20" i="9"/>
  <c r="U21" i="9"/>
  <c r="Z19" i="16"/>
  <c r="X19" i="16"/>
  <c r="X38" i="2"/>
  <c r="Z38" i="2"/>
  <c r="X20" i="21"/>
  <c r="Z20" i="21"/>
  <c r="Z20" i="1"/>
  <c r="X20" i="1"/>
  <c r="X20" i="11"/>
  <c r="Z20" i="11"/>
  <c r="X19" i="2"/>
  <c r="Z19" i="2"/>
  <c r="X38" i="17"/>
  <c r="Z38" i="17"/>
  <c r="U41" i="8"/>
  <c r="V40" i="8"/>
  <c r="V21" i="8"/>
  <c r="U22" i="8"/>
  <c r="V21" i="11"/>
  <c r="U22" i="11"/>
  <c r="X20" i="12"/>
  <c r="Z20" i="12"/>
  <c r="U39" i="9"/>
  <c r="V38" i="9"/>
  <c r="Z19" i="10"/>
  <c r="X19" i="10"/>
  <c r="Z19" i="13"/>
  <c r="X19" i="13"/>
  <c r="V22" i="19"/>
  <c r="U23" i="19"/>
  <c r="U22" i="12"/>
  <c r="V21" i="12"/>
  <c r="U40" i="2"/>
  <c r="V39" i="2"/>
  <c r="Z38" i="4"/>
  <c r="X38" i="4"/>
  <c r="V20" i="7"/>
  <c r="U21" i="7"/>
  <c r="Z20" i="25"/>
  <c r="X20" i="25"/>
  <c r="X39" i="8"/>
  <c r="Z39" i="8"/>
  <c r="Z20" i="23"/>
  <c r="X20" i="23"/>
  <c r="Z38" i="18"/>
  <c r="X38" i="18"/>
  <c r="Z20" i="18"/>
  <c r="X20" i="18"/>
  <c r="V39" i="16"/>
  <c r="U40" i="16"/>
  <c r="U21" i="10"/>
  <c r="V20" i="10"/>
  <c r="V21" i="14"/>
  <c r="U22" i="14"/>
  <c r="Z19" i="17"/>
  <c r="X19" i="17"/>
  <c r="V20" i="22"/>
  <c r="U21" i="22"/>
  <c r="U40" i="14"/>
  <c r="V39" i="14"/>
  <c r="U40" i="25"/>
  <c r="V39" i="25"/>
  <c r="U21" i="13"/>
  <c r="V20" i="13"/>
  <c r="Z38" i="25"/>
  <c r="X38" i="25"/>
  <c r="U40" i="10"/>
  <c r="V39" i="10"/>
  <c r="U40" i="22"/>
  <c r="V39" i="22"/>
  <c r="X19" i="9"/>
  <c r="Z19" i="9"/>
  <c r="V39" i="17"/>
  <c r="U40" i="17"/>
  <c r="U40" i="21"/>
  <c r="V39" i="21"/>
  <c r="U39" i="7"/>
  <c r="V38" i="7"/>
  <c r="U22" i="20"/>
  <c r="V21" i="20"/>
  <c r="U40" i="11"/>
  <c r="V39" i="11"/>
  <c r="V21" i="24"/>
  <c r="U22" i="24"/>
  <c r="X38" i="10"/>
  <c r="Z38" i="10"/>
  <c r="X21" i="6"/>
  <c r="Z21" i="6"/>
  <c r="Z21" i="19"/>
  <c r="X21" i="19"/>
  <c r="V39" i="5"/>
  <c r="U40" i="5"/>
  <c r="U22" i="21"/>
  <c r="V21" i="21"/>
  <c r="Z20" i="5"/>
  <c r="X20" i="5"/>
  <c r="V22" i="6"/>
  <c r="U23" i="6"/>
  <c r="V20" i="17"/>
  <c r="U21" i="17"/>
  <c r="X38" i="19"/>
  <c r="Z38" i="19"/>
  <c r="V39" i="6"/>
  <c r="U40" i="6"/>
  <c r="V39" i="3"/>
  <c r="U40" i="3"/>
  <c r="X38" i="11"/>
  <c r="Z38" i="11"/>
  <c r="U22" i="25"/>
  <c r="V21" i="25"/>
  <c r="V40" i="15"/>
  <c r="U41" i="15"/>
  <c r="Z38" i="24"/>
  <c r="X38" i="24"/>
  <c r="V39" i="18"/>
  <c r="U40" i="18"/>
  <c r="Z38" i="1"/>
  <c r="X38" i="1"/>
  <c r="V21" i="1"/>
  <c r="U22" i="1"/>
  <c r="Z20" i="8"/>
  <c r="X20" i="8"/>
  <c r="V20" i="16"/>
  <c r="U21" i="16"/>
  <c r="U21" i="2"/>
  <c r="V20" i="2"/>
  <c r="X38" i="16"/>
  <c r="Z38" i="16"/>
  <c r="Z38" i="6"/>
  <c r="X38" i="6"/>
  <c r="Z19" i="22"/>
  <c r="X19" i="22"/>
  <c r="X38" i="23"/>
  <c r="Z38" i="23"/>
  <c r="X19" i="15"/>
  <c r="Z19" i="15"/>
  <c r="U40" i="1"/>
  <c r="V39" i="1"/>
  <c r="Z38" i="14"/>
  <c r="X38" i="14"/>
  <c r="Z38" i="12"/>
  <c r="X38" i="12"/>
  <c r="X38" i="22"/>
  <c r="Z38" i="22"/>
  <c r="Z20" i="3"/>
  <c r="X20" i="3"/>
  <c r="U40" i="19"/>
  <c r="V39" i="19"/>
  <c r="X39" i="18" l="1"/>
  <c r="Z39" i="18"/>
  <c r="U23" i="20"/>
  <c r="V22" i="20"/>
  <c r="X39" i="10"/>
  <c r="Z39" i="10"/>
  <c r="V21" i="13"/>
  <c r="U22" i="13"/>
  <c r="X20" i="10"/>
  <c r="Z20" i="10"/>
  <c r="X22" i="19"/>
  <c r="Z22" i="19"/>
  <c r="W18" i="19"/>
  <c r="AB18" i="19" s="1"/>
  <c r="V21" i="17"/>
  <c r="U22" i="17"/>
  <c r="Z22" i="6"/>
  <c r="X22" i="6"/>
  <c r="W17" i="6"/>
  <c r="AB17" i="6" s="1"/>
  <c r="V21" i="10"/>
  <c r="U22" i="10"/>
  <c r="V22" i="11"/>
  <c r="U23" i="11"/>
  <c r="Z38" i="20"/>
  <c r="X38" i="20"/>
  <c r="X39" i="12"/>
  <c r="Z39" i="12"/>
  <c r="Z39" i="23"/>
  <c r="X39" i="23"/>
  <c r="X20" i="17"/>
  <c r="Z20" i="17"/>
  <c r="X39" i="17"/>
  <c r="Z39" i="17"/>
  <c r="U23" i="14"/>
  <c r="V22" i="14"/>
  <c r="Z21" i="11"/>
  <c r="X21" i="11"/>
  <c r="U23" i="18"/>
  <c r="V22" i="18"/>
  <c r="V40" i="12"/>
  <c r="U41" i="12"/>
  <c r="V21" i="16"/>
  <c r="U22" i="16"/>
  <c r="X39" i="3"/>
  <c r="Z39" i="3"/>
  <c r="V40" i="5"/>
  <c r="U41" i="5"/>
  <c r="Z39" i="11"/>
  <c r="X39" i="11"/>
  <c r="Z21" i="12"/>
  <c r="X21" i="12"/>
  <c r="U40" i="20"/>
  <c r="V39" i="20"/>
  <c r="Z39" i="1"/>
  <c r="X39" i="1"/>
  <c r="V40" i="10"/>
  <c r="U41" i="10"/>
  <c r="V21" i="22"/>
  <c r="U22" i="22"/>
  <c r="Z21" i="3"/>
  <c r="X21" i="3"/>
  <c r="X39" i="25"/>
  <c r="Z39" i="25"/>
  <c r="V40" i="16"/>
  <c r="U41" i="16"/>
  <c r="U22" i="9"/>
  <c r="V21" i="9"/>
  <c r="W16" i="19"/>
  <c r="AB16" i="19" s="1"/>
  <c r="V23" i="4"/>
  <c r="U24" i="4"/>
  <c r="V24" i="4" s="1"/>
  <c r="Z21" i="25"/>
  <c r="X21" i="25"/>
  <c r="X20" i="15"/>
  <c r="Z20" i="15"/>
  <c r="Z20" i="2"/>
  <c r="X20" i="2"/>
  <c r="U41" i="18"/>
  <c r="V40" i="18"/>
  <c r="X39" i="6"/>
  <c r="Z39" i="6"/>
  <c r="V39" i="9"/>
  <c r="U40" i="9"/>
  <c r="X20" i="9"/>
  <c r="Z20" i="9"/>
  <c r="Z21" i="1"/>
  <c r="X21" i="1"/>
  <c r="V40" i="14"/>
  <c r="U41" i="14"/>
  <c r="V22" i="12"/>
  <c r="U23" i="12"/>
  <c r="X21" i="18"/>
  <c r="Z21" i="18"/>
  <c r="X38" i="13"/>
  <c r="Z38" i="13"/>
  <c r="U41" i="19"/>
  <c r="V40" i="19"/>
  <c r="X21" i="5"/>
  <c r="Z21" i="5"/>
  <c r="V21" i="2"/>
  <c r="U22" i="2"/>
  <c r="U42" i="15"/>
  <c r="V42" i="15" s="1"/>
  <c r="V41" i="15"/>
  <c r="V22" i="25"/>
  <c r="U23" i="25"/>
  <c r="U41" i="21"/>
  <c r="V40" i="21"/>
  <c r="U22" i="7"/>
  <c r="V21" i="7"/>
  <c r="Z39" i="2"/>
  <c r="X39" i="2"/>
  <c r="V23" i="19"/>
  <c r="U24" i="19"/>
  <c r="V24" i="19" s="1"/>
  <c r="X21" i="8"/>
  <c r="Z21" i="8"/>
  <c r="U23" i="23"/>
  <c r="V22" i="23"/>
  <c r="V21" i="15"/>
  <c r="U22" i="15"/>
  <c r="V40" i="4"/>
  <c r="U41" i="4"/>
  <c r="Z38" i="7"/>
  <c r="X38" i="7"/>
  <c r="Z39" i="14"/>
  <c r="X39" i="14"/>
  <c r="X39" i="24"/>
  <c r="Z39" i="24"/>
  <c r="Z21" i="21"/>
  <c r="X21" i="21"/>
  <c r="V22" i="24"/>
  <c r="U23" i="24"/>
  <c r="V40" i="2"/>
  <c r="U41" i="2"/>
  <c r="U41" i="23"/>
  <c r="V40" i="23"/>
  <c r="U41" i="6"/>
  <c r="V40" i="6"/>
  <c r="Z20" i="22"/>
  <c r="X20" i="22"/>
  <c r="Z38" i="9"/>
  <c r="X38" i="9"/>
  <c r="U23" i="8"/>
  <c r="V22" i="8"/>
  <c r="Z40" i="8"/>
  <c r="X40" i="8"/>
  <c r="W34" i="8"/>
  <c r="AB34" i="8" s="1"/>
  <c r="W38" i="8"/>
  <c r="AB38" i="8" s="1"/>
  <c r="X21" i="23"/>
  <c r="Z21" i="23"/>
  <c r="U40" i="13"/>
  <c r="V39" i="13"/>
  <c r="U23" i="3"/>
  <c r="V22" i="3"/>
  <c r="X39" i="19"/>
  <c r="Z39" i="19"/>
  <c r="X20" i="16"/>
  <c r="Z20" i="16"/>
  <c r="V22" i="1"/>
  <c r="U23" i="1"/>
  <c r="Z39" i="5"/>
  <c r="X39" i="5"/>
  <c r="X39" i="21"/>
  <c r="Z39" i="21"/>
  <c r="Z21" i="14"/>
  <c r="X21" i="14"/>
  <c r="Z39" i="16"/>
  <c r="X39" i="16"/>
  <c r="U42" i="8"/>
  <c r="V42" i="8" s="1"/>
  <c r="V41" i="8"/>
  <c r="W40" i="8" s="1"/>
  <c r="AB40" i="8" s="1"/>
  <c r="V22" i="5"/>
  <c r="U23" i="5"/>
  <c r="V40" i="1"/>
  <c r="U41" i="1"/>
  <c r="V23" i="6"/>
  <c r="U24" i="6"/>
  <c r="V24" i="6" s="1"/>
  <c r="U41" i="11"/>
  <c r="V40" i="11"/>
  <c r="V39" i="7"/>
  <c r="U40" i="7"/>
  <c r="U41" i="25"/>
  <c r="V40" i="25"/>
  <c r="U23" i="21"/>
  <c r="V22" i="21"/>
  <c r="Z39" i="22"/>
  <c r="X39" i="22"/>
  <c r="V40" i="24"/>
  <c r="U41" i="24"/>
  <c r="X40" i="15"/>
  <c r="Z40" i="15"/>
  <c r="V40" i="3"/>
  <c r="U41" i="3"/>
  <c r="X21" i="24"/>
  <c r="Z21" i="24"/>
  <c r="X21" i="20"/>
  <c r="Z21" i="20"/>
  <c r="V40" i="17"/>
  <c r="U41" i="17"/>
  <c r="V40" i="22"/>
  <c r="U41" i="22"/>
  <c r="Z20" i="13"/>
  <c r="X20" i="13"/>
  <c r="X20" i="7"/>
  <c r="Z20" i="7"/>
  <c r="Z39" i="4"/>
  <c r="X39" i="4"/>
  <c r="Z22" i="4"/>
  <c r="X22" i="4"/>
  <c r="W22" i="19" l="1"/>
  <c r="AB22" i="19" s="1"/>
  <c r="AJ21" i="19" s="1"/>
  <c r="W21" i="19"/>
  <c r="AB21" i="19" s="1"/>
  <c r="AJ20" i="19" s="1"/>
  <c r="W20" i="19"/>
  <c r="AB20" i="19" s="1"/>
  <c r="W19" i="19"/>
  <c r="AB19" i="19" s="1"/>
  <c r="W35" i="8"/>
  <c r="AB35" i="8" s="1"/>
  <c r="Z22" i="5"/>
  <c r="X22" i="5"/>
  <c r="C78" i="8"/>
  <c r="AJ37" i="8"/>
  <c r="V23" i="8"/>
  <c r="U24" i="8"/>
  <c r="V24" i="8" s="1"/>
  <c r="W17" i="8" s="1"/>
  <c r="AB17" i="8" s="1"/>
  <c r="U42" i="19"/>
  <c r="V42" i="19" s="1"/>
  <c r="W34" i="19" s="1"/>
  <c r="AB34" i="19" s="1"/>
  <c r="V41" i="19"/>
  <c r="Z23" i="4"/>
  <c r="X23" i="4"/>
  <c r="Y22" i="4" s="1"/>
  <c r="AC22" i="4" s="1"/>
  <c r="W23" i="4"/>
  <c r="AB23" i="4" s="1"/>
  <c r="W21" i="4"/>
  <c r="AB21" i="4" s="1"/>
  <c r="W17" i="4"/>
  <c r="AB17" i="4" s="1"/>
  <c r="W15" i="4"/>
  <c r="AB15" i="4" s="1"/>
  <c r="W18" i="4"/>
  <c r="AB18" i="4" s="1"/>
  <c r="V22" i="9"/>
  <c r="U23" i="9"/>
  <c r="Z21" i="22"/>
  <c r="X21" i="22"/>
  <c r="V22" i="16"/>
  <c r="U23" i="16"/>
  <c r="V41" i="25"/>
  <c r="U42" i="25"/>
  <c r="V42" i="25" s="1"/>
  <c r="X24" i="6"/>
  <c r="Z24" i="6"/>
  <c r="W24" i="6"/>
  <c r="AB24" i="6" s="1"/>
  <c r="AN24" i="6"/>
  <c r="AL24" i="6"/>
  <c r="W8" i="6"/>
  <c r="AB8" i="6" s="1"/>
  <c r="W7" i="6"/>
  <c r="AB7" i="6" s="1"/>
  <c r="W9" i="6"/>
  <c r="AB9" i="6" s="1"/>
  <c r="W10" i="6"/>
  <c r="AB10" i="6" s="1"/>
  <c r="W11" i="6"/>
  <c r="AB11" i="6" s="1"/>
  <c r="W12" i="6"/>
  <c r="AB12" i="6" s="1"/>
  <c r="W14" i="6"/>
  <c r="AB14" i="6" s="1"/>
  <c r="W13" i="6"/>
  <c r="AB13" i="6" s="1"/>
  <c r="W15" i="6"/>
  <c r="AB15" i="6" s="1"/>
  <c r="W18" i="6"/>
  <c r="AB18" i="6" s="1"/>
  <c r="Z40" i="1"/>
  <c r="X40" i="1"/>
  <c r="X40" i="4"/>
  <c r="Z40" i="4"/>
  <c r="X40" i="12"/>
  <c r="Z40" i="12"/>
  <c r="W40" i="12"/>
  <c r="AB40" i="12" s="1"/>
  <c r="X22" i="14"/>
  <c r="Z22" i="14"/>
  <c r="X21" i="17"/>
  <c r="Z21" i="17"/>
  <c r="X23" i="6"/>
  <c r="Y22" i="6" s="1"/>
  <c r="AC22" i="6" s="1"/>
  <c r="Z23" i="6"/>
  <c r="AA22" i="6" s="1"/>
  <c r="AE22" i="6" s="1"/>
  <c r="W23" i="6"/>
  <c r="AB23" i="6" s="1"/>
  <c r="W21" i="6"/>
  <c r="AB21" i="6" s="1"/>
  <c r="W16" i="6"/>
  <c r="AB16" i="6" s="1"/>
  <c r="C75" i="8"/>
  <c r="AJ34" i="8"/>
  <c r="Z40" i="6"/>
  <c r="X40" i="6"/>
  <c r="U23" i="2"/>
  <c r="V22" i="2"/>
  <c r="C59" i="19"/>
  <c r="AJ18" i="19"/>
  <c r="X40" i="18"/>
  <c r="Z40" i="18"/>
  <c r="U42" i="10"/>
  <c r="V42" i="10" s="1"/>
  <c r="V41" i="10"/>
  <c r="W37" i="10" s="1"/>
  <c r="AB37" i="10" s="1"/>
  <c r="V41" i="22"/>
  <c r="W35" i="22" s="1"/>
  <c r="AB35" i="22" s="1"/>
  <c r="U42" i="22"/>
  <c r="V42" i="22" s="1"/>
  <c r="U42" i="11"/>
  <c r="V42" i="11" s="1"/>
  <c r="V41" i="11"/>
  <c r="W38" i="11" s="1"/>
  <c r="AB38" i="11" s="1"/>
  <c r="Z22" i="3"/>
  <c r="X22" i="3"/>
  <c r="C80" i="8"/>
  <c r="AJ39" i="8"/>
  <c r="V41" i="2"/>
  <c r="U42" i="2"/>
  <c r="V42" i="2" s="1"/>
  <c r="U23" i="15"/>
  <c r="V22" i="15"/>
  <c r="X22" i="23"/>
  <c r="Z22" i="23"/>
  <c r="V22" i="7"/>
  <c r="U23" i="7"/>
  <c r="X41" i="15"/>
  <c r="Z41" i="15"/>
  <c r="W41" i="15"/>
  <c r="AB41" i="15" s="1"/>
  <c r="Z40" i="10"/>
  <c r="X40" i="10"/>
  <c r="U41" i="7"/>
  <c r="V40" i="7"/>
  <c r="Y40" i="8"/>
  <c r="AC40" i="8" s="1"/>
  <c r="Y38" i="8"/>
  <c r="AC38" i="8" s="1"/>
  <c r="X40" i="23"/>
  <c r="Z40" i="23"/>
  <c r="W42" i="15"/>
  <c r="AB42" i="15" s="1"/>
  <c r="AL42" i="15"/>
  <c r="X42" i="15"/>
  <c r="Z42" i="15"/>
  <c r="AN42" i="15"/>
  <c r="W25" i="15"/>
  <c r="AB25" i="15" s="1"/>
  <c r="W26" i="15"/>
  <c r="AB26" i="15" s="1"/>
  <c r="W27" i="15"/>
  <c r="AB27" i="15" s="1"/>
  <c r="W28" i="15"/>
  <c r="AB28" i="15" s="1"/>
  <c r="W29" i="15"/>
  <c r="AB29" i="15" s="1"/>
  <c r="W31" i="15"/>
  <c r="AB31" i="15" s="1"/>
  <c r="W30" i="15"/>
  <c r="AB30" i="15" s="1"/>
  <c r="W32" i="15"/>
  <c r="AB32" i="15" s="1"/>
  <c r="W33" i="15"/>
  <c r="AB33" i="15" s="1"/>
  <c r="W35" i="15"/>
  <c r="AB35" i="15" s="1"/>
  <c r="W34" i="15"/>
  <c r="AB34" i="15" s="1"/>
  <c r="C56" i="19"/>
  <c r="AJ15" i="19"/>
  <c r="Z22" i="18"/>
  <c r="X22" i="18"/>
  <c r="Z41" i="8"/>
  <c r="W41" i="8"/>
  <c r="AB41" i="8" s="1"/>
  <c r="X41" i="8"/>
  <c r="Y37" i="8" s="1"/>
  <c r="AC37" i="8" s="1"/>
  <c r="Z40" i="2"/>
  <c r="X40" i="2"/>
  <c r="W35" i="2"/>
  <c r="AB35" i="2" s="1"/>
  <c r="X22" i="12"/>
  <c r="Z22" i="12"/>
  <c r="W22" i="6"/>
  <c r="AB22" i="6" s="1"/>
  <c r="C58" i="19"/>
  <c r="AJ17" i="19"/>
  <c r="W20" i="4"/>
  <c r="AB20" i="4" s="1"/>
  <c r="C61" i="19"/>
  <c r="Z22" i="8"/>
  <c r="X22" i="8"/>
  <c r="W20" i="8"/>
  <c r="AB20" i="8" s="1"/>
  <c r="V23" i="23"/>
  <c r="U24" i="23"/>
  <c r="V24" i="23" s="1"/>
  <c r="Z21" i="2"/>
  <c r="X21" i="2"/>
  <c r="U24" i="18"/>
  <c r="V24" i="18" s="1"/>
  <c r="V23" i="18"/>
  <c r="W20" i="18" s="1"/>
  <c r="AB20" i="18" s="1"/>
  <c r="W39" i="8"/>
  <c r="AB39" i="8" s="1"/>
  <c r="W22" i="4"/>
  <c r="AB22" i="4" s="1"/>
  <c r="X40" i="22"/>
  <c r="Z40" i="22"/>
  <c r="W36" i="15"/>
  <c r="AB36" i="15" s="1"/>
  <c r="V41" i="24"/>
  <c r="U42" i="24"/>
  <c r="V42" i="24" s="1"/>
  <c r="V23" i="3"/>
  <c r="U24" i="3"/>
  <c r="V24" i="3" s="1"/>
  <c r="U42" i="6"/>
  <c r="V42" i="6" s="1"/>
  <c r="V41" i="6"/>
  <c r="W40" i="6" s="1"/>
  <c r="AB40" i="6" s="1"/>
  <c r="V41" i="23"/>
  <c r="W39" i="23" s="1"/>
  <c r="AB39" i="23" s="1"/>
  <c r="U42" i="23"/>
  <c r="V42" i="23" s="1"/>
  <c r="W33" i="23" s="1"/>
  <c r="AB33" i="23" s="1"/>
  <c r="V41" i="4"/>
  <c r="W37" i="4" s="1"/>
  <c r="AB37" i="4" s="1"/>
  <c r="U42" i="4"/>
  <c r="V42" i="4" s="1"/>
  <c r="U41" i="9"/>
  <c r="V40" i="9"/>
  <c r="X21" i="9"/>
  <c r="Z21" i="9"/>
  <c r="U24" i="14"/>
  <c r="V24" i="14" s="1"/>
  <c r="V23" i="14"/>
  <c r="W20" i="14" s="1"/>
  <c r="AB20" i="14" s="1"/>
  <c r="W36" i="8"/>
  <c r="AB36" i="8" s="1"/>
  <c r="X22" i="11"/>
  <c r="Z22" i="11"/>
  <c r="AA40" i="15"/>
  <c r="AE40" i="15" s="1"/>
  <c r="AA38" i="15"/>
  <c r="AE38" i="15" s="1"/>
  <c r="AA36" i="15"/>
  <c r="AE36" i="15" s="1"/>
  <c r="X39" i="13"/>
  <c r="Z39" i="13"/>
  <c r="W24" i="19"/>
  <c r="AB24" i="19" s="1"/>
  <c r="X24" i="19"/>
  <c r="Y18" i="19" s="1"/>
  <c r="AC18" i="19" s="1"/>
  <c r="Z24" i="19"/>
  <c r="AA22" i="19" s="1"/>
  <c r="AE22" i="19" s="1"/>
  <c r="AN24" i="19"/>
  <c r="AL24" i="19"/>
  <c r="W7" i="19"/>
  <c r="AB7" i="19" s="1"/>
  <c r="W8" i="19"/>
  <c r="AB8" i="19" s="1"/>
  <c r="W9" i="19"/>
  <c r="AB9" i="19" s="1"/>
  <c r="W10" i="19"/>
  <c r="AB10" i="19" s="1"/>
  <c r="W14" i="19"/>
  <c r="AB14" i="19" s="1"/>
  <c r="W11" i="19"/>
  <c r="AB11" i="19" s="1"/>
  <c r="W12" i="19"/>
  <c r="AB12" i="19" s="1"/>
  <c r="W13" i="19"/>
  <c r="AB13" i="19" s="1"/>
  <c r="W15" i="19"/>
  <c r="AB15" i="19" s="1"/>
  <c r="X39" i="9"/>
  <c r="Z39" i="9"/>
  <c r="U23" i="22"/>
  <c r="V22" i="22"/>
  <c r="X39" i="20"/>
  <c r="Z39" i="20"/>
  <c r="V41" i="5"/>
  <c r="W35" i="5" s="1"/>
  <c r="AB35" i="5" s="1"/>
  <c r="U42" i="5"/>
  <c r="V42" i="5" s="1"/>
  <c r="W34" i="5" s="1"/>
  <c r="AB34" i="5" s="1"/>
  <c r="V41" i="12"/>
  <c r="W35" i="12" s="1"/>
  <c r="AB35" i="12" s="1"/>
  <c r="U42" i="12"/>
  <c r="V42" i="12" s="1"/>
  <c r="W37" i="8"/>
  <c r="AB37" i="8" s="1"/>
  <c r="V22" i="10"/>
  <c r="U23" i="10"/>
  <c r="V22" i="13"/>
  <c r="U23" i="13"/>
  <c r="W19" i="4"/>
  <c r="AB19" i="4" s="1"/>
  <c r="W39" i="15"/>
  <c r="AB39" i="15" s="1"/>
  <c r="Z21" i="15"/>
  <c r="X21" i="15"/>
  <c r="Z21" i="7"/>
  <c r="X21" i="7"/>
  <c r="X40" i="19"/>
  <c r="Z40" i="19"/>
  <c r="W35" i="19"/>
  <c r="AB35" i="19" s="1"/>
  <c r="W17" i="19"/>
  <c r="AB17" i="19" s="1"/>
  <c r="Z40" i="5"/>
  <c r="X40" i="5"/>
  <c r="W19" i="6"/>
  <c r="AB19" i="6" s="1"/>
  <c r="V22" i="17"/>
  <c r="U23" i="17"/>
  <c r="W38" i="4"/>
  <c r="AB38" i="4" s="1"/>
  <c r="W37" i="15"/>
  <c r="AB37" i="15" s="1"/>
  <c r="U42" i="3"/>
  <c r="V42" i="3" s="1"/>
  <c r="V41" i="3"/>
  <c r="W33" i="3" s="1"/>
  <c r="AB33" i="3" s="1"/>
  <c r="Y40" i="15"/>
  <c r="AC40" i="15" s="1"/>
  <c r="Z40" i="24"/>
  <c r="X40" i="24"/>
  <c r="U24" i="21"/>
  <c r="V24" i="21" s="1"/>
  <c r="V23" i="21"/>
  <c r="W22" i="21" s="1"/>
  <c r="AB22" i="21" s="1"/>
  <c r="X39" i="7"/>
  <c r="Z39" i="7"/>
  <c r="U42" i="1"/>
  <c r="V42" i="1" s="1"/>
  <c r="W38" i="1" s="1"/>
  <c r="AB38" i="1" s="1"/>
  <c r="V41" i="1"/>
  <c r="AL42" i="8"/>
  <c r="X42" i="8"/>
  <c r="Y34" i="8" s="1"/>
  <c r="AC34" i="8" s="1"/>
  <c r="W42" i="8"/>
  <c r="AB42" i="8" s="1"/>
  <c r="Z42" i="8"/>
  <c r="AN42" i="8"/>
  <c r="W25" i="8"/>
  <c r="AB25" i="8" s="1"/>
  <c r="W26" i="8"/>
  <c r="AB26" i="8" s="1"/>
  <c r="W27" i="8"/>
  <c r="AB27" i="8" s="1"/>
  <c r="W32" i="8"/>
  <c r="AB32" i="8" s="1"/>
  <c r="W28" i="8"/>
  <c r="AB28" i="8" s="1"/>
  <c r="W29" i="8"/>
  <c r="AB29" i="8" s="1"/>
  <c r="W33" i="8"/>
  <c r="AB33" i="8" s="1"/>
  <c r="W30" i="8"/>
  <c r="AB30" i="8" s="1"/>
  <c r="W31" i="8"/>
  <c r="AB31" i="8" s="1"/>
  <c r="W21" i="23"/>
  <c r="AB21" i="23" s="1"/>
  <c r="U24" i="25"/>
  <c r="V24" i="25" s="1"/>
  <c r="V23" i="25"/>
  <c r="W19" i="25" s="1"/>
  <c r="AB19" i="25" s="1"/>
  <c r="AA35" i="15"/>
  <c r="AE35" i="15" s="1"/>
  <c r="AN24" i="4"/>
  <c r="Z24" i="4"/>
  <c r="AL24" i="4"/>
  <c r="X24" i="4"/>
  <c r="W24" i="4"/>
  <c r="AB24" i="4" s="1"/>
  <c r="W7" i="4"/>
  <c r="AB7" i="4" s="1"/>
  <c r="W9" i="4"/>
  <c r="AB9" i="4" s="1"/>
  <c r="W8" i="4"/>
  <c r="AB8" i="4" s="1"/>
  <c r="W10" i="4"/>
  <c r="AB10" i="4" s="1"/>
  <c r="W11" i="4"/>
  <c r="AB11" i="4" s="1"/>
  <c r="W12" i="4"/>
  <c r="AB12" i="4" s="1"/>
  <c r="W13" i="4"/>
  <c r="AB13" i="4" s="1"/>
  <c r="W14" i="4"/>
  <c r="AB14" i="4" s="1"/>
  <c r="W16" i="4"/>
  <c r="AB16" i="4" s="1"/>
  <c r="W17" i="3"/>
  <c r="AB17" i="3" s="1"/>
  <c r="X21" i="10"/>
  <c r="Z21" i="10"/>
  <c r="Z22" i="20"/>
  <c r="X22" i="20"/>
  <c r="W22" i="20"/>
  <c r="AB22" i="20" s="1"/>
  <c r="C57" i="6"/>
  <c r="AJ16" i="6"/>
  <c r="C74" i="8"/>
  <c r="AJ33" i="8"/>
  <c r="C60" i="19"/>
  <c r="AJ19" i="19"/>
  <c r="X40" i="16"/>
  <c r="Z40" i="16"/>
  <c r="U24" i="11"/>
  <c r="V24" i="11" s="1"/>
  <c r="V23" i="11"/>
  <c r="W20" i="11" s="1"/>
  <c r="AB20" i="11" s="1"/>
  <c r="X40" i="17"/>
  <c r="Z40" i="17"/>
  <c r="Z40" i="11"/>
  <c r="X40" i="11"/>
  <c r="U24" i="24"/>
  <c r="V24" i="24" s="1"/>
  <c r="V23" i="24"/>
  <c r="W20" i="24" s="1"/>
  <c r="AB20" i="24" s="1"/>
  <c r="U41" i="13"/>
  <c r="V40" i="13"/>
  <c r="V41" i="18"/>
  <c r="U42" i="18"/>
  <c r="V42" i="18" s="1"/>
  <c r="W39" i="18" s="1"/>
  <c r="AB39" i="18" s="1"/>
  <c r="W38" i="15"/>
  <c r="AB38" i="15" s="1"/>
  <c r="X22" i="24"/>
  <c r="Z22" i="24"/>
  <c r="Z40" i="21"/>
  <c r="W40" i="21"/>
  <c r="AB40" i="21" s="1"/>
  <c r="X40" i="21"/>
  <c r="U24" i="12"/>
  <c r="V24" i="12" s="1"/>
  <c r="V23" i="12"/>
  <c r="W20" i="12" s="1"/>
  <c r="AB20" i="12" s="1"/>
  <c r="X21" i="16"/>
  <c r="Z21" i="16"/>
  <c r="V41" i="21"/>
  <c r="U42" i="21"/>
  <c r="V42" i="21" s="1"/>
  <c r="V41" i="14"/>
  <c r="W37" i="14" s="1"/>
  <c r="AB37" i="14" s="1"/>
  <c r="U42" i="14"/>
  <c r="V42" i="14" s="1"/>
  <c r="W40" i="14" s="1"/>
  <c r="AB40" i="14" s="1"/>
  <c r="Z40" i="14"/>
  <c r="X40" i="14"/>
  <c r="W20" i="6"/>
  <c r="AB20" i="6" s="1"/>
  <c r="U24" i="1"/>
  <c r="V24" i="1" s="1"/>
  <c r="V23" i="1"/>
  <c r="Z22" i="21"/>
  <c r="X22" i="21"/>
  <c r="W20" i="21"/>
  <c r="AB20" i="21" s="1"/>
  <c r="V23" i="5"/>
  <c r="U24" i="5"/>
  <c r="V24" i="5" s="1"/>
  <c r="W19" i="23"/>
  <c r="AB19" i="23" s="1"/>
  <c r="W40" i="15"/>
  <c r="AB40" i="15" s="1"/>
  <c r="U42" i="17"/>
  <c r="V42" i="17" s="1"/>
  <c r="V41" i="17"/>
  <c r="W35" i="17" s="1"/>
  <c r="AB35" i="17" s="1"/>
  <c r="Z40" i="3"/>
  <c r="X40" i="3"/>
  <c r="W34" i="3"/>
  <c r="AB34" i="3" s="1"/>
  <c r="Z40" i="25"/>
  <c r="X40" i="25"/>
  <c r="W21" i="14"/>
  <c r="AB21" i="14" s="1"/>
  <c r="X22" i="1"/>
  <c r="Z22" i="1"/>
  <c r="W23" i="19"/>
  <c r="AB23" i="19" s="1"/>
  <c r="Z23" i="19"/>
  <c r="X23" i="19"/>
  <c r="Z22" i="25"/>
  <c r="X22" i="25"/>
  <c r="W22" i="25"/>
  <c r="AB22" i="25" s="1"/>
  <c r="W16" i="25"/>
  <c r="AB16" i="25" s="1"/>
  <c r="W17" i="25"/>
  <c r="AB17" i="25" s="1"/>
  <c r="V41" i="16"/>
  <c r="W36" i="16" s="1"/>
  <c r="AB36" i="16" s="1"/>
  <c r="U42" i="16"/>
  <c r="V42" i="16" s="1"/>
  <c r="U41" i="20"/>
  <c r="V40" i="20"/>
  <c r="W17" i="21"/>
  <c r="AB17" i="21" s="1"/>
  <c r="Z21" i="13"/>
  <c r="X21" i="13"/>
  <c r="V23" i="20"/>
  <c r="U24" i="20"/>
  <c r="V24" i="20" s="1"/>
  <c r="W18" i="24" l="1"/>
  <c r="AB18" i="24" s="1"/>
  <c r="W16" i="23"/>
  <c r="AB16" i="23" s="1"/>
  <c r="C56" i="23" s="1"/>
  <c r="W36" i="23"/>
  <c r="AB36" i="23" s="1"/>
  <c r="AJ35" i="23" s="1"/>
  <c r="W21" i="21"/>
  <c r="AB21" i="21" s="1"/>
  <c r="C61" i="21" s="1"/>
  <c r="W18" i="21"/>
  <c r="AB18" i="21" s="1"/>
  <c r="C58" i="21" s="1"/>
  <c r="W39" i="21"/>
  <c r="AB39" i="21" s="1"/>
  <c r="C79" i="21" s="1"/>
  <c r="W40" i="19"/>
  <c r="AB40" i="19" s="1"/>
  <c r="C62" i="19"/>
  <c r="W18" i="18"/>
  <c r="AB18" i="18" s="1"/>
  <c r="W36" i="17"/>
  <c r="AB36" i="17" s="1"/>
  <c r="W17" i="14"/>
  <c r="AB17" i="14" s="1"/>
  <c r="AJ16" i="14" s="1"/>
  <c r="W39" i="12"/>
  <c r="AB39" i="12" s="1"/>
  <c r="W36" i="12"/>
  <c r="AB36" i="12" s="1"/>
  <c r="W16" i="11"/>
  <c r="AB16" i="11" s="1"/>
  <c r="W35" i="11"/>
  <c r="AB35" i="11" s="1"/>
  <c r="W40" i="11"/>
  <c r="AB40" i="11" s="1"/>
  <c r="W39" i="10"/>
  <c r="AB39" i="10" s="1"/>
  <c r="AJ38" i="10" s="1"/>
  <c r="W35" i="10"/>
  <c r="AB35" i="10" s="1"/>
  <c r="W40" i="10"/>
  <c r="AB40" i="10" s="1"/>
  <c r="AJ39" i="10" s="1"/>
  <c r="Y36" i="8"/>
  <c r="AC36" i="8" s="1"/>
  <c r="AL35" i="8" s="1"/>
  <c r="W22" i="8"/>
  <c r="AB22" i="8" s="1"/>
  <c r="Y39" i="8"/>
  <c r="AC39" i="8" s="1"/>
  <c r="AA35" i="8"/>
  <c r="AE35" i="8" s="1"/>
  <c r="AN34" i="8" s="1"/>
  <c r="Y18" i="6"/>
  <c r="AC18" i="6" s="1"/>
  <c r="W35" i="4"/>
  <c r="AB35" i="4" s="1"/>
  <c r="W34" i="4"/>
  <c r="AB34" i="4" s="1"/>
  <c r="W40" i="4"/>
  <c r="AB40" i="4" s="1"/>
  <c r="C80" i="4" s="1"/>
  <c r="W39" i="4"/>
  <c r="AB39" i="4" s="1"/>
  <c r="W36" i="3"/>
  <c r="AB36" i="3" s="1"/>
  <c r="W38" i="3"/>
  <c r="AB38" i="3" s="1"/>
  <c r="W38" i="2"/>
  <c r="AB38" i="2" s="1"/>
  <c r="W39" i="1"/>
  <c r="AB39" i="1" s="1"/>
  <c r="C76" i="16"/>
  <c r="AJ35" i="16"/>
  <c r="C73" i="23"/>
  <c r="AJ32" i="23"/>
  <c r="AF22" i="19"/>
  <c r="M62" i="19" s="1"/>
  <c r="J62" i="19"/>
  <c r="AN21" i="19"/>
  <c r="C80" i="6"/>
  <c r="AJ39" i="6"/>
  <c r="J62" i="6"/>
  <c r="AF22" i="6"/>
  <c r="M62" i="6" s="1"/>
  <c r="AN21" i="6"/>
  <c r="F58" i="19"/>
  <c r="AD18" i="19"/>
  <c r="I58" i="19" s="1"/>
  <c r="AL17" i="19"/>
  <c r="C80" i="14"/>
  <c r="AJ39" i="14"/>
  <c r="C74" i="5"/>
  <c r="AJ33" i="5"/>
  <c r="C80" i="11"/>
  <c r="AJ39" i="11"/>
  <c r="AD18" i="6"/>
  <c r="I58" i="6" s="1"/>
  <c r="F58" i="6"/>
  <c r="AL17" i="6"/>
  <c r="C75" i="4"/>
  <c r="AJ34" i="4"/>
  <c r="C75" i="17"/>
  <c r="AJ34" i="17"/>
  <c r="C76" i="17"/>
  <c r="AJ35" i="17"/>
  <c r="C62" i="21"/>
  <c r="AJ21" i="21"/>
  <c r="C60" i="14"/>
  <c r="AJ19" i="14"/>
  <c r="C78" i="2"/>
  <c r="AJ37" i="2"/>
  <c r="C62" i="8"/>
  <c r="AJ21" i="8"/>
  <c r="C58" i="18"/>
  <c r="AJ17" i="18"/>
  <c r="J75" i="8"/>
  <c r="AF35" i="8"/>
  <c r="M75" i="8" s="1"/>
  <c r="C56" i="11"/>
  <c r="AJ15" i="11"/>
  <c r="C60" i="12"/>
  <c r="AJ19" i="12"/>
  <c r="C79" i="1"/>
  <c r="AJ38" i="1"/>
  <c r="AD22" i="4"/>
  <c r="I62" i="4" s="1"/>
  <c r="F62" i="4"/>
  <c r="AL21" i="4"/>
  <c r="C59" i="25"/>
  <c r="AJ18" i="25"/>
  <c r="AL24" i="1"/>
  <c r="X24" i="1"/>
  <c r="W24" i="1"/>
  <c r="AB24" i="1" s="1"/>
  <c r="Z24" i="1"/>
  <c r="AN24" i="1"/>
  <c r="W8" i="1"/>
  <c r="AB8" i="1" s="1"/>
  <c r="W7" i="1"/>
  <c r="AB7" i="1" s="1"/>
  <c r="W10" i="1"/>
  <c r="AB10" i="1" s="1"/>
  <c r="W12" i="1"/>
  <c r="AB12" i="1" s="1"/>
  <c r="W14" i="1"/>
  <c r="AB14" i="1" s="1"/>
  <c r="W11" i="1"/>
  <c r="AB11" i="1" s="1"/>
  <c r="W9" i="1"/>
  <c r="AB9" i="1" s="1"/>
  <c r="W13" i="1"/>
  <c r="AB13" i="1" s="1"/>
  <c r="W15" i="1"/>
  <c r="AB15" i="1" s="1"/>
  <c r="W16" i="1"/>
  <c r="AB16" i="1" s="1"/>
  <c r="W17" i="1"/>
  <c r="AB17" i="1" s="1"/>
  <c r="C75" i="12"/>
  <c r="AJ34" i="12"/>
  <c r="C75" i="11"/>
  <c r="AJ34" i="11"/>
  <c r="Y24" i="4"/>
  <c r="AC24" i="4" s="1"/>
  <c r="Y7" i="4"/>
  <c r="AC7" i="4" s="1"/>
  <c r="Y10" i="4"/>
  <c r="AC10" i="4" s="1"/>
  <c r="Y8" i="4"/>
  <c r="AC8" i="4" s="1"/>
  <c r="Y9" i="4"/>
  <c r="AC9" i="4" s="1"/>
  <c r="Y13" i="4"/>
  <c r="AC13" i="4" s="1"/>
  <c r="Y12" i="4"/>
  <c r="AC12" i="4" s="1"/>
  <c r="Y11" i="4"/>
  <c r="AC11" i="4" s="1"/>
  <c r="Y14" i="4"/>
  <c r="AC14" i="4" s="1"/>
  <c r="Y15" i="4"/>
  <c r="AC15" i="4" s="1"/>
  <c r="Y17" i="4"/>
  <c r="AC17" i="4" s="1"/>
  <c r="AD37" i="8"/>
  <c r="I77" i="8" s="1"/>
  <c r="F77" i="8"/>
  <c r="AL36" i="8"/>
  <c r="C69" i="8"/>
  <c r="AJ28" i="8"/>
  <c r="U24" i="13"/>
  <c r="V24" i="13" s="1"/>
  <c r="V23" i="13"/>
  <c r="W22" i="13" s="1"/>
  <c r="AB22" i="13" s="1"/>
  <c r="AF36" i="15"/>
  <c r="M76" i="15" s="1"/>
  <c r="J76" i="15"/>
  <c r="AN35" i="15"/>
  <c r="C76" i="8"/>
  <c r="AJ35" i="8"/>
  <c r="Z24" i="3"/>
  <c r="AN24" i="3"/>
  <c r="X24" i="3"/>
  <c r="Y18" i="3" s="1"/>
  <c r="AC18" i="3" s="1"/>
  <c r="AL24" i="3"/>
  <c r="W24" i="3"/>
  <c r="AB24" i="3" s="1"/>
  <c r="W8" i="3"/>
  <c r="AB8" i="3" s="1"/>
  <c r="W9" i="3"/>
  <c r="AB9" i="3" s="1"/>
  <c r="W7" i="3"/>
  <c r="AB7" i="3" s="1"/>
  <c r="W11" i="3"/>
  <c r="AB11" i="3" s="1"/>
  <c r="W10" i="3"/>
  <c r="AB10" i="3" s="1"/>
  <c r="W12" i="3"/>
  <c r="AB12" i="3" s="1"/>
  <c r="W15" i="3"/>
  <c r="AB15" i="3" s="1"/>
  <c r="W14" i="3"/>
  <c r="AB14" i="3" s="1"/>
  <c r="W13" i="3"/>
  <c r="AB13" i="3" s="1"/>
  <c r="AD34" i="8"/>
  <c r="I74" i="8" s="1"/>
  <c r="F74" i="8"/>
  <c r="AL33" i="8"/>
  <c r="W41" i="22"/>
  <c r="AB41" i="22" s="1"/>
  <c r="X41" i="22"/>
  <c r="Z41" i="22"/>
  <c r="AA38" i="22" s="1"/>
  <c r="AE38" i="22" s="1"/>
  <c r="W39" i="22"/>
  <c r="AB39" i="22" s="1"/>
  <c r="W37" i="22"/>
  <c r="AB37" i="22" s="1"/>
  <c r="W33" i="22"/>
  <c r="AB33" i="22" s="1"/>
  <c r="C55" i="6"/>
  <c r="AJ14" i="6"/>
  <c r="AA24" i="6"/>
  <c r="AE24" i="6" s="1"/>
  <c r="AA7" i="6"/>
  <c r="AE7" i="6" s="1"/>
  <c r="AA8" i="6"/>
  <c r="AE8" i="6" s="1"/>
  <c r="AA9" i="6"/>
  <c r="AE9" i="6" s="1"/>
  <c r="AA10" i="6"/>
  <c r="AE10" i="6" s="1"/>
  <c r="AA14" i="6"/>
  <c r="AE14" i="6" s="1"/>
  <c r="AA12" i="6"/>
  <c r="AE12" i="6" s="1"/>
  <c r="AA11" i="6"/>
  <c r="AE11" i="6" s="1"/>
  <c r="AA13" i="6"/>
  <c r="AE13" i="6" s="1"/>
  <c r="C58" i="4"/>
  <c r="AJ17" i="4"/>
  <c r="C57" i="21"/>
  <c r="AJ16" i="21"/>
  <c r="C57" i="25"/>
  <c r="AJ16" i="25"/>
  <c r="W22" i="1"/>
  <c r="AB22" i="1" s="1"/>
  <c r="Z23" i="5"/>
  <c r="W23" i="5"/>
  <c r="AB23" i="5" s="1"/>
  <c r="X23" i="5"/>
  <c r="C80" i="21"/>
  <c r="AJ39" i="21"/>
  <c r="X22" i="17"/>
  <c r="W22" i="17"/>
  <c r="AB22" i="17" s="1"/>
  <c r="Z22" i="17"/>
  <c r="C77" i="14"/>
  <c r="AJ36" i="14"/>
  <c r="J78" i="15"/>
  <c r="AF38" i="15"/>
  <c r="M78" i="15" s="1"/>
  <c r="AN37" i="15"/>
  <c r="X41" i="24"/>
  <c r="Z41" i="24"/>
  <c r="AA32" i="24" s="1"/>
  <c r="AE32" i="24" s="1"/>
  <c r="W41" i="24"/>
  <c r="AB41" i="24" s="1"/>
  <c r="W36" i="24"/>
  <c r="AB36" i="24" s="1"/>
  <c r="W38" i="24"/>
  <c r="AB38" i="24" s="1"/>
  <c r="W39" i="24"/>
  <c r="AB39" i="24" s="1"/>
  <c r="W35" i="24"/>
  <c r="AB35" i="24" s="1"/>
  <c r="W37" i="24"/>
  <c r="AB37" i="24" s="1"/>
  <c r="F62" i="6"/>
  <c r="AD22" i="6"/>
  <c r="I62" i="6" s="1"/>
  <c r="AL21" i="6"/>
  <c r="Z40" i="7"/>
  <c r="X40" i="7"/>
  <c r="AP23" i="6"/>
  <c r="D63" i="6" s="1"/>
  <c r="AQ23" i="6"/>
  <c r="E63" i="6" s="1"/>
  <c r="C63" i="6"/>
  <c r="AJ22" i="6"/>
  <c r="C80" i="12"/>
  <c r="AJ39" i="12"/>
  <c r="C53" i="6"/>
  <c r="AJ12" i="6"/>
  <c r="C55" i="4"/>
  <c r="AJ14" i="4"/>
  <c r="Y20" i="4"/>
  <c r="AC20" i="4" s="1"/>
  <c r="Y37" i="17"/>
  <c r="AC37" i="17" s="1"/>
  <c r="AN42" i="21"/>
  <c r="AL42" i="21"/>
  <c r="Z42" i="21"/>
  <c r="X42" i="21"/>
  <c r="W42" i="21"/>
  <c r="AB42" i="21" s="1"/>
  <c r="W25" i="21"/>
  <c r="AB25" i="21" s="1"/>
  <c r="W26" i="21"/>
  <c r="AB26" i="21" s="1"/>
  <c r="W27" i="21"/>
  <c r="AB27" i="21" s="1"/>
  <c r="W28" i="21"/>
  <c r="AB28" i="21" s="1"/>
  <c r="W30" i="21"/>
  <c r="AB30" i="21" s="1"/>
  <c r="W29" i="21"/>
  <c r="AB29" i="21" s="1"/>
  <c r="W31" i="21"/>
  <c r="AB31" i="21" s="1"/>
  <c r="W32" i="21"/>
  <c r="AB32" i="21" s="1"/>
  <c r="W34" i="21"/>
  <c r="AB34" i="21" s="1"/>
  <c r="W33" i="21"/>
  <c r="AB33" i="21" s="1"/>
  <c r="AA40" i="21"/>
  <c r="AE40" i="21" s="1"/>
  <c r="AA33" i="21"/>
  <c r="AE33" i="21" s="1"/>
  <c r="C56" i="4"/>
  <c r="AJ15" i="4"/>
  <c r="W36" i="6"/>
  <c r="AB36" i="6" s="1"/>
  <c r="C72" i="8"/>
  <c r="AJ31" i="8"/>
  <c r="C53" i="19"/>
  <c r="AJ12" i="19"/>
  <c r="J80" i="15"/>
  <c r="AF40" i="15"/>
  <c r="M80" i="15" s="1"/>
  <c r="AN39" i="15"/>
  <c r="W23" i="3"/>
  <c r="AB23" i="3" s="1"/>
  <c r="Z23" i="3"/>
  <c r="AA18" i="3" s="1"/>
  <c r="AE18" i="3" s="1"/>
  <c r="X23" i="3"/>
  <c r="W21" i="3"/>
  <c r="AB21" i="3" s="1"/>
  <c r="W16" i="3"/>
  <c r="AB16" i="3" s="1"/>
  <c r="AD40" i="8"/>
  <c r="I80" i="8" s="1"/>
  <c r="F80" i="8"/>
  <c r="AL39" i="8"/>
  <c r="W36" i="22"/>
  <c r="AB36" i="22" s="1"/>
  <c r="C79" i="4"/>
  <c r="AJ38" i="4"/>
  <c r="AA34" i="8"/>
  <c r="AE34" i="8" s="1"/>
  <c r="W39" i="6"/>
  <c r="AB39" i="6" s="1"/>
  <c r="Y23" i="6"/>
  <c r="AC23" i="6" s="1"/>
  <c r="Y20" i="6"/>
  <c r="AC20" i="6" s="1"/>
  <c r="C77" i="4"/>
  <c r="AJ36" i="4"/>
  <c r="AN42" i="25"/>
  <c r="Z42" i="25"/>
  <c r="AA40" i="25" s="1"/>
  <c r="AE40" i="25" s="1"/>
  <c r="X42" i="25"/>
  <c r="W42" i="25"/>
  <c r="AB42" i="25" s="1"/>
  <c r="AL42" i="25"/>
  <c r="W26" i="25"/>
  <c r="AB26" i="25" s="1"/>
  <c r="W25" i="25"/>
  <c r="AB25" i="25" s="1"/>
  <c r="W28" i="25"/>
  <c r="AB28" i="25" s="1"/>
  <c r="W27" i="25"/>
  <c r="AB27" i="25" s="1"/>
  <c r="W29" i="25"/>
  <c r="AB29" i="25" s="1"/>
  <c r="W30" i="25"/>
  <c r="AB30" i="25" s="1"/>
  <c r="W31" i="25"/>
  <c r="AB31" i="25" s="1"/>
  <c r="W32" i="25"/>
  <c r="AB32" i="25" s="1"/>
  <c r="W33" i="25"/>
  <c r="AB33" i="25" s="1"/>
  <c r="W36" i="14"/>
  <c r="AB36" i="14" s="1"/>
  <c r="C60" i="24"/>
  <c r="AJ19" i="24"/>
  <c r="Z23" i="24"/>
  <c r="AA18" i="24" s="1"/>
  <c r="AE18" i="24" s="1"/>
  <c r="W23" i="24"/>
  <c r="AB23" i="24" s="1"/>
  <c r="X23" i="24"/>
  <c r="W21" i="24"/>
  <c r="AB21" i="24" s="1"/>
  <c r="W17" i="24"/>
  <c r="AB17" i="24" s="1"/>
  <c r="W23" i="11"/>
  <c r="AB23" i="11" s="1"/>
  <c r="Z23" i="11"/>
  <c r="X23" i="11"/>
  <c r="W21" i="11"/>
  <c r="AB21" i="11" s="1"/>
  <c r="W17" i="11"/>
  <c r="AB17" i="11" s="1"/>
  <c r="W19" i="11"/>
  <c r="AB19" i="11" s="1"/>
  <c r="C53" i="4"/>
  <c r="AJ12" i="4"/>
  <c r="C66" i="8"/>
  <c r="AJ25" i="8"/>
  <c r="C75" i="19"/>
  <c r="AJ34" i="19"/>
  <c r="X22" i="22"/>
  <c r="Z22" i="22"/>
  <c r="W35" i="14"/>
  <c r="AB35" i="14" s="1"/>
  <c r="AL24" i="14"/>
  <c r="X24" i="14"/>
  <c r="W24" i="14"/>
  <c r="AB24" i="14" s="1"/>
  <c r="AN24" i="14"/>
  <c r="Z24" i="14"/>
  <c r="W7" i="14"/>
  <c r="AB7" i="14" s="1"/>
  <c r="W8" i="14"/>
  <c r="AB8" i="14" s="1"/>
  <c r="W9" i="14"/>
  <c r="AB9" i="14" s="1"/>
  <c r="W10" i="14"/>
  <c r="AB10" i="14" s="1"/>
  <c r="W11" i="14"/>
  <c r="AB11" i="14" s="1"/>
  <c r="W12" i="14"/>
  <c r="AB12" i="14" s="1"/>
  <c r="W13" i="14"/>
  <c r="AB13" i="14" s="1"/>
  <c r="W14" i="14"/>
  <c r="AB14" i="14" s="1"/>
  <c r="W16" i="14"/>
  <c r="AB16" i="14" s="1"/>
  <c r="W18" i="8"/>
  <c r="AB18" i="8" s="1"/>
  <c r="C75" i="10"/>
  <c r="AJ34" i="10"/>
  <c r="C76" i="23"/>
  <c r="W22" i="3"/>
  <c r="AB22" i="3" s="1"/>
  <c r="C74" i="4"/>
  <c r="AJ33" i="4"/>
  <c r="C60" i="21"/>
  <c r="AJ19" i="21"/>
  <c r="Z41" i="18"/>
  <c r="X41" i="18"/>
  <c r="W41" i="18"/>
  <c r="AB41" i="18" s="1"/>
  <c r="W35" i="18"/>
  <c r="AB35" i="18" s="1"/>
  <c r="C52" i="4"/>
  <c r="AJ11" i="4"/>
  <c r="C65" i="8"/>
  <c r="W41" i="3"/>
  <c r="AB41" i="3" s="1"/>
  <c r="Z41" i="3"/>
  <c r="X41" i="3"/>
  <c r="Y38" i="3" s="1"/>
  <c r="AC38" i="3" s="1"/>
  <c r="W39" i="3"/>
  <c r="AB39" i="3" s="1"/>
  <c r="W37" i="3"/>
  <c r="AB37" i="3" s="1"/>
  <c r="C76" i="12"/>
  <c r="AJ35" i="12"/>
  <c r="W18" i="14"/>
  <c r="AB18" i="14" s="1"/>
  <c r="Y21" i="4"/>
  <c r="AC21" i="4" s="1"/>
  <c r="X42" i="6"/>
  <c r="W42" i="6"/>
  <c r="AB42" i="6" s="1"/>
  <c r="AN42" i="6"/>
  <c r="AL42" i="6"/>
  <c r="Z42" i="6"/>
  <c r="W27" i="6"/>
  <c r="AB27" i="6" s="1"/>
  <c r="W26" i="6"/>
  <c r="AB26" i="6" s="1"/>
  <c r="W25" i="6"/>
  <c r="AB25" i="6" s="1"/>
  <c r="W30" i="6"/>
  <c r="AB30" i="6" s="1"/>
  <c r="W28" i="6"/>
  <c r="AB28" i="6" s="1"/>
  <c r="W34" i="6"/>
  <c r="AB34" i="6" s="1"/>
  <c r="W29" i="6"/>
  <c r="AB29" i="6" s="1"/>
  <c r="W32" i="6"/>
  <c r="AB32" i="6" s="1"/>
  <c r="W33" i="6"/>
  <c r="AB33" i="6" s="1"/>
  <c r="W31" i="6"/>
  <c r="AB31" i="6" s="1"/>
  <c r="C79" i="10"/>
  <c r="V23" i="15"/>
  <c r="U24" i="15"/>
  <c r="V24" i="15" s="1"/>
  <c r="W41" i="25"/>
  <c r="AB41" i="25" s="1"/>
  <c r="Z41" i="25"/>
  <c r="X41" i="25"/>
  <c r="W36" i="25"/>
  <c r="AB36" i="25" s="1"/>
  <c r="W39" i="25"/>
  <c r="AB39" i="25" s="1"/>
  <c r="W34" i="25"/>
  <c r="AB34" i="25" s="1"/>
  <c r="W35" i="25"/>
  <c r="AB35" i="25" s="1"/>
  <c r="W37" i="25"/>
  <c r="AB37" i="25" s="1"/>
  <c r="W38" i="25"/>
  <c r="AB38" i="25" s="1"/>
  <c r="Y20" i="19"/>
  <c r="AC20" i="19" s="1"/>
  <c r="X40" i="20"/>
  <c r="Z40" i="20"/>
  <c r="W40" i="3"/>
  <c r="AB40" i="3" s="1"/>
  <c r="W22" i="24"/>
  <c r="AB22" i="24" s="1"/>
  <c r="Y33" i="11"/>
  <c r="AC33" i="11" s="1"/>
  <c r="C51" i="4"/>
  <c r="AJ10" i="4"/>
  <c r="C80" i="19"/>
  <c r="AJ39" i="19"/>
  <c r="C59" i="4"/>
  <c r="AJ18" i="4"/>
  <c r="Z41" i="5"/>
  <c r="X41" i="5"/>
  <c r="W41" i="5"/>
  <c r="AB41" i="5" s="1"/>
  <c r="W39" i="5"/>
  <c r="AB39" i="5" s="1"/>
  <c r="W38" i="5"/>
  <c r="AB38" i="5" s="1"/>
  <c r="X41" i="23"/>
  <c r="W41" i="23"/>
  <c r="AB41" i="23" s="1"/>
  <c r="Z41" i="23"/>
  <c r="AA40" i="22"/>
  <c r="AE40" i="22" s="1"/>
  <c r="W16" i="12"/>
  <c r="AB16" i="12" s="1"/>
  <c r="AA38" i="21"/>
  <c r="AE38" i="21" s="1"/>
  <c r="W20" i="23"/>
  <c r="AB20" i="23" s="1"/>
  <c r="W37" i="17"/>
  <c r="AB37" i="17" s="1"/>
  <c r="AA23" i="4"/>
  <c r="AE23" i="4" s="1"/>
  <c r="AA21" i="4"/>
  <c r="AE21" i="4" s="1"/>
  <c r="AA20" i="4"/>
  <c r="AE20" i="4" s="1"/>
  <c r="AA17" i="4"/>
  <c r="AE17" i="4" s="1"/>
  <c r="AL24" i="24"/>
  <c r="X24" i="24"/>
  <c r="Y22" i="24" s="1"/>
  <c r="AC22" i="24" s="1"/>
  <c r="Z24" i="24"/>
  <c r="AN24" i="24"/>
  <c r="W24" i="24"/>
  <c r="AB24" i="24" s="1"/>
  <c r="W8" i="24"/>
  <c r="AB8" i="24" s="1"/>
  <c r="W7" i="24"/>
  <c r="AB7" i="24" s="1"/>
  <c r="W9" i="24"/>
  <c r="AB9" i="24" s="1"/>
  <c r="W12" i="24"/>
  <c r="AB12" i="24" s="1"/>
  <c r="W10" i="24"/>
  <c r="AB10" i="24" s="1"/>
  <c r="W13" i="24"/>
  <c r="AB13" i="24" s="1"/>
  <c r="W11" i="24"/>
  <c r="AB11" i="24" s="1"/>
  <c r="W14" i="24"/>
  <c r="AB14" i="24" s="1"/>
  <c r="W16" i="24"/>
  <c r="AB16" i="24" s="1"/>
  <c r="W15" i="24"/>
  <c r="AB15" i="24" s="1"/>
  <c r="Z24" i="21"/>
  <c r="X24" i="21"/>
  <c r="W24" i="21"/>
  <c r="AB24" i="21" s="1"/>
  <c r="AN24" i="21"/>
  <c r="AL24" i="21"/>
  <c r="W7" i="21"/>
  <c r="AB7" i="21" s="1"/>
  <c r="W9" i="21"/>
  <c r="AB9" i="21" s="1"/>
  <c r="W8" i="21"/>
  <c r="AB8" i="21" s="1"/>
  <c r="W10" i="21"/>
  <c r="AB10" i="21" s="1"/>
  <c r="W11" i="21"/>
  <c r="AB11" i="21" s="1"/>
  <c r="W13" i="21"/>
  <c r="AB13" i="21" s="1"/>
  <c r="W15" i="21"/>
  <c r="AB15" i="21" s="1"/>
  <c r="W16" i="21"/>
  <c r="AB16" i="21" s="1"/>
  <c r="W12" i="21"/>
  <c r="AB12" i="21" s="1"/>
  <c r="W14" i="21"/>
  <c r="AB14" i="21" s="1"/>
  <c r="W17" i="23"/>
  <c r="AB17" i="23" s="1"/>
  <c r="U24" i="22"/>
  <c r="V24" i="22" s="1"/>
  <c r="V23" i="22"/>
  <c r="C49" i="19"/>
  <c r="AJ8" i="19"/>
  <c r="Y16" i="4"/>
  <c r="AC16" i="4" s="1"/>
  <c r="AA42" i="15"/>
  <c r="AE42" i="15" s="1"/>
  <c r="AA26" i="15"/>
  <c r="AE26" i="15" s="1"/>
  <c r="AA27" i="15"/>
  <c r="AE27" i="15" s="1"/>
  <c r="AA25" i="15"/>
  <c r="AE25" i="15" s="1"/>
  <c r="AA28" i="15"/>
  <c r="AE28" i="15" s="1"/>
  <c r="AA29" i="15"/>
  <c r="AE29" i="15" s="1"/>
  <c r="AA30" i="15"/>
  <c r="AE30" i="15" s="1"/>
  <c r="AA31" i="15"/>
  <c r="AE31" i="15" s="1"/>
  <c r="AA34" i="15"/>
  <c r="AE34" i="15" s="1"/>
  <c r="AA33" i="15"/>
  <c r="AE33" i="15" s="1"/>
  <c r="AA32" i="15"/>
  <c r="AE32" i="15" s="1"/>
  <c r="W22" i="23"/>
  <c r="AB22" i="23" s="1"/>
  <c r="X22" i="2"/>
  <c r="Z22" i="2"/>
  <c r="C47" i="6"/>
  <c r="V23" i="9"/>
  <c r="U24" i="9"/>
  <c r="V24" i="9" s="1"/>
  <c r="X24" i="12"/>
  <c r="AL24" i="12"/>
  <c r="W24" i="12"/>
  <c r="AB24" i="12" s="1"/>
  <c r="Z24" i="12"/>
  <c r="AN24" i="12"/>
  <c r="W7" i="12"/>
  <c r="AB7" i="12" s="1"/>
  <c r="W11" i="12"/>
  <c r="AB11" i="12" s="1"/>
  <c r="W8" i="12"/>
  <c r="AB8" i="12" s="1"/>
  <c r="W9" i="12"/>
  <c r="AB9" i="12" s="1"/>
  <c r="W12" i="12"/>
  <c r="AB12" i="12" s="1"/>
  <c r="W10" i="12"/>
  <c r="AB10" i="12" s="1"/>
  <c r="W13" i="12"/>
  <c r="AB13" i="12" s="1"/>
  <c r="W14" i="12"/>
  <c r="AB14" i="12" s="1"/>
  <c r="W15" i="12"/>
  <c r="AB15" i="12" s="1"/>
  <c r="W21" i="12"/>
  <c r="AB21" i="12" s="1"/>
  <c r="C48" i="4"/>
  <c r="AJ7" i="4"/>
  <c r="W23" i="25"/>
  <c r="AB23" i="25" s="1"/>
  <c r="X23" i="25"/>
  <c r="Z23" i="25"/>
  <c r="AA18" i="25" s="1"/>
  <c r="AE18" i="25" s="1"/>
  <c r="W21" i="25"/>
  <c r="AB21" i="25" s="1"/>
  <c r="W18" i="25"/>
  <c r="AB18" i="25" s="1"/>
  <c r="W20" i="25"/>
  <c r="AB20" i="25" s="1"/>
  <c r="C82" i="8"/>
  <c r="AQ42" i="8"/>
  <c r="E82" i="8" s="1"/>
  <c r="AP42" i="8"/>
  <c r="D82" i="8" s="1"/>
  <c r="AJ41" i="8"/>
  <c r="AK41" i="8" s="1"/>
  <c r="AQ41" i="8" s="1"/>
  <c r="E81" i="8" s="1"/>
  <c r="V23" i="17"/>
  <c r="W16" i="17" s="1"/>
  <c r="AB16" i="17" s="1"/>
  <c r="U24" i="17"/>
  <c r="V24" i="17" s="1"/>
  <c r="W17" i="17" s="1"/>
  <c r="AB17" i="17" s="1"/>
  <c r="W40" i="5"/>
  <c r="AB40" i="5" s="1"/>
  <c r="AD36" i="8"/>
  <c r="I76" i="8" s="1"/>
  <c r="F76" i="8"/>
  <c r="U24" i="10"/>
  <c r="V24" i="10" s="1"/>
  <c r="V23" i="10"/>
  <c r="W22" i="10" s="1"/>
  <c r="AB22" i="10" s="1"/>
  <c r="AN42" i="12"/>
  <c r="Z42" i="12"/>
  <c r="AL42" i="12"/>
  <c r="X42" i="12"/>
  <c r="W42" i="12"/>
  <c r="AB42" i="12" s="1"/>
  <c r="W25" i="12"/>
  <c r="AB25" i="12" s="1"/>
  <c r="W29" i="12"/>
  <c r="AB29" i="12" s="1"/>
  <c r="W27" i="12"/>
  <c r="AB27" i="12" s="1"/>
  <c r="W26" i="12"/>
  <c r="AB26" i="12" s="1"/>
  <c r="W28" i="12"/>
  <c r="AB28" i="12" s="1"/>
  <c r="W30" i="12"/>
  <c r="AB30" i="12" s="1"/>
  <c r="W31" i="12"/>
  <c r="AB31" i="12" s="1"/>
  <c r="W32" i="12"/>
  <c r="AB32" i="12" s="1"/>
  <c r="W33" i="12"/>
  <c r="AB33" i="12" s="1"/>
  <c r="W34" i="12"/>
  <c r="AB34" i="12" s="1"/>
  <c r="C48" i="19"/>
  <c r="AJ7" i="19"/>
  <c r="Y19" i="4"/>
  <c r="AC19" i="4" s="1"/>
  <c r="Z42" i="4"/>
  <c r="X42" i="4"/>
  <c r="W42" i="4"/>
  <c r="AB42" i="4" s="1"/>
  <c r="AN42" i="4"/>
  <c r="AL42" i="4"/>
  <c r="W25" i="4"/>
  <c r="AB25" i="4" s="1"/>
  <c r="W27" i="4"/>
  <c r="AB27" i="4" s="1"/>
  <c r="W26" i="4"/>
  <c r="AB26" i="4" s="1"/>
  <c r="W30" i="4"/>
  <c r="AB30" i="4" s="1"/>
  <c r="W28" i="4"/>
  <c r="AB28" i="4" s="1"/>
  <c r="W31" i="4"/>
  <c r="AB31" i="4" s="1"/>
  <c r="W29" i="4"/>
  <c r="AB29" i="4" s="1"/>
  <c r="W33" i="4"/>
  <c r="AB33" i="4" s="1"/>
  <c r="W32" i="4"/>
  <c r="AB32" i="4" s="1"/>
  <c r="W15" i="14"/>
  <c r="AB15" i="14" s="1"/>
  <c r="W40" i="22"/>
  <c r="AB40" i="22" s="1"/>
  <c r="W22" i="12"/>
  <c r="AB22" i="12" s="1"/>
  <c r="Y35" i="21"/>
  <c r="AC35" i="21" s="1"/>
  <c r="W36" i="1"/>
  <c r="AB36" i="1" s="1"/>
  <c r="W36" i="18"/>
  <c r="AB36" i="18" s="1"/>
  <c r="C75" i="15"/>
  <c r="AJ34" i="15"/>
  <c r="Y42" i="15"/>
  <c r="AC42" i="15" s="1"/>
  <c r="Y25" i="15"/>
  <c r="AC25" i="15" s="1"/>
  <c r="Y26" i="15"/>
  <c r="AC26" i="15" s="1"/>
  <c r="Y29" i="15"/>
  <c r="AC29" i="15" s="1"/>
  <c r="Y27" i="15"/>
  <c r="AC27" i="15" s="1"/>
  <c r="Y28" i="15"/>
  <c r="AC28" i="15" s="1"/>
  <c r="Y31" i="15"/>
  <c r="AC31" i="15" s="1"/>
  <c r="Y32" i="15"/>
  <c r="AC32" i="15" s="1"/>
  <c r="Y30" i="15"/>
  <c r="AC30" i="15" s="1"/>
  <c r="W34" i="23"/>
  <c r="AB34" i="23" s="1"/>
  <c r="AA41" i="15"/>
  <c r="AE41" i="15" s="1"/>
  <c r="AA39" i="15"/>
  <c r="AE39" i="15" s="1"/>
  <c r="Z41" i="10"/>
  <c r="X41" i="10"/>
  <c r="W41" i="10"/>
  <c r="AB41" i="10" s="1"/>
  <c r="W38" i="10"/>
  <c r="AB38" i="10" s="1"/>
  <c r="Y40" i="1"/>
  <c r="AC40" i="1" s="1"/>
  <c r="C48" i="6"/>
  <c r="AJ7" i="6"/>
  <c r="Z22" i="9"/>
  <c r="X22" i="9"/>
  <c r="Z24" i="8"/>
  <c r="AA20" i="8" s="1"/>
  <c r="AE20" i="8" s="1"/>
  <c r="AN24" i="8"/>
  <c r="AL24" i="8"/>
  <c r="X24" i="8"/>
  <c r="Y20" i="8" s="1"/>
  <c r="AC20" i="8" s="1"/>
  <c r="W24" i="8"/>
  <c r="AB24" i="8" s="1"/>
  <c r="W7" i="8"/>
  <c r="AB7" i="8" s="1"/>
  <c r="W8" i="8"/>
  <c r="AB8" i="8" s="1"/>
  <c r="W9" i="8"/>
  <c r="AB9" i="8" s="1"/>
  <c r="W11" i="8"/>
  <c r="AB11" i="8" s="1"/>
  <c r="W10" i="8"/>
  <c r="AB10" i="8" s="1"/>
  <c r="W14" i="8"/>
  <c r="AB14" i="8" s="1"/>
  <c r="W13" i="8"/>
  <c r="AB13" i="8" s="1"/>
  <c r="W12" i="8"/>
  <c r="AB12" i="8" s="1"/>
  <c r="W15" i="8"/>
  <c r="AB15" i="8" s="1"/>
  <c r="W16" i="8"/>
  <c r="AB16" i="8" s="1"/>
  <c r="W16" i="5"/>
  <c r="AB16" i="5" s="1"/>
  <c r="W38" i="17"/>
  <c r="AB38" i="17" s="1"/>
  <c r="X23" i="20"/>
  <c r="W23" i="20"/>
  <c r="AB23" i="20" s="1"/>
  <c r="Z23" i="20"/>
  <c r="AA18" i="20" s="1"/>
  <c r="AE18" i="20" s="1"/>
  <c r="W21" i="20"/>
  <c r="AB21" i="20" s="1"/>
  <c r="W18" i="20"/>
  <c r="AB18" i="20" s="1"/>
  <c r="W19" i="20"/>
  <c r="AB19" i="20" s="1"/>
  <c r="U42" i="20"/>
  <c r="V42" i="20" s="1"/>
  <c r="V41" i="20"/>
  <c r="F79" i="8"/>
  <c r="AD39" i="8"/>
  <c r="I79" i="8" s="1"/>
  <c r="AL38" i="8"/>
  <c r="C63" i="19"/>
  <c r="AJ22" i="19"/>
  <c r="C80" i="15"/>
  <c r="AJ39" i="15"/>
  <c r="X24" i="5"/>
  <c r="AN24" i="5"/>
  <c r="W24" i="5"/>
  <c r="AB24" i="5" s="1"/>
  <c r="Z24" i="5"/>
  <c r="AL24" i="5"/>
  <c r="W7" i="5"/>
  <c r="AB7" i="5" s="1"/>
  <c r="W8" i="5"/>
  <c r="AB8" i="5" s="1"/>
  <c r="W11" i="5"/>
  <c r="AB11" i="5" s="1"/>
  <c r="W9" i="5"/>
  <c r="AB9" i="5" s="1"/>
  <c r="W10" i="5"/>
  <c r="AB10" i="5" s="1"/>
  <c r="W17" i="5"/>
  <c r="AB17" i="5" s="1"/>
  <c r="W14" i="5"/>
  <c r="AB14" i="5" s="1"/>
  <c r="W13" i="5"/>
  <c r="AB13" i="5" s="1"/>
  <c r="W12" i="5"/>
  <c r="AB12" i="5" s="1"/>
  <c r="Y37" i="1"/>
  <c r="AC37" i="1" s="1"/>
  <c r="C49" i="4"/>
  <c r="AJ8" i="4"/>
  <c r="C71" i="8"/>
  <c r="AJ30" i="8"/>
  <c r="Y42" i="8"/>
  <c r="AC42" i="8" s="1"/>
  <c r="Y25" i="8"/>
  <c r="AC25" i="8" s="1"/>
  <c r="Y27" i="8"/>
  <c r="AC27" i="8" s="1"/>
  <c r="Y26" i="8"/>
  <c r="AC26" i="8" s="1"/>
  <c r="Y29" i="8"/>
  <c r="AC29" i="8" s="1"/>
  <c r="Y28" i="8"/>
  <c r="AC28" i="8" s="1"/>
  <c r="Y30" i="8"/>
  <c r="AC30" i="8" s="1"/>
  <c r="Y31" i="8"/>
  <c r="AC31" i="8" s="1"/>
  <c r="Y33" i="8"/>
  <c r="AC33" i="8" s="1"/>
  <c r="Y32" i="8"/>
  <c r="AC32" i="8" s="1"/>
  <c r="W34" i="24"/>
  <c r="AB34" i="24" s="1"/>
  <c r="W42" i="3"/>
  <c r="AB42" i="3" s="1"/>
  <c r="Z42" i="3"/>
  <c r="AA36" i="3" s="1"/>
  <c r="AE36" i="3" s="1"/>
  <c r="X42" i="3"/>
  <c r="Y34" i="3" s="1"/>
  <c r="AC34" i="3" s="1"/>
  <c r="AN42" i="3"/>
  <c r="AL42" i="3"/>
  <c r="W25" i="3"/>
  <c r="AB25" i="3" s="1"/>
  <c r="W27" i="3"/>
  <c r="AB27" i="3" s="1"/>
  <c r="W26" i="3"/>
  <c r="AB26" i="3" s="1"/>
  <c r="W28" i="3"/>
  <c r="AB28" i="3" s="1"/>
  <c r="W29" i="3"/>
  <c r="AB29" i="3" s="1"/>
  <c r="W30" i="3"/>
  <c r="AB30" i="3" s="1"/>
  <c r="W31" i="3"/>
  <c r="AB31" i="3" s="1"/>
  <c r="W32" i="3"/>
  <c r="AB32" i="3" s="1"/>
  <c r="W20" i="3"/>
  <c r="AB20" i="3" s="1"/>
  <c r="Z22" i="10"/>
  <c r="X22" i="10"/>
  <c r="X41" i="12"/>
  <c r="W41" i="12"/>
  <c r="AB41" i="12" s="1"/>
  <c r="Z41" i="12"/>
  <c r="AA34" i="12" s="1"/>
  <c r="AE34" i="12" s="1"/>
  <c r="W19" i="12"/>
  <c r="AB19" i="12" s="1"/>
  <c r="C47" i="19"/>
  <c r="W22" i="11"/>
  <c r="AB22" i="11" s="1"/>
  <c r="Z23" i="23"/>
  <c r="X23" i="23"/>
  <c r="W23" i="23"/>
  <c r="AB23" i="23" s="1"/>
  <c r="C73" i="15"/>
  <c r="AJ32" i="15"/>
  <c r="Y41" i="15"/>
  <c r="AC41" i="15" s="1"/>
  <c r="Y33" i="15"/>
  <c r="AC33" i="15" s="1"/>
  <c r="Y37" i="15"/>
  <c r="AC37" i="15" s="1"/>
  <c r="Y39" i="15"/>
  <c r="AC39" i="15" s="1"/>
  <c r="Y35" i="15"/>
  <c r="AC35" i="15" s="1"/>
  <c r="Y34" i="15"/>
  <c r="AC34" i="15" s="1"/>
  <c r="Y36" i="15"/>
  <c r="AC36" i="15" s="1"/>
  <c r="Y38" i="15"/>
  <c r="AC38" i="15" s="1"/>
  <c r="W40" i="18"/>
  <c r="AB40" i="18" s="1"/>
  <c r="AA40" i="1"/>
  <c r="AE40" i="1" s="1"/>
  <c r="X41" i="19"/>
  <c r="W41" i="19"/>
  <c r="AB41" i="19" s="1"/>
  <c r="Z41" i="19"/>
  <c r="W38" i="19"/>
  <c r="AB38" i="19" s="1"/>
  <c r="W39" i="19"/>
  <c r="AB39" i="19" s="1"/>
  <c r="W36" i="19"/>
  <c r="AB36" i="19" s="1"/>
  <c r="W37" i="19"/>
  <c r="AB37" i="19" s="1"/>
  <c r="W18" i="5"/>
  <c r="AB18" i="5" s="1"/>
  <c r="W36" i="21"/>
  <c r="AB36" i="21" s="1"/>
  <c r="C62" i="25"/>
  <c r="AJ21" i="25"/>
  <c r="AN42" i="17"/>
  <c r="Z42" i="17"/>
  <c r="X42" i="17"/>
  <c r="AL42" i="17"/>
  <c r="W42" i="17"/>
  <c r="AB42" i="17" s="1"/>
  <c r="W25" i="17"/>
  <c r="AB25" i="17" s="1"/>
  <c r="W26" i="17"/>
  <c r="AB26" i="17" s="1"/>
  <c r="W27" i="17"/>
  <c r="AB27" i="17" s="1"/>
  <c r="W29" i="17"/>
  <c r="AB29" i="17" s="1"/>
  <c r="W30" i="17"/>
  <c r="AB30" i="17" s="1"/>
  <c r="W28" i="17"/>
  <c r="AB28" i="17" s="1"/>
  <c r="W34" i="17"/>
  <c r="AB34" i="17" s="1"/>
  <c r="W32" i="17"/>
  <c r="AB32" i="17" s="1"/>
  <c r="W31" i="17"/>
  <c r="AB31" i="17" s="1"/>
  <c r="AL42" i="18"/>
  <c r="X42" i="18"/>
  <c r="W42" i="18"/>
  <c r="AB42" i="18" s="1"/>
  <c r="Z42" i="18"/>
  <c r="AN42" i="18"/>
  <c r="W25" i="18"/>
  <c r="AB25" i="18" s="1"/>
  <c r="W29" i="18"/>
  <c r="AB29" i="18" s="1"/>
  <c r="W26" i="18"/>
  <c r="AB26" i="18" s="1"/>
  <c r="W27" i="18"/>
  <c r="AB27" i="18" s="1"/>
  <c r="W28" i="18"/>
  <c r="AB28" i="18" s="1"/>
  <c r="W31" i="18"/>
  <c r="AB31" i="18" s="1"/>
  <c r="W30" i="18"/>
  <c r="AB30" i="18" s="1"/>
  <c r="W33" i="18"/>
  <c r="AB33" i="18" s="1"/>
  <c r="W32" i="18"/>
  <c r="AB32" i="18" s="1"/>
  <c r="Y19" i="6"/>
  <c r="AC19" i="6" s="1"/>
  <c r="C67" i="8"/>
  <c r="AJ26" i="8"/>
  <c r="C74" i="19"/>
  <c r="AJ33" i="19"/>
  <c r="C77" i="10"/>
  <c r="AJ36" i="10"/>
  <c r="Y21" i="6"/>
  <c r="AC21" i="6" s="1"/>
  <c r="C79" i="8"/>
  <c r="AJ38" i="8"/>
  <c r="Z23" i="8"/>
  <c r="X23" i="8"/>
  <c r="Y22" i="8" s="1"/>
  <c r="AC22" i="8" s="1"/>
  <c r="W23" i="8"/>
  <c r="AB23" i="8" s="1"/>
  <c r="W21" i="8"/>
  <c r="AB21" i="8" s="1"/>
  <c r="W19" i="8"/>
  <c r="AB19" i="8" s="1"/>
  <c r="C78" i="3"/>
  <c r="AJ37" i="3"/>
  <c r="AN42" i="1"/>
  <c r="Z42" i="1"/>
  <c r="AL42" i="1"/>
  <c r="X42" i="1"/>
  <c r="W42" i="1"/>
  <c r="AB42" i="1" s="1"/>
  <c r="W25" i="1"/>
  <c r="AB25" i="1" s="1"/>
  <c r="W26" i="1"/>
  <c r="AB26" i="1" s="1"/>
  <c r="W27" i="1"/>
  <c r="AB27" i="1" s="1"/>
  <c r="W29" i="1"/>
  <c r="AB29" i="1" s="1"/>
  <c r="W30" i="1"/>
  <c r="AB30" i="1" s="1"/>
  <c r="W32" i="1"/>
  <c r="AB32" i="1" s="1"/>
  <c r="W28" i="1"/>
  <c r="AB28" i="1" s="1"/>
  <c r="W31" i="1"/>
  <c r="AB31" i="1" s="1"/>
  <c r="C60" i="4"/>
  <c r="AJ19" i="4"/>
  <c r="W40" i="25"/>
  <c r="AB40" i="25" s="1"/>
  <c r="W23" i="21"/>
  <c r="AB23" i="21" s="1"/>
  <c r="X23" i="21"/>
  <c r="Z23" i="21"/>
  <c r="W19" i="21"/>
  <c r="AB19" i="21" s="1"/>
  <c r="AL42" i="5"/>
  <c r="X42" i="5"/>
  <c r="Z42" i="5"/>
  <c r="W42" i="5"/>
  <c r="AB42" i="5" s="1"/>
  <c r="AN42" i="5"/>
  <c r="W25" i="5"/>
  <c r="AB25" i="5" s="1"/>
  <c r="W27" i="5"/>
  <c r="AB27" i="5" s="1"/>
  <c r="W26" i="5"/>
  <c r="AB26" i="5" s="1"/>
  <c r="W29" i="5"/>
  <c r="AB29" i="5" s="1"/>
  <c r="W32" i="5"/>
  <c r="AB32" i="5" s="1"/>
  <c r="W28" i="5"/>
  <c r="AB28" i="5" s="1"/>
  <c r="W30" i="5"/>
  <c r="AB30" i="5" s="1"/>
  <c r="W31" i="5"/>
  <c r="AB31" i="5" s="1"/>
  <c r="W33" i="5"/>
  <c r="AB33" i="5" s="1"/>
  <c r="W36" i="5"/>
  <c r="AB36" i="5" s="1"/>
  <c r="Z41" i="16"/>
  <c r="X41" i="16"/>
  <c r="W41" i="16"/>
  <c r="AB41" i="16" s="1"/>
  <c r="W37" i="16"/>
  <c r="AB37" i="16" s="1"/>
  <c r="W38" i="16"/>
  <c r="AB38" i="16" s="1"/>
  <c r="W34" i="16"/>
  <c r="AB34" i="16" s="1"/>
  <c r="C77" i="8"/>
  <c r="AJ36" i="8"/>
  <c r="C50" i="4"/>
  <c r="AJ9" i="4"/>
  <c r="AA20" i="11"/>
  <c r="AE20" i="11" s="1"/>
  <c r="W32" i="23"/>
  <c r="AB32" i="23" s="1"/>
  <c r="AA23" i="19"/>
  <c r="AE23" i="19" s="1"/>
  <c r="AA18" i="19"/>
  <c r="AE18" i="19" s="1"/>
  <c r="AA20" i="19"/>
  <c r="AE20" i="19" s="1"/>
  <c r="AA21" i="19"/>
  <c r="AE21" i="19" s="1"/>
  <c r="AA19" i="19"/>
  <c r="AE19" i="19" s="1"/>
  <c r="AA22" i="4"/>
  <c r="AE22" i="4" s="1"/>
  <c r="W40" i="24"/>
  <c r="AB40" i="24" s="1"/>
  <c r="AN42" i="10"/>
  <c r="Z42" i="10"/>
  <c r="X42" i="10"/>
  <c r="Y40" i="10" s="1"/>
  <c r="AC40" i="10" s="1"/>
  <c r="W42" i="10"/>
  <c r="AB42" i="10" s="1"/>
  <c r="AL42" i="10"/>
  <c r="W25" i="10"/>
  <c r="AB25" i="10" s="1"/>
  <c r="W26" i="10"/>
  <c r="AB26" i="10" s="1"/>
  <c r="W27" i="10"/>
  <c r="AB27" i="10" s="1"/>
  <c r="W30" i="10"/>
  <c r="AB30" i="10" s="1"/>
  <c r="W28" i="10"/>
  <c r="AB28" i="10" s="1"/>
  <c r="W29" i="10"/>
  <c r="AB29" i="10" s="1"/>
  <c r="W31" i="10"/>
  <c r="AB31" i="10" s="1"/>
  <c r="W33" i="10"/>
  <c r="AB33" i="10" s="1"/>
  <c r="W32" i="10"/>
  <c r="AB32" i="10" s="1"/>
  <c r="W34" i="10"/>
  <c r="AB34" i="10" s="1"/>
  <c r="W15" i="5"/>
  <c r="AB15" i="5" s="1"/>
  <c r="C75" i="22"/>
  <c r="AJ34" i="22"/>
  <c r="C62" i="20"/>
  <c r="AJ21" i="20"/>
  <c r="C57" i="3"/>
  <c r="AJ16" i="3"/>
  <c r="C77" i="15"/>
  <c r="AJ36" i="15"/>
  <c r="C57" i="19"/>
  <c r="AJ16" i="19"/>
  <c r="AA24" i="19"/>
  <c r="AE24" i="19" s="1"/>
  <c r="AA8" i="19"/>
  <c r="AE8" i="19" s="1"/>
  <c r="AA7" i="19"/>
  <c r="AE7" i="19" s="1"/>
  <c r="AA9" i="19"/>
  <c r="AE9" i="19" s="1"/>
  <c r="AA11" i="19"/>
  <c r="AE11" i="19" s="1"/>
  <c r="AA10" i="19"/>
  <c r="AE10" i="19" s="1"/>
  <c r="AA12" i="19"/>
  <c r="AE12" i="19" s="1"/>
  <c r="AA14" i="19"/>
  <c r="AE14" i="19" s="1"/>
  <c r="AA13" i="19"/>
  <c r="AE13" i="19" s="1"/>
  <c r="AA16" i="19"/>
  <c r="AE16" i="19" s="1"/>
  <c r="AA15" i="19"/>
  <c r="AE15" i="19" s="1"/>
  <c r="AA17" i="19"/>
  <c r="AE17" i="19" s="1"/>
  <c r="Z41" i="6"/>
  <c r="AA36" i="6" s="1"/>
  <c r="AE36" i="6" s="1"/>
  <c r="X41" i="6"/>
  <c r="Y36" i="6" s="1"/>
  <c r="AC36" i="6" s="1"/>
  <c r="W41" i="6"/>
  <c r="AB41" i="6" s="1"/>
  <c r="C60" i="18"/>
  <c r="AJ19" i="18"/>
  <c r="C81" i="8"/>
  <c r="AJ40" i="8"/>
  <c r="C71" i="15"/>
  <c r="AJ30" i="15"/>
  <c r="C61" i="6"/>
  <c r="AJ20" i="6"/>
  <c r="C78" i="11"/>
  <c r="AJ37" i="11"/>
  <c r="J75" i="15"/>
  <c r="AF35" i="15"/>
  <c r="M75" i="15" s="1"/>
  <c r="AN34" i="15"/>
  <c r="C68" i="8"/>
  <c r="AJ27" i="8"/>
  <c r="C59" i="6"/>
  <c r="AJ18" i="6"/>
  <c r="C55" i="19"/>
  <c r="AJ14" i="19"/>
  <c r="Y24" i="19"/>
  <c r="AC24" i="19" s="1"/>
  <c r="Y7" i="19"/>
  <c r="AC7" i="19" s="1"/>
  <c r="Y8" i="19"/>
  <c r="AC8" i="19" s="1"/>
  <c r="Y9" i="19"/>
  <c r="AC9" i="19" s="1"/>
  <c r="Y10" i="19"/>
  <c r="AC10" i="19" s="1"/>
  <c r="Y11" i="19"/>
  <c r="AC11" i="19" s="1"/>
  <c r="Y12" i="19"/>
  <c r="AC12" i="19" s="1"/>
  <c r="Y16" i="19"/>
  <c r="AC16" i="19" s="1"/>
  <c r="Y13" i="19"/>
  <c r="AC13" i="19" s="1"/>
  <c r="Y14" i="19"/>
  <c r="AC14" i="19" s="1"/>
  <c r="AA18" i="6"/>
  <c r="AE18" i="6" s="1"/>
  <c r="U42" i="9"/>
  <c r="V42" i="9" s="1"/>
  <c r="V41" i="9"/>
  <c r="Z24" i="18"/>
  <c r="AA15" i="18" s="1"/>
  <c r="AE15" i="18" s="1"/>
  <c r="X24" i="18"/>
  <c r="AL24" i="18"/>
  <c r="W24" i="18"/>
  <c r="AB24" i="18" s="1"/>
  <c r="AN24" i="18"/>
  <c r="W10" i="18"/>
  <c r="AB10" i="18" s="1"/>
  <c r="W8" i="18"/>
  <c r="AB8" i="18" s="1"/>
  <c r="W9" i="18"/>
  <c r="AB9" i="18" s="1"/>
  <c r="W7" i="18"/>
  <c r="AB7" i="18" s="1"/>
  <c r="W11" i="18"/>
  <c r="AB11" i="18" s="1"/>
  <c r="W12" i="18"/>
  <c r="AB12" i="18" s="1"/>
  <c r="W15" i="18"/>
  <c r="AB15" i="18" s="1"/>
  <c r="W13" i="18"/>
  <c r="AB13" i="18" s="1"/>
  <c r="W16" i="18"/>
  <c r="AB16" i="18" s="1"/>
  <c r="W14" i="18"/>
  <c r="AB14" i="18" s="1"/>
  <c r="C75" i="2"/>
  <c r="AJ34" i="2"/>
  <c r="AA41" i="8"/>
  <c r="AE41" i="8" s="1"/>
  <c r="AA39" i="8"/>
  <c r="AE39" i="8" s="1"/>
  <c r="AA37" i="8"/>
  <c r="AE37" i="8" s="1"/>
  <c r="C69" i="15"/>
  <c r="AJ28" i="15"/>
  <c r="F78" i="8"/>
  <c r="AD38" i="8"/>
  <c r="I78" i="8" s="1"/>
  <c r="AL37" i="8"/>
  <c r="W42" i="2"/>
  <c r="AB42" i="2" s="1"/>
  <c r="AN42" i="2"/>
  <c r="Z42" i="2"/>
  <c r="AA36" i="2" s="1"/>
  <c r="AE36" i="2" s="1"/>
  <c r="X42" i="2"/>
  <c r="AL42" i="2"/>
  <c r="W26" i="2"/>
  <c r="AB26" i="2" s="1"/>
  <c r="W27" i="2"/>
  <c r="AB27" i="2" s="1"/>
  <c r="W25" i="2"/>
  <c r="AB25" i="2" s="1"/>
  <c r="W29" i="2"/>
  <c r="AB29" i="2" s="1"/>
  <c r="W28" i="2"/>
  <c r="AB28" i="2" s="1"/>
  <c r="W30" i="2"/>
  <c r="AB30" i="2" s="1"/>
  <c r="W32" i="2"/>
  <c r="AB32" i="2" s="1"/>
  <c r="W31" i="2"/>
  <c r="AB31" i="2" s="1"/>
  <c r="W33" i="2"/>
  <c r="AB33" i="2" s="1"/>
  <c r="AL42" i="11"/>
  <c r="Z42" i="11"/>
  <c r="AN42" i="11"/>
  <c r="X42" i="11"/>
  <c r="W42" i="11"/>
  <c r="AB42" i="11" s="1"/>
  <c r="W28" i="11"/>
  <c r="AB28" i="11" s="1"/>
  <c r="W25" i="11"/>
  <c r="AB25" i="11" s="1"/>
  <c r="W26" i="11"/>
  <c r="AB26" i="11" s="1"/>
  <c r="W27" i="11"/>
  <c r="AB27" i="11" s="1"/>
  <c r="W30" i="11"/>
  <c r="AB30" i="11" s="1"/>
  <c r="W29" i="11"/>
  <c r="AB29" i="11" s="1"/>
  <c r="W31" i="11"/>
  <c r="AB31" i="11" s="1"/>
  <c r="W32" i="11"/>
  <c r="AB32" i="11" s="1"/>
  <c r="W33" i="11"/>
  <c r="AB33" i="11" s="1"/>
  <c r="Y24" i="6"/>
  <c r="AC24" i="6" s="1"/>
  <c r="Y7" i="6"/>
  <c r="AC7" i="6" s="1"/>
  <c r="Y8" i="6"/>
  <c r="AC8" i="6" s="1"/>
  <c r="Y10" i="6"/>
  <c r="AC10" i="6" s="1"/>
  <c r="Y9" i="6"/>
  <c r="AC9" i="6" s="1"/>
  <c r="Y12" i="6"/>
  <c r="AC12" i="6" s="1"/>
  <c r="Y14" i="6"/>
  <c r="AC14" i="6" s="1"/>
  <c r="Y13" i="6"/>
  <c r="AC13" i="6" s="1"/>
  <c r="Y11" i="6"/>
  <c r="AC11" i="6" s="1"/>
  <c r="Y16" i="6"/>
  <c r="AC16" i="6" s="1"/>
  <c r="Y17" i="6"/>
  <c r="AC17" i="6" s="1"/>
  <c r="Y15" i="6"/>
  <c r="AC15" i="6" s="1"/>
  <c r="C79" i="12"/>
  <c r="AJ38" i="12"/>
  <c r="W19" i="3"/>
  <c r="AB19" i="3" s="1"/>
  <c r="C56" i="25"/>
  <c r="AJ15" i="25"/>
  <c r="C60" i="6"/>
  <c r="AJ19" i="6"/>
  <c r="AN42" i="14"/>
  <c r="X42" i="14"/>
  <c r="W42" i="14"/>
  <c r="AB42" i="14" s="1"/>
  <c r="Z42" i="14"/>
  <c r="AL42" i="14"/>
  <c r="W25" i="14"/>
  <c r="AB25" i="14" s="1"/>
  <c r="W27" i="14"/>
  <c r="AB27" i="14" s="1"/>
  <c r="W26" i="14"/>
  <c r="AB26" i="14" s="1"/>
  <c r="W28" i="14"/>
  <c r="AB28" i="14" s="1"/>
  <c r="W30" i="14"/>
  <c r="AB30" i="14" s="1"/>
  <c r="W29" i="14"/>
  <c r="AB29" i="14" s="1"/>
  <c r="W31" i="14"/>
  <c r="AB31" i="14" s="1"/>
  <c r="W33" i="14"/>
  <c r="AB33" i="14" s="1"/>
  <c r="W32" i="14"/>
  <c r="AB32" i="14" s="1"/>
  <c r="W34" i="14"/>
  <c r="AB34" i="14" s="1"/>
  <c r="X23" i="12"/>
  <c r="W23" i="12"/>
  <c r="AB23" i="12" s="1"/>
  <c r="Z23" i="12"/>
  <c r="AA19" i="12" s="1"/>
  <c r="AE19" i="12" s="1"/>
  <c r="Z40" i="13"/>
  <c r="X40" i="13"/>
  <c r="W34" i="11"/>
  <c r="AB34" i="11" s="1"/>
  <c r="C79" i="23"/>
  <c r="AJ38" i="23"/>
  <c r="AA24" i="4"/>
  <c r="AE24" i="4" s="1"/>
  <c r="AA7" i="4"/>
  <c r="AE7" i="4" s="1"/>
  <c r="AA8" i="4"/>
  <c r="AE8" i="4" s="1"/>
  <c r="AA9" i="4"/>
  <c r="AE9" i="4" s="1"/>
  <c r="AA10" i="4"/>
  <c r="AE10" i="4" s="1"/>
  <c r="AA11" i="4"/>
  <c r="AE11" i="4" s="1"/>
  <c r="AA12" i="4"/>
  <c r="AE12" i="4" s="1"/>
  <c r="AA13" i="4"/>
  <c r="AE13" i="4" s="1"/>
  <c r="AA14" i="4"/>
  <c r="AE14" i="4" s="1"/>
  <c r="AA15" i="4"/>
  <c r="AE15" i="4" s="1"/>
  <c r="AA19" i="4"/>
  <c r="AE19" i="4" s="1"/>
  <c r="AA18" i="4"/>
  <c r="AE18" i="4" s="1"/>
  <c r="AA16" i="4"/>
  <c r="AE16" i="4" s="1"/>
  <c r="F80" i="15"/>
  <c r="AD40" i="15"/>
  <c r="I80" i="15" s="1"/>
  <c r="AL39" i="15"/>
  <c r="W18" i="12"/>
  <c r="AB18" i="12" s="1"/>
  <c r="W17" i="18"/>
  <c r="AB17" i="18" s="1"/>
  <c r="X22" i="13"/>
  <c r="Z22" i="13"/>
  <c r="AP24" i="19"/>
  <c r="D64" i="19" s="1"/>
  <c r="AQ24" i="19"/>
  <c r="E64" i="19" s="1"/>
  <c r="C64" i="19"/>
  <c r="AJ23" i="19"/>
  <c r="AK23" i="19" s="1"/>
  <c r="AP23" i="19" s="1"/>
  <c r="D63" i="19" s="1"/>
  <c r="AA16" i="6"/>
  <c r="AE16" i="6" s="1"/>
  <c r="C76" i="15"/>
  <c r="AJ35" i="15"/>
  <c r="C62" i="4"/>
  <c r="AJ21" i="4"/>
  <c r="C60" i="8"/>
  <c r="AJ19" i="8"/>
  <c r="C68" i="15"/>
  <c r="AJ27" i="15"/>
  <c r="C79" i="18"/>
  <c r="AJ38" i="18"/>
  <c r="Z22" i="7"/>
  <c r="X22" i="7"/>
  <c r="X22" i="15"/>
  <c r="Z22" i="15"/>
  <c r="W17" i="15"/>
  <c r="AB17" i="15" s="1"/>
  <c r="X41" i="2"/>
  <c r="W41" i="2"/>
  <c r="AB41" i="2" s="1"/>
  <c r="Z41" i="2"/>
  <c r="W37" i="2"/>
  <c r="AB37" i="2" s="1"/>
  <c r="W19" i="5"/>
  <c r="AB19" i="5" s="1"/>
  <c r="W38" i="6"/>
  <c r="AB38" i="6" s="1"/>
  <c r="AA23" i="6"/>
  <c r="AE23" i="6" s="1"/>
  <c r="AA17" i="6"/>
  <c r="AE17" i="6" s="1"/>
  <c r="AA21" i="6"/>
  <c r="AE21" i="6" s="1"/>
  <c r="AA15" i="6"/>
  <c r="AE15" i="6" s="1"/>
  <c r="AA19" i="6"/>
  <c r="AE19" i="6" s="1"/>
  <c r="AA40" i="12"/>
  <c r="AE40" i="12" s="1"/>
  <c r="C54" i="6"/>
  <c r="AJ13" i="6"/>
  <c r="C57" i="4"/>
  <c r="AJ16" i="4"/>
  <c r="C78" i="1"/>
  <c r="AJ37" i="1"/>
  <c r="Y20" i="20"/>
  <c r="AC20" i="20" s="1"/>
  <c r="C61" i="14"/>
  <c r="AJ20" i="14"/>
  <c r="C74" i="3"/>
  <c r="AJ33" i="3"/>
  <c r="C59" i="23"/>
  <c r="AJ18" i="23"/>
  <c r="Y40" i="14"/>
  <c r="AC40" i="14" s="1"/>
  <c r="X41" i="21"/>
  <c r="Y36" i="21" s="1"/>
  <c r="AC36" i="21" s="1"/>
  <c r="W41" i="21"/>
  <c r="AB41" i="21" s="1"/>
  <c r="Z41" i="21"/>
  <c r="AA36" i="21" s="1"/>
  <c r="AE36" i="21" s="1"/>
  <c r="W38" i="21"/>
  <c r="AB38" i="21" s="1"/>
  <c r="W37" i="21"/>
  <c r="AB37" i="21" s="1"/>
  <c r="C58" i="24"/>
  <c r="AJ17" i="24"/>
  <c r="W36" i="11"/>
  <c r="AB36" i="11" s="1"/>
  <c r="C54" i="4"/>
  <c r="AJ13" i="4"/>
  <c r="X41" i="1"/>
  <c r="Z41" i="1"/>
  <c r="W41" i="1"/>
  <c r="AB41" i="1" s="1"/>
  <c r="C60" i="11"/>
  <c r="AJ19" i="11"/>
  <c r="C52" i="19"/>
  <c r="AJ11" i="19"/>
  <c r="AA20" i="6"/>
  <c r="AE20" i="6" s="1"/>
  <c r="Z23" i="14"/>
  <c r="AA22" i="14" s="1"/>
  <c r="AE22" i="14" s="1"/>
  <c r="W23" i="14"/>
  <c r="AB23" i="14" s="1"/>
  <c r="X23" i="14"/>
  <c r="Y23" i="14" s="1"/>
  <c r="AC23" i="14" s="1"/>
  <c r="W19" i="17"/>
  <c r="AB19" i="17" s="1"/>
  <c r="C57" i="8"/>
  <c r="AJ16" i="8"/>
  <c r="W39" i="17"/>
  <c r="AB39" i="17" s="1"/>
  <c r="C67" i="15"/>
  <c r="AJ26" i="15"/>
  <c r="W35" i="6"/>
  <c r="AB35" i="6" s="1"/>
  <c r="Y40" i="12"/>
  <c r="AC40" i="12" s="1"/>
  <c r="C52" i="6"/>
  <c r="AJ11" i="6"/>
  <c r="C61" i="4"/>
  <c r="AJ20" i="4"/>
  <c r="W34" i="18"/>
  <c r="AB34" i="18" s="1"/>
  <c r="W37" i="11"/>
  <c r="AB37" i="11" s="1"/>
  <c r="C78" i="4"/>
  <c r="AJ37" i="4"/>
  <c r="W18" i="3"/>
  <c r="AB18" i="3" s="1"/>
  <c r="C51" i="19"/>
  <c r="AJ10" i="19"/>
  <c r="W34" i="22"/>
  <c r="AB34" i="22" s="1"/>
  <c r="W39" i="2"/>
  <c r="AB39" i="2" s="1"/>
  <c r="AA38" i="8"/>
  <c r="AE38" i="8" s="1"/>
  <c r="C66" i="15"/>
  <c r="AJ25" i="15"/>
  <c r="C51" i="6"/>
  <c r="AJ10" i="6"/>
  <c r="V23" i="16"/>
  <c r="U24" i="16"/>
  <c r="V24" i="16" s="1"/>
  <c r="W19" i="16" s="1"/>
  <c r="AB19" i="16" s="1"/>
  <c r="C63" i="4"/>
  <c r="AJ22" i="4"/>
  <c r="AK22" i="4" s="1"/>
  <c r="AP22" i="4" s="1"/>
  <c r="D62" i="4" s="1"/>
  <c r="C76" i="3"/>
  <c r="AJ35" i="3"/>
  <c r="Z42" i="16"/>
  <c r="X42" i="16"/>
  <c r="W42" i="16"/>
  <c r="AB42" i="16" s="1"/>
  <c r="AN42" i="16"/>
  <c r="AL42" i="16"/>
  <c r="W25" i="16"/>
  <c r="AB25" i="16" s="1"/>
  <c r="W26" i="16"/>
  <c r="AB26" i="16" s="1"/>
  <c r="W27" i="16"/>
  <c r="AB27" i="16" s="1"/>
  <c r="W28" i="16"/>
  <c r="AB28" i="16" s="1"/>
  <c r="W29" i="16"/>
  <c r="AB29" i="16" s="1"/>
  <c r="W31" i="16"/>
  <c r="AB31" i="16" s="1"/>
  <c r="W30" i="16"/>
  <c r="AB30" i="16" s="1"/>
  <c r="W33" i="16"/>
  <c r="AB33" i="16" s="1"/>
  <c r="W32" i="16"/>
  <c r="AB32" i="16" s="1"/>
  <c r="C73" i="3"/>
  <c r="AJ32" i="3"/>
  <c r="X41" i="14"/>
  <c r="Y39" i="14" s="1"/>
  <c r="AC39" i="14" s="1"/>
  <c r="W41" i="14"/>
  <c r="AB41" i="14" s="1"/>
  <c r="Z41" i="14"/>
  <c r="W38" i="14"/>
  <c r="AB38" i="14" s="1"/>
  <c r="W39" i="14"/>
  <c r="AB39" i="14" s="1"/>
  <c r="W19" i="24"/>
  <c r="AB19" i="24" s="1"/>
  <c r="C61" i="23"/>
  <c r="AJ20" i="23"/>
  <c r="W37" i="18"/>
  <c r="AB37" i="18" s="1"/>
  <c r="C75" i="5"/>
  <c r="AJ34" i="5"/>
  <c r="C79" i="15"/>
  <c r="AJ38" i="15"/>
  <c r="C54" i="19"/>
  <c r="AJ13" i="19"/>
  <c r="W18" i="11"/>
  <c r="AB18" i="11" s="1"/>
  <c r="W17" i="12"/>
  <c r="AB17" i="12" s="1"/>
  <c r="W42" i="23"/>
  <c r="AB42" i="23" s="1"/>
  <c r="AN42" i="23"/>
  <c r="X42" i="23"/>
  <c r="AL42" i="23"/>
  <c r="Z42" i="23"/>
  <c r="W26" i="23"/>
  <c r="AB26" i="23" s="1"/>
  <c r="W25" i="23"/>
  <c r="AB25" i="23" s="1"/>
  <c r="W27" i="23"/>
  <c r="AB27" i="23" s="1"/>
  <c r="W28" i="23"/>
  <c r="AB28" i="23" s="1"/>
  <c r="W29" i="23"/>
  <c r="AB29" i="23" s="1"/>
  <c r="W31" i="23"/>
  <c r="AB31" i="23" s="1"/>
  <c r="W30" i="23"/>
  <c r="AB30" i="23" s="1"/>
  <c r="W38" i="22"/>
  <c r="AB38" i="22" s="1"/>
  <c r="W24" i="23"/>
  <c r="AB24" i="23" s="1"/>
  <c r="AN24" i="23"/>
  <c r="X24" i="23"/>
  <c r="Z24" i="23"/>
  <c r="AA22" i="23" s="1"/>
  <c r="AE22" i="23" s="1"/>
  <c r="AL24" i="23"/>
  <c r="W7" i="23"/>
  <c r="AB7" i="23" s="1"/>
  <c r="W8" i="23"/>
  <c r="AB8" i="23" s="1"/>
  <c r="W10" i="23"/>
  <c r="AB10" i="23" s="1"/>
  <c r="W9" i="23"/>
  <c r="AB9" i="23" s="1"/>
  <c r="W11" i="23"/>
  <c r="AB11" i="23" s="1"/>
  <c r="W14" i="23"/>
  <c r="AB14" i="23" s="1"/>
  <c r="W13" i="23"/>
  <c r="AB13" i="23" s="1"/>
  <c r="W12" i="23"/>
  <c r="AB12" i="23" s="1"/>
  <c r="W15" i="23"/>
  <c r="AB15" i="23" s="1"/>
  <c r="AA36" i="8"/>
  <c r="AE36" i="8" s="1"/>
  <c r="C65" i="15"/>
  <c r="V41" i="7"/>
  <c r="U42" i="7"/>
  <c r="V42" i="7" s="1"/>
  <c r="W35" i="7" s="1"/>
  <c r="AB35" i="7" s="1"/>
  <c r="W33" i="1"/>
  <c r="AB33" i="1" s="1"/>
  <c r="C50" i="6"/>
  <c r="AJ9" i="6"/>
  <c r="X22" i="16"/>
  <c r="Z22" i="16"/>
  <c r="W22" i="16"/>
  <c r="AB22" i="16" s="1"/>
  <c r="Y23" i="4"/>
  <c r="AC23" i="4" s="1"/>
  <c r="Y18" i="4"/>
  <c r="AC18" i="4" s="1"/>
  <c r="AN24" i="20"/>
  <c r="Z24" i="20"/>
  <c r="X24" i="20"/>
  <c r="W24" i="20"/>
  <c r="AB24" i="20" s="1"/>
  <c r="AL24" i="20"/>
  <c r="W7" i="20"/>
  <c r="AB7" i="20" s="1"/>
  <c r="W8" i="20"/>
  <c r="AB8" i="20" s="1"/>
  <c r="W10" i="20"/>
  <c r="AB10" i="20" s="1"/>
  <c r="W9" i="20"/>
  <c r="AB9" i="20" s="1"/>
  <c r="W11" i="20"/>
  <c r="AB11" i="20" s="1"/>
  <c r="W12" i="20"/>
  <c r="AB12" i="20" s="1"/>
  <c r="W16" i="20"/>
  <c r="AB16" i="20" s="1"/>
  <c r="W13" i="20"/>
  <c r="AB13" i="20" s="1"/>
  <c r="W14" i="20"/>
  <c r="AB14" i="20" s="1"/>
  <c r="W15" i="20"/>
  <c r="AB15" i="20" s="1"/>
  <c r="Z24" i="11"/>
  <c r="AA22" i="11" s="1"/>
  <c r="AE22" i="11" s="1"/>
  <c r="AN24" i="11"/>
  <c r="AL24" i="11"/>
  <c r="X24" i="11"/>
  <c r="Y16" i="11" s="1"/>
  <c r="AC16" i="11" s="1"/>
  <c r="W24" i="11"/>
  <c r="AB24" i="11" s="1"/>
  <c r="W8" i="11"/>
  <c r="AB8" i="11" s="1"/>
  <c r="W7" i="11"/>
  <c r="AB7" i="11" s="1"/>
  <c r="W9" i="11"/>
  <c r="AB9" i="11" s="1"/>
  <c r="W10" i="11"/>
  <c r="AB10" i="11" s="1"/>
  <c r="W12" i="11"/>
  <c r="AB12" i="11" s="1"/>
  <c r="W11" i="11"/>
  <c r="AB11" i="11" s="1"/>
  <c r="W13" i="11"/>
  <c r="AB13" i="11" s="1"/>
  <c r="W14" i="11"/>
  <c r="AB14" i="11" s="1"/>
  <c r="W15" i="11"/>
  <c r="AB15" i="11" s="1"/>
  <c r="W37" i="5"/>
  <c r="AB37" i="5" s="1"/>
  <c r="C50" i="19"/>
  <c r="AJ9" i="19"/>
  <c r="W20" i="5"/>
  <c r="AB20" i="5" s="1"/>
  <c r="W22" i="18"/>
  <c r="AB22" i="18" s="1"/>
  <c r="C49" i="6"/>
  <c r="AJ8" i="6"/>
  <c r="Y23" i="19"/>
  <c r="AC23" i="19" s="1"/>
  <c r="Y15" i="19"/>
  <c r="AC15" i="19" s="1"/>
  <c r="Y21" i="19"/>
  <c r="AC21" i="19" s="1"/>
  <c r="Y17" i="19"/>
  <c r="AC17" i="19" s="1"/>
  <c r="Y19" i="19"/>
  <c r="AC19" i="19" s="1"/>
  <c r="W34" i="1"/>
  <c r="AB34" i="1" s="1"/>
  <c r="W21" i="5"/>
  <c r="AB21" i="5" s="1"/>
  <c r="U42" i="13"/>
  <c r="V42" i="13" s="1"/>
  <c r="V41" i="13"/>
  <c r="W39" i="13" s="1"/>
  <c r="AB39" i="13" s="1"/>
  <c r="AA42" i="8"/>
  <c r="AE42" i="8" s="1"/>
  <c r="AA25" i="8"/>
  <c r="AE25" i="8" s="1"/>
  <c r="AA26" i="8"/>
  <c r="AE26" i="8" s="1"/>
  <c r="AA29" i="8"/>
  <c r="AE29" i="8" s="1"/>
  <c r="AA27" i="8"/>
  <c r="AE27" i="8" s="1"/>
  <c r="AA28" i="8"/>
  <c r="AE28" i="8" s="1"/>
  <c r="AA30" i="8"/>
  <c r="AE30" i="8" s="1"/>
  <c r="AA32" i="8"/>
  <c r="AE32" i="8" s="1"/>
  <c r="AA31" i="8"/>
  <c r="AE31" i="8" s="1"/>
  <c r="AA33" i="8"/>
  <c r="AE33" i="8" s="1"/>
  <c r="AN42" i="24"/>
  <c r="Z42" i="24"/>
  <c r="AL42" i="24"/>
  <c r="W42" i="24"/>
  <c r="AB42" i="24" s="1"/>
  <c r="X42" i="24"/>
  <c r="W30" i="24"/>
  <c r="AB30" i="24" s="1"/>
  <c r="W26" i="24"/>
  <c r="AB26" i="24" s="1"/>
  <c r="W27" i="24"/>
  <c r="AB27" i="24" s="1"/>
  <c r="W29" i="24"/>
  <c r="AB29" i="24" s="1"/>
  <c r="W25" i="24"/>
  <c r="AB25" i="24" s="1"/>
  <c r="W28" i="24"/>
  <c r="AB28" i="24" s="1"/>
  <c r="W33" i="24"/>
  <c r="AB33" i="24" s="1"/>
  <c r="W31" i="24"/>
  <c r="AB31" i="24" s="1"/>
  <c r="W32" i="24"/>
  <c r="AB32" i="24" s="1"/>
  <c r="AA22" i="8"/>
  <c r="AE22" i="8" s="1"/>
  <c r="AA15" i="8"/>
  <c r="AE15" i="8" s="1"/>
  <c r="AA18" i="8"/>
  <c r="AE18" i="8" s="1"/>
  <c r="W38" i="18"/>
  <c r="AB38" i="18" s="1"/>
  <c r="AA40" i="8"/>
  <c r="AE40" i="8" s="1"/>
  <c r="C74" i="15"/>
  <c r="AJ33" i="15"/>
  <c r="C81" i="15"/>
  <c r="AJ40" i="15"/>
  <c r="Y22" i="19"/>
  <c r="AC22" i="19" s="1"/>
  <c r="W21" i="18"/>
  <c r="AB21" i="18" s="1"/>
  <c r="W18" i="23"/>
  <c r="AB18" i="23" s="1"/>
  <c r="Y35" i="6"/>
  <c r="AC35" i="6" s="1"/>
  <c r="W35" i="3"/>
  <c r="AB35" i="3" s="1"/>
  <c r="AA37" i="15"/>
  <c r="AE37" i="15" s="1"/>
  <c r="Z41" i="17"/>
  <c r="AA38" i="17" s="1"/>
  <c r="AE38" i="17" s="1"/>
  <c r="X41" i="17"/>
  <c r="W41" i="17"/>
  <c r="AB41" i="17" s="1"/>
  <c r="W33" i="17"/>
  <c r="AB33" i="17" s="1"/>
  <c r="Z23" i="1"/>
  <c r="X23" i="1"/>
  <c r="Y23" i="1" s="1"/>
  <c r="AC23" i="1" s="1"/>
  <c r="W23" i="1"/>
  <c r="AB23" i="1" s="1"/>
  <c r="W21" i="1"/>
  <c r="AB21" i="1" s="1"/>
  <c r="W18" i="1"/>
  <c r="AB18" i="1" s="1"/>
  <c r="W19" i="1"/>
  <c r="AB19" i="1" s="1"/>
  <c r="W19" i="14"/>
  <c r="AB19" i="14" s="1"/>
  <c r="W39" i="16"/>
  <c r="AB39" i="16" s="1"/>
  <c r="AA40" i="17"/>
  <c r="AE40" i="17" s="1"/>
  <c r="W40" i="16"/>
  <c r="AB40" i="16" s="1"/>
  <c r="W17" i="20"/>
  <c r="AB17" i="20" s="1"/>
  <c r="C47" i="4"/>
  <c r="Z24" i="25"/>
  <c r="AA17" i="25" s="1"/>
  <c r="AE17" i="25" s="1"/>
  <c r="AL24" i="25"/>
  <c r="AN24" i="25"/>
  <c r="W24" i="25"/>
  <c r="AB24" i="25" s="1"/>
  <c r="X24" i="25"/>
  <c r="W7" i="25"/>
  <c r="AB7" i="25" s="1"/>
  <c r="W9" i="25"/>
  <c r="AB9" i="25" s="1"/>
  <c r="W10" i="25"/>
  <c r="AB10" i="25" s="1"/>
  <c r="W8" i="25"/>
  <c r="AB8" i="25" s="1"/>
  <c r="W11" i="25"/>
  <c r="AB11" i="25" s="1"/>
  <c r="W12" i="25"/>
  <c r="AB12" i="25" s="1"/>
  <c r="W13" i="25"/>
  <c r="AB13" i="25" s="1"/>
  <c r="W15" i="25"/>
  <c r="AB15" i="25" s="1"/>
  <c r="W14" i="25"/>
  <c r="AB14" i="25" s="1"/>
  <c r="C70" i="8"/>
  <c r="AJ29" i="8"/>
  <c r="W37" i="12"/>
  <c r="AB37" i="12" s="1"/>
  <c r="X40" i="9"/>
  <c r="Z40" i="9"/>
  <c r="W38" i="9"/>
  <c r="AB38" i="9" s="1"/>
  <c r="W35" i="9"/>
  <c r="AB35" i="9" s="1"/>
  <c r="W36" i="10"/>
  <c r="AB36" i="10" s="1"/>
  <c r="C62" i="6"/>
  <c r="AJ21" i="6"/>
  <c r="AK21" i="6" s="1"/>
  <c r="AQ21" i="6" s="1"/>
  <c r="E61" i="6" s="1"/>
  <c r="AA36" i="25"/>
  <c r="AE36" i="25" s="1"/>
  <c r="W38" i="12"/>
  <c r="AB38" i="12" s="1"/>
  <c r="W34" i="2"/>
  <c r="AB34" i="2" s="1"/>
  <c r="W35" i="1"/>
  <c r="AB35" i="1" s="1"/>
  <c r="C72" i="15"/>
  <c r="AJ31" i="15"/>
  <c r="C82" i="15"/>
  <c r="AP42" i="15"/>
  <c r="D82" i="15" s="1"/>
  <c r="AQ42" i="15"/>
  <c r="E82" i="15" s="1"/>
  <c r="AJ41" i="15"/>
  <c r="AK41" i="15" s="1"/>
  <c r="AP41" i="15" s="1"/>
  <c r="D81" i="15" s="1"/>
  <c r="W40" i="23"/>
  <c r="AB40" i="23" s="1"/>
  <c r="V23" i="7"/>
  <c r="U24" i="7"/>
  <c r="V24" i="7" s="1"/>
  <c r="W37" i="6"/>
  <c r="AB37" i="6" s="1"/>
  <c r="W37" i="1"/>
  <c r="AB37" i="1" s="1"/>
  <c r="W22" i="14"/>
  <c r="AB22" i="14" s="1"/>
  <c r="W40" i="1"/>
  <c r="AB40" i="1" s="1"/>
  <c r="W39" i="11"/>
  <c r="AB39" i="11" s="1"/>
  <c r="W38" i="23"/>
  <c r="AB38" i="23" s="1"/>
  <c r="W20" i="1"/>
  <c r="AB20" i="1" s="1"/>
  <c r="W35" i="21"/>
  <c r="AB35" i="21" s="1"/>
  <c r="C78" i="15"/>
  <c r="AJ37" i="15"/>
  <c r="W35" i="16"/>
  <c r="AB35" i="16" s="1"/>
  <c r="W40" i="17"/>
  <c r="AB40" i="17" s="1"/>
  <c r="W20" i="20"/>
  <c r="AB20" i="20" s="1"/>
  <c r="AP24" i="4"/>
  <c r="D64" i="4" s="1"/>
  <c r="AQ24" i="4"/>
  <c r="E64" i="4" s="1"/>
  <c r="C64" i="4"/>
  <c r="AJ23" i="4"/>
  <c r="AK23" i="4" s="1"/>
  <c r="AQ23" i="4" s="1"/>
  <c r="E63" i="4" s="1"/>
  <c r="W19" i="18"/>
  <c r="AB19" i="18" s="1"/>
  <c r="W36" i="2"/>
  <c r="AB36" i="2" s="1"/>
  <c r="C73" i="8"/>
  <c r="AJ32" i="8"/>
  <c r="Y35" i="11"/>
  <c r="AC35" i="11" s="1"/>
  <c r="W37" i="23"/>
  <c r="AB37" i="23" s="1"/>
  <c r="X41" i="4"/>
  <c r="Y40" i="4" s="1"/>
  <c r="AC40" i="4" s="1"/>
  <c r="W41" i="4"/>
  <c r="AB41" i="4" s="1"/>
  <c r="Z41" i="4"/>
  <c r="W36" i="4"/>
  <c r="AB36" i="4" s="1"/>
  <c r="W23" i="18"/>
  <c r="AB23" i="18" s="1"/>
  <c r="X23" i="18"/>
  <c r="Z23" i="18"/>
  <c r="AA22" i="18" s="1"/>
  <c r="AE22" i="18" s="1"/>
  <c r="W35" i="23"/>
  <c r="AB35" i="23" s="1"/>
  <c r="W40" i="2"/>
  <c r="AB40" i="2" s="1"/>
  <c r="Y41" i="8"/>
  <c r="AC41" i="8" s="1"/>
  <c r="Y35" i="8"/>
  <c r="AC35" i="8" s="1"/>
  <c r="C70" i="15"/>
  <c r="AJ29" i="15"/>
  <c r="W41" i="11"/>
  <c r="AB41" i="11" s="1"/>
  <c r="Z41" i="11"/>
  <c r="AA39" i="11" s="1"/>
  <c r="AE39" i="11" s="1"/>
  <c r="X41" i="11"/>
  <c r="Y40" i="11" s="1"/>
  <c r="AC40" i="11" s="1"/>
  <c r="Z42" i="22"/>
  <c r="AN42" i="22"/>
  <c r="X42" i="22"/>
  <c r="Y36" i="22" s="1"/>
  <c r="AC36" i="22" s="1"/>
  <c r="W42" i="22"/>
  <c r="AB42" i="22" s="1"/>
  <c r="AL42" i="22"/>
  <c r="W25" i="22"/>
  <c r="AB25" i="22" s="1"/>
  <c r="W26" i="22"/>
  <c r="AB26" i="22" s="1"/>
  <c r="W28" i="22"/>
  <c r="AB28" i="22" s="1"/>
  <c r="W30" i="22"/>
  <c r="AB30" i="22" s="1"/>
  <c r="W27" i="22"/>
  <c r="AB27" i="22" s="1"/>
  <c r="W29" i="22"/>
  <c r="AB29" i="22" s="1"/>
  <c r="W32" i="22"/>
  <c r="AB32" i="22" s="1"/>
  <c r="W31" i="22"/>
  <c r="AB31" i="22" s="1"/>
  <c r="U24" i="2"/>
  <c r="V24" i="2" s="1"/>
  <c r="W17" i="2" s="1"/>
  <c r="AB17" i="2" s="1"/>
  <c r="V23" i="2"/>
  <c r="C56" i="6"/>
  <c r="AJ15" i="6"/>
  <c r="C58" i="6"/>
  <c r="AJ17" i="6"/>
  <c r="AK17" i="6" s="1"/>
  <c r="C64" i="6"/>
  <c r="AP24" i="6"/>
  <c r="D64" i="6" s="1"/>
  <c r="AQ24" i="6"/>
  <c r="E64" i="6" s="1"/>
  <c r="AJ23" i="6"/>
  <c r="AK23" i="6" s="1"/>
  <c r="W42" i="19"/>
  <c r="AB42" i="19" s="1"/>
  <c r="AN42" i="19"/>
  <c r="X42" i="19"/>
  <c r="AL42" i="19"/>
  <c r="Z42" i="19"/>
  <c r="AA34" i="19" s="1"/>
  <c r="AE34" i="19" s="1"/>
  <c r="W25" i="19"/>
  <c r="AB25" i="19" s="1"/>
  <c r="W27" i="19"/>
  <c r="AB27" i="19" s="1"/>
  <c r="W26" i="19"/>
  <c r="AB26" i="19" s="1"/>
  <c r="W28" i="19"/>
  <c r="AB28" i="19" s="1"/>
  <c r="W29" i="19"/>
  <c r="AB29" i="19" s="1"/>
  <c r="W30" i="19"/>
  <c r="AB30" i="19" s="1"/>
  <c r="W31" i="19"/>
  <c r="AB31" i="19" s="1"/>
  <c r="W32" i="19"/>
  <c r="AB32" i="19" s="1"/>
  <c r="W33" i="19"/>
  <c r="AB33" i="19" s="1"/>
  <c r="W22" i="5"/>
  <c r="AB22" i="5" s="1"/>
  <c r="Y19" i="25" l="1"/>
  <c r="AC19" i="25" s="1"/>
  <c r="AA39" i="24"/>
  <c r="AE39" i="24" s="1"/>
  <c r="AA20" i="24"/>
  <c r="AE20" i="24" s="1"/>
  <c r="AA36" i="24"/>
  <c r="AE36" i="24" s="1"/>
  <c r="Y34" i="24"/>
  <c r="AC34" i="24" s="1"/>
  <c r="AA33" i="24"/>
  <c r="AE33" i="24" s="1"/>
  <c r="J73" i="24" s="1"/>
  <c r="AA40" i="24"/>
  <c r="AE40" i="24" s="1"/>
  <c r="AA40" i="23"/>
  <c r="AE40" i="23" s="1"/>
  <c r="AJ15" i="23"/>
  <c r="Y40" i="23"/>
  <c r="AC40" i="23" s="1"/>
  <c r="AA20" i="23"/>
  <c r="AE20" i="23" s="1"/>
  <c r="Y40" i="22"/>
  <c r="AC40" i="22" s="1"/>
  <c r="Y35" i="22"/>
  <c r="AC35" i="22" s="1"/>
  <c r="AJ38" i="21"/>
  <c r="Y22" i="21"/>
  <c r="AC22" i="21" s="1"/>
  <c r="AD22" i="21" s="1"/>
  <c r="I62" i="21" s="1"/>
  <c r="AJ20" i="21"/>
  <c r="AA39" i="21"/>
  <c r="AE39" i="21" s="1"/>
  <c r="J79" i="21" s="1"/>
  <c r="AA35" i="21"/>
  <c r="AE35" i="21" s="1"/>
  <c r="Y41" i="21"/>
  <c r="AC41" i="21" s="1"/>
  <c r="AJ17" i="21"/>
  <c r="AA22" i="20"/>
  <c r="AE22" i="20" s="1"/>
  <c r="Y19" i="20"/>
  <c r="AC19" i="20" s="1"/>
  <c r="F59" i="20" s="1"/>
  <c r="W38" i="20"/>
  <c r="AB38" i="20" s="1"/>
  <c r="AA17" i="20"/>
  <c r="AE17" i="20" s="1"/>
  <c r="AN16" i="20" s="1"/>
  <c r="AQ23" i="19"/>
  <c r="E63" i="19" s="1"/>
  <c r="AK19" i="19"/>
  <c r="AQ19" i="19" s="1"/>
  <c r="E59" i="19" s="1"/>
  <c r="AK20" i="19"/>
  <c r="AQ20" i="19" s="1"/>
  <c r="E60" i="19" s="1"/>
  <c r="AK9" i="19"/>
  <c r="AQ9" i="19" s="1"/>
  <c r="E49" i="19" s="1"/>
  <c r="AK16" i="19"/>
  <c r="AK21" i="19"/>
  <c r="W21" i="17"/>
  <c r="AB21" i="17" s="1"/>
  <c r="AA37" i="17"/>
  <c r="AE37" i="17" s="1"/>
  <c r="AF37" i="17" s="1"/>
  <c r="M77" i="17" s="1"/>
  <c r="Y41" i="17"/>
  <c r="AC41" i="17" s="1"/>
  <c r="AQ41" i="15"/>
  <c r="E81" i="15" s="1"/>
  <c r="Y16" i="14"/>
  <c r="AC16" i="14" s="1"/>
  <c r="Y19" i="14"/>
  <c r="AC19" i="14" s="1"/>
  <c r="C57" i="14"/>
  <c r="AA40" i="14"/>
  <c r="AE40" i="14" s="1"/>
  <c r="Y21" i="14"/>
  <c r="AC21" i="14" s="1"/>
  <c r="W18" i="13"/>
  <c r="AB18" i="13" s="1"/>
  <c r="Y22" i="12"/>
  <c r="AC22" i="12" s="1"/>
  <c r="AA18" i="12"/>
  <c r="AE18" i="12" s="1"/>
  <c r="AA21" i="12"/>
  <c r="AE21" i="12" s="1"/>
  <c r="J61" i="12" s="1"/>
  <c r="Y18" i="12"/>
  <c r="AC18" i="12" s="1"/>
  <c r="F58" i="12" s="1"/>
  <c r="AA19" i="11"/>
  <c r="AE19" i="11" s="1"/>
  <c r="Y38" i="11"/>
  <c r="AC38" i="11" s="1"/>
  <c r="AA33" i="11"/>
  <c r="AE33" i="11" s="1"/>
  <c r="Y22" i="11"/>
  <c r="AC22" i="11" s="1"/>
  <c r="AA35" i="11"/>
  <c r="AE35" i="11" s="1"/>
  <c r="AA38" i="11"/>
  <c r="AE38" i="11" s="1"/>
  <c r="AA40" i="11"/>
  <c r="AE40" i="11" s="1"/>
  <c r="AF40" i="11" s="1"/>
  <c r="M80" i="11" s="1"/>
  <c r="AA34" i="11"/>
  <c r="AE34" i="11" s="1"/>
  <c r="AF34" i="11" s="1"/>
  <c r="M74" i="11" s="1"/>
  <c r="Y36" i="11"/>
  <c r="AC36" i="11" s="1"/>
  <c r="AD36" i="11" s="1"/>
  <c r="I76" i="11" s="1"/>
  <c r="C80" i="10"/>
  <c r="AA40" i="10"/>
  <c r="AE40" i="10" s="1"/>
  <c r="AN39" i="10" s="1"/>
  <c r="Y15" i="8"/>
  <c r="AC15" i="8" s="1"/>
  <c r="AK39" i="8"/>
  <c r="AP39" i="8" s="1"/>
  <c r="D79" i="8" s="1"/>
  <c r="AK29" i="8"/>
  <c r="AP29" i="8" s="1"/>
  <c r="D69" i="8" s="1"/>
  <c r="W18" i="7"/>
  <c r="AB18" i="7" s="1"/>
  <c r="W39" i="7"/>
  <c r="AB39" i="7" s="1"/>
  <c r="AK10" i="6"/>
  <c r="AQ10" i="6" s="1"/>
  <c r="E50" i="6" s="1"/>
  <c r="Y38" i="6"/>
  <c r="AC38" i="6" s="1"/>
  <c r="Y16" i="5"/>
  <c r="AC16" i="5" s="1"/>
  <c r="AA23" i="5"/>
  <c r="AE23" i="5" s="1"/>
  <c r="AP23" i="4"/>
  <c r="D63" i="4" s="1"/>
  <c r="Y34" i="4"/>
  <c r="AC34" i="4" s="1"/>
  <c r="AJ39" i="4"/>
  <c r="AA40" i="4"/>
  <c r="AE40" i="4" s="1"/>
  <c r="J80" i="4" s="1"/>
  <c r="AA40" i="3"/>
  <c r="AE40" i="3" s="1"/>
  <c r="Y20" i="3"/>
  <c r="AC20" i="3" s="1"/>
  <c r="Y41" i="2"/>
  <c r="AC41" i="2" s="1"/>
  <c r="AA40" i="2"/>
  <c r="AE40" i="2" s="1"/>
  <c r="AA35" i="2"/>
  <c r="AE35" i="2" s="1"/>
  <c r="J75" i="2" s="1"/>
  <c r="Y16" i="1"/>
  <c r="AC16" i="1" s="1"/>
  <c r="AA20" i="1"/>
  <c r="AE20" i="1" s="1"/>
  <c r="AA36" i="1"/>
  <c r="AE36" i="1" s="1"/>
  <c r="AF36" i="1" s="1"/>
  <c r="M76" i="1" s="1"/>
  <c r="AA38" i="1"/>
  <c r="AE38" i="1" s="1"/>
  <c r="F56" i="11"/>
  <c r="AD16" i="11"/>
  <c r="I56" i="11" s="1"/>
  <c r="AL15" i="11"/>
  <c r="C57" i="2"/>
  <c r="AJ16" i="2"/>
  <c r="J80" i="24"/>
  <c r="AF40" i="24"/>
  <c r="M80" i="24" s="1"/>
  <c r="AN39" i="24"/>
  <c r="AF40" i="14"/>
  <c r="M80" i="14" s="1"/>
  <c r="J80" i="14"/>
  <c r="AN39" i="14"/>
  <c r="J59" i="12"/>
  <c r="AF19" i="12"/>
  <c r="M59" i="12" s="1"/>
  <c r="AN18" i="12"/>
  <c r="C59" i="16"/>
  <c r="AJ18" i="16"/>
  <c r="AP21" i="19"/>
  <c r="D61" i="19" s="1"/>
  <c r="AQ21" i="19"/>
  <c r="E61" i="19" s="1"/>
  <c r="AD20" i="3"/>
  <c r="I60" i="3" s="1"/>
  <c r="F60" i="3"/>
  <c r="AL19" i="3"/>
  <c r="J79" i="11"/>
  <c r="AF39" i="11"/>
  <c r="M79" i="11" s="1"/>
  <c r="AN38" i="11"/>
  <c r="C75" i="7"/>
  <c r="AJ34" i="7"/>
  <c r="F62" i="12"/>
  <c r="AD22" i="12"/>
  <c r="I62" i="12" s="1"/>
  <c r="AL21" i="12"/>
  <c r="AD19" i="20"/>
  <c r="I59" i="20" s="1"/>
  <c r="F80" i="10"/>
  <c r="AD40" i="10"/>
  <c r="I80" i="10" s="1"/>
  <c r="AL39" i="10"/>
  <c r="F80" i="22"/>
  <c r="AD40" i="22"/>
  <c r="I80" i="22" s="1"/>
  <c r="AL39" i="22"/>
  <c r="C79" i="13"/>
  <c r="AJ38" i="13"/>
  <c r="J58" i="24"/>
  <c r="AF18" i="24"/>
  <c r="M58" i="24" s="1"/>
  <c r="AN17" i="24"/>
  <c r="F80" i="23"/>
  <c r="AD40" i="23"/>
  <c r="I80" i="23" s="1"/>
  <c r="AL39" i="23"/>
  <c r="C58" i="7"/>
  <c r="AJ17" i="7"/>
  <c r="J80" i="2"/>
  <c r="AF40" i="2"/>
  <c r="M80" i="2" s="1"/>
  <c r="AN39" i="2"/>
  <c r="C57" i="17"/>
  <c r="AJ16" i="17"/>
  <c r="F58" i="3"/>
  <c r="AD18" i="3"/>
  <c r="I58" i="3" s="1"/>
  <c r="AL17" i="3"/>
  <c r="F56" i="1"/>
  <c r="AD16" i="1"/>
  <c r="I56" i="1" s="1"/>
  <c r="AL15" i="1"/>
  <c r="F56" i="5"/>
  <c r="AD16" i="5"/>
  <c r="I56" i="5" s="1"/>
  <c r="AL15" i="5"/>
  <c r="F62" i="11"/>
  <c r="AD22" i="11"/>
  <c r="I62" i="11" s="1"/>
  <c r="AL21" i="11"/>
  <c r="AF22" i="14"/>
  <c r="M62" i="14" s="1"/>
  <c r="J62" i="14"/>
  <c r="AN21" i="14"/>
  <c r="J80" i="23"/>
  <c r="AF40" i="23"/>
  <c r="M80" i="23" s="1"/>
  <c r="AN39" i="23"/>
  <c r="J80" i="3"/>
  <c r="AF40" i="3"/>
  <c r="M80" i="3" s="1"/>
  <c r="AN39" i="3"/>
  <c r="AF40" i="10"/>
  <c r="M80" i="10" s="1"/>
  <c r="J80" i="10"/>
  <c r="C58" i="13"/>
  <c r="AJ17" i="13"/>
  <c r="AF40" i="4"/>
  <c r="M80" i="4" s="1"/>
  <c r="F59" i="25"/>
  <c r="AD19" i="25"/>
  <c r="I59" i="25" s="1"/>
  <c r="AL18" i="25"/>
  <c r="J57" i="25"/>
  <c r="AF17" i="25"/>
  <c r="M57" i="25" s="1"/>
  <c r="AN16" i="25"/>
  <c r="F74" i="24"/>
  <c r="AD34" i="24"/>
  <c r="I74" i="24" s="1"/>
  <c r="AL33" i="24"/>
  <c r="J76" i="1"/>
  <c r="AN35" i="1"/>
  <c r="F62" i="21"/>
  <c r="AL21" i="21"/>
  <c r="J60" i="8"/>
  <c r="AF20" i="8"/>
  <c r="M60" i="8" s="1"/>
  <c r="AN19" i="8"/>
  <c r="AF21" i="12"/>
  <c r="M61" i="12" s="1"/>
  <c r="AN20" i="12"/>
  <c r="J60" i="1"/>
  <c r="AF20" i="1"/>
  <c r="M60" i="1" s="1"/>
  <c r="AN19" i="1"/>
  <c r="J74" i="12"/>
  <c r="AF34" i="12"/>
  <c r="M74" i="12" s="1"/>
  <c r="AN33" i="12"/>
  <c r="C78" i="20"/>
  <c r="AJ37" i="20"/>
  <c r="AD22" i="24"/>
  <c r="I62" i="24" s="1"/>
  <c r="F62" i="24"/>
  <c r="AL21" i="24"/>
  <c r="C67" i="22"/>
  <c r="AJ26" i="22"/>
  <c r="F75" i="11"/>
  <c r="AD35" i="11"/>
  <c r="I75" i="11" s="1"/>
  <c r="AL34" i="11"/>
  <c r="C80" i="17"/>
  <c r="AJ39" i="17"/>
  <c r="AK39" i="17" s="1"/>
  <c r="AP39" i="17" s="1"/>
  <c r="D79" i="17" s="1"/>
  <c r="C74" i="2"/>
  <c r="AJ33" i="2"/>
  <c r="J57" i="20"/>
  <c r="AF17" i="20"/>
  <c r="M57" i="20" s="1"/>
  <c r="C47" i="25"/>
  <c r="C63" i="1"/>
  <c r="AJ22" i="1"/>
  <c r="C79" i="7"/>
  <c r="AJ38" i="7"/>
  <c r="Z42" i="13"/>
  <c r="AN42" i="13"/>
  <c r="X42" i="13"/>
  <c r="AL42" i="13"/>
  <c r="W42" i="13"/>
  <c r="AB42" i="13" s="1"/>
  <c r="W26" i="13"/>
  <c r="AB26" i="13" s="1"/>
  <c r="W25" i="13"/>
  <c r="AB25" i="13" s="1"/>
  <c r="W30" i="13"/>
  <c r="AB30" i="13" s="1"/>
  <c r="W27" i="13"/>
  <c r="AB27" i="13" s="1"/>
  <c r="W28" i="13"/>
  <c r="AB28" i="13" s="1"/>
  <c r="W29" i="13"/>
  <c r="AB29" i="13" s="1"/>
  <c r="W31" i="13"/>
  <c r="AB31" i="13" s="1"/>
  <c r="W32" i="13"/>
  <c r="AB32" i="13" s="1"/>
  <c r="W34" i="13"/>
  <c r="AB34" i="13" s="1"/>
  <c r="C62" i="16"/>
  <c r="AJ21" i="16"/>
  <c r="J76" i="8"/>
  <c r="AF36" i="8"/>
  <c r="M76" i="8" s="1"/>
  <c r="AN35" i="8"/>
  <c r="Y24" i="23"/>
  <c r="AC24" i="23" s="1"/>
  <c r="Y7" i="23"/>
  <c r="AC7" i="23" s="1"/>
  <c r="Y9" i="23"/>
  <c r="AC9" i="23" s="1"/>
  <c r="Y8" i="23"/>
  <c r="AC8" i="23" s="1"/>
  <c r="Y10" i="23"/>
  <c r="AC10" i="23" s="1"/>
  <c r="Y11" i="23"/>
  <c r="AC11" i="23" s="1"/>
  <c r="Y12" i="23"/>
  <c r="AC12" i="23" s="1"/>
  <c r="Y13" i="23"/>
  <c r="AC13" i="23" s="1"/>
  <c r="Y14" i="23"/>
  <c r="AC14" i="23" s="1"/>
  <c r="Y16" i="23"/>
  <c r="AC16" i="23" s="1"/>
  <c r="C79" i="14"/>
  <c r="AJ38" i="14"/>
  <c r="Y42" i="16"/>
  <c r="AC42" i="16" s="1"/>
  <c r="Y25" i="16"/>
  <c r="AC25" i="16" s="1"/>
  <c r="Y26" i="16"/>
  <c r="AC26" i="16" s="1"/>
  <c r="Y27" i="16"/>
  <c r="AC27" i="16" s="1"/>
  <c r="Y29" i="16"/>
  <c r="AC29" i="16" s="1"/>
  <c r="Y28" i="16"/>
  <c r="AC28" i="16" s="1"/>
  <c r="Y33" i="16"/>
  <c r="AC33" i="16" s="1"/>
  <c r="Y31" i="16"/>
  <c r="AC31" i="16" s="1"/>
  <c r="Y30" i="16"/>
  <c r="AC30" i="16" s="1"/>
  <c r="Y32" i="16"/>
  <c r="AC32" i="16" s="1"/>
  <c r="AK13" i="4"/>
  <c r="AF40" i="12"/>
  <c r="M80" i="12" s="1"/>
  <c r="J80" i="12"/>
  <c r="AN39" i="12"/>
  <c r="C81" i="2"/>
  <c r="AJ40" i="2"/>
  <c r="AD14" i="6"/>
  <c r="I54" i="6" s="1"/>
  <c r="F54" i="6"/>
  <c r="AL13" i="6"/>
  <c r="C70" i="2"/>
  <c r="AJ29" i="2"/>
  <c r="AQ16" i="19"/>
  <c r="E56" i="19" s="1"/>
  <c r="AP16" i="19"/>
  <c r="D56" i="19" s="1"/>
  <c r="C55" i="5"/>
  <c r="AJ14" i="5"/>
  <c r="AA42" i="5"/>
  <c r="AE42" i="5" s="1"/>
  <c r="AA25" i="5"/>
  <c r="AE25" i="5" s="1"/>
  <c r="AA26" i="5"/>
  <c r="AE26" i="5" s="1"/>
  <c r="AA27" i="5"/>
  <c r="AE27" i="5" s="1"/>
  <c r="AA28" i="5"/>
  <c r="AE28" i="5" s="1"/>
  <c r="AA32" i="5"/>
  <c r="AE32" i="5" s="1"/>
  <c r="AA29" i="5"/>
  <c r="AE29" i="5" s="1"/>
  <c r="AA30" i="5"/>
  <c r="AE30" i="5" s="1"/>
  <c r="AA31" i="5"/>
  <c r="AE31" i="5" s="1"/>
  <c r="AA34" i="5"/>
  <c r="AE34" i="5" s="1"/>
  <c r="AA33" i="5"/>
  <c r="AE33" i="5" s="1"/>
  <c r="C66" i="1"/>
  <c r="AJ25" i="1"/>
  <c r="C69" i="18"/>
  <c r="AJ28" i="18"/>
  <c r="AF38" i="1"/>
  <c r="M78" i="1" s="1"/>
  <c r="J78" i="1"/>
  <c r="AN37" i="1"/>
  <c r="AD18" i="12"/>
  <c r="I58" i="12" s="1"/>
  <c r="AL17" i="12"/>
  <c r="Y19" i="10"/>
  <c r="AC19" i="10" s="1"/>
  <c r="F77" i="1"/>
  <c r="AD37" i="1"/>
  <c r="I77" i="1" s="1"/>
  <c r="AL36" i="1"/>
  <c r="C56" i="8"/>
  <c r="AJ15" i="8"/>
  <c r="F68" i="15"/>
  <c r="AD28" i="15"/>
  <c r="I68" i="15" s="1"/>
  <c r="AL27" i="15"/>
  <c r="C66" i="4"/>
  <c r="AJ25" i="4"/>
  <c r="AF27" i="15"/>
  <c r="M67" i="15" s="1"/>
  <c r="J67" i="15"/>
  <c r="AN26" i="15"/>
  <c r="Y24" i="21"/>
  <c r="AC24" i="21" s="1"/>
  <c r="Y7" i="21"/>
  <c r="AC7" i="21" s="1"/>
  <c r="Y8" i="21"/>
  <c r="AC8" i="21" s="1"/>
  <c r="Y9" i="21"/>
  <c r="AC9" i="21" s="1"/>
  <c r="Y10" i="21"/>
  <c r="AC10" i="21" s="1"/>
  <c r="Y12" i="21"/>
  <c r="AC12" i="21" s="1"/>
  <c r="Y11" i="21"/>
  <c r="AC11" i="21" s="1"/>
  <c r="Y17" i="21"/>
  <c r="AC17" i="21" s="1"/>
  <c r="Y13" i="21"/>
  <c r="AC13" i="21" s="1"/>
  <c r="AK18" i="4"/>
  <c r="C66" i="6"/>
  <c r="AJ25" i="6"/>
  <c r="C63" i="24"/>
  <c r="AJ22" i="24"/>
  <c r="F60" i="6"/>
  <c r="AD20" i="6"/>
  <c r="I60" i="6" s="1"/>
  <c r="AL19" i="6"/>
  <c r="AM19" i="6" s="1"/>
  <c r="AR19" i="6" s="1"/>
  <c r="G59" i="6" s="1"/>
  <c r="C71" i="21"/>
  <c r="AJ30" i="21"/>
  <c r="Y41" i="24"/>
  <c r="AC41" i="24" s="1"/>
  <c r="Y39" i="24"/>
  <c r="AC39" i="24" s="1"/>
  <c r="Y23" i="5"/>
  <c r="AC23" i="5" s="1"/>
  <c r="Y18" i="5"/>
  <c r="AC18" i="5" s="1"/>
  <c r="J50" i="6"/>
  <c r="AF10" i="6"/>
  <c r="M50" i="6" s="1"/>
  <c r="AN9" i="6"/>
  <c r="C48" i="3"/>
  <c r="AJ7" i="3"/>
  <c r="C57" i="1"/>
  <c r="AJ16" i="1"/>
  <c r="AA24" i="1"/>
  <c r="AE24" i="1" s="1"/>
  <c r="AA8" i="1"/>
  <c r="AE8" i="1" s="1"/>
  <c r="AA7" i="1"/>
  <c r="AE7" i="1" s="1"/>
  <c r="AA9" i="1"/>
  <c r="AE9" i="1" s="1"/>
  <c r="AA10" i="1"/>
  <c r="AE10" i="1" s="1"/>
  <c r="AA11" i="1"/>
  <c r="AE11" i="1" s="1"/>
  <c r="AA12" i="1"/>
  <c r="AE12" i="1" s="1"/>
  <c r="AA14" i="1"/>
  <c r="AE14" i="1" s="1"/>
  <c r="AA15" i="1"/>
  <c r="AE15" i="1" s="1"/>
  <c r="AA13" i="1"/>
  <c r="AE13" i="1" s="1"/>
  <c r="C66" i="19"/>
  <c r="AJ25" i="19"/>
  <c r="X23" i="2"/>
  <c r="W23" i="2"/>
  <c r="AB23" i="2" s="1"/>
  <c r="Z23" i="2"/>
  <c r="W20" i="2"/>
  <c r="AB20" i="2" s="1"/>
  <c r="W21" i="2"/>
  <c r="AB21" i="2" s="1"/>
  <c r="J77" i="17"/>
  <c r="C76" i="4"/>
  <c r="AJ35" i="4"/>
  <c r="AK35" i="4" s="1"/>
  <c r="Y38" i="24"/>
  <c r="AC38" i="24" s="1"/>
  <c r="C60" i="1"/>
  <c r="AJ19" i="1"/>
  <c r="C78" i="9"/>
  <c r="AJ37" i="9"/>
  <c r="AF38" i="17"/>
  <c r="M78" i="17" s="1"/>
  <c r="J78" i="17"/>
  <c r="AN37" i="17"/>
  <c r="AD21" i="14"/>
  <c r="I61" i="14" s="1"/>
  <c r="F61" i="14"/>
  <c r="AL20" i="14"/>
  <c r="AF15" i="8"/>
  <c r="M55" i="8" s="1"/>
  <c r="J55" i="8"/>
  <c r="AN14" i="8"/>
  <c r="J73" i="8"/>
  <c r="AF33" i="8"/>
  <c r="M73" i="8" s="1"/>
  <c r="AN32" i="8"/>
  <c r="C61" i="5"/>
  <c r="AJ20" i="5"/>
  <c r="C52" i="11"/>
  <c r="AJ11" i="11"/>
  <c r="C47" i="20"/>
  <c r="C78" i="14"/>
  <c r="AJ37" i="14"/>
  <c r="AA42" i="16"/>
  <c r="AE42" i="16" s="1"/>
  <c r="AA25" i="16"/>
  <c r="AE25" i="16" s="1"/>
  <c r="AA26" i="16"/>
  <c r="AE26" i="16" s="1"/>
  <c r="AA27" i="16"/>
  <c r="AE27" i="16" s="1"/>
  <c r="AA30" i="16"/>
  <c r="AE30" i="16" s="1"/>
  <c r="AA28" i="16"/>
  <c r="AE28" i="16" s="1"/>
  <c r="AA31" i="16"/>
  <c r="AE31" i="16" s="1"/>
  <c r="AA29" i="16"/>
  <c r="AE29" i="16" s="1"/>
  <c r="AA33" i="16"/>
  <c r="AE33" i="16" s="1"/>
  <c r="AA32" i="16"/>
  <c r="AE32" i="16" s="1"/>
  <c r="C79" i="2"/>
  <c r="AJ38" i="2"/>
  <c r="F81" i="2"/>
  <c r="AD41" i="2"/>
  <c r="I81" i="2" s="1"/>
  <c r="AL40" i="2"/>
  <c r="J55" i="4"/>
  <c r="AF15" i="4"/>
  <c r="M55" i="4" s="1"/>
  <c r="AN14" i="4"/>
  <c r="AA42" i="14"/>
  <c r="AE42" i="14" s="1"/>
  <c r="AA25" i="14"/>
  <c r="AE25" i="14" s="1"/>
  <c r="AA27" i="14"/>
  <c r="AE27" i="14" s="1"/>
  <c r="AA26" i="14"/>
  <c r="AE26" i="14" s="1"/>
  <c r="AA28" i="14"/>
  <c r="AE28" i="14" s="1"/>
  <c r="AA30" i="14"/>
  <c r="AE30" i="14" s="1"/>
  <c r="AA29" i="14"/>
  <c r="AE29" i="14" s="1"/>
  <c r="AA31" i="14"/>
  <c r="AE31" i="14" s="1"/>
  <c r="AA34" i="14"/>
  <c r="AE34" i="14" s="1"/>
  <c r="AA32" i="14"/>
  <c r="AE32" i="14" s="1"/>
  <c r="AA33" i="14"/>
  <c r="AE33" i="14" s="1"/>
  <c r="C59" i="3"/>
  <c r="AJ18" i="3"/>
  <c r="C66" i="11"/>
  <c r="AJ25" i="11"/>
  <c r="C68" i="2"/>
  <c r="AJ27" i="2"/>
  <c r="X42" i="9"/>
  <c r="W42" i="9"/>
  <c r="AB42" i="9" s="1"/>
  <c r="AN42" i="9"/>
  <c r="AL42" i="9"/>
  <c r="Z42" i="9"/>
  <c r="W25" i="9"/>
  <c r="AB25" i="9" s="1"/>
  <c r="W28" i="9"/>
  <c r="AB28" i="9" s="1"/>
  <c r="W26" i="9"/>
  <c r="AB26" i="9" s="1"/>
  <c r="W29" i="9"/>
  <c r="AB29" i="9" s="1"/>
  <c r="W27" i="9"/>
  <c r="AB27" i="9" s="1"/>
  <c r="W30" i="9"/>
  <c r="AB30" i="9" s="1"/>
  <c r="W31" i="9"/>
  <c r="AB31" i="9" s="1"/>
  <c r="W32" i="9"/>
  <c r="AB32" i="9" s="1"/>
  <c r="W36" i="9"/>
  <c r="AB36" i="9" s="1"/>
  <c r="W33" i="9"/>
  <c r="AB33" i="9" s="1"/>
  <c r="J53" i="19"/>
  <c r="AF13" i="19"/>
  <c r="M53" i="19" s="1"/>
  <c r="AN12" i="19"/>
  <c r="AF18" i="12"/>
  <c r="M58" i="12" s="1"/>
  <c r="J58" i="12"/>
  <c r="AN17" i="12"/>
  <c r="AQ42" i="10"/>
  <c r="E82" i="10" s="1"/>
  <c r="AP42" i="10"/>
  <c r="D82" i="10" s="1"/>
  <c r="C82" i="10"/>
  <c r="AJ41" i="10"/>
  <c r="AK41" i="10" s="1"/>
  <c r="AQ41" i="10" s="1"/>
  <c r="E81" i="10" s="1"/>
  <c r="Y42" i="5"/>
  <c r="AC42" i="5" s="1"/>
  <c r="Y25" i="5"/>
  <c r="AC25" i="5" s="1"/>
  <c r="Y27" i="5"/>
  <c r="AC27" i="5" s="1"/>
  <c r="Y26" i="5"/>
  <c r="AC26" i="5" s="1"/>
  <c r="Y29" i="5"/>
  <c r="AC29" i="5" s="1"/>
  <c r="Y28" i="5"/>
  <c r="AC28" i="5" s="1"/>
  <c r="Y30" i="5"/>
  <c r="AC30" i="5" s="1"/>
  <c r="Y32" i="5"/>
  <c r="AC32" i="5" s="1"/>
  <c r="Y31" i="5"/>
  <c r="AC31" i="5" s="1"/>
  <c r="Y35" i="5"/>
  <c r="AC35" i="5" s="1"/>
  <c r="AK37" i="8"/>
  <c r="C59" i="8"/>
  <c r="AJ18" i="8"/>
  <c r="C65" i="18"/>
  <c r="AF40" i="1"/>
  <c r="M80" i="1" s="1"/>
  <c r="J80" i="1"/>
  <c r="AN39" i="1"/>
  <c r="Y20" i="12"/>
  <c r="AC20" i="12" s="1"/>
  <c r="C52" i="5"/>
  <c r="AJ11" i="5"/>
  <c r="AF22" i="23"/>
  <c r="M62" i="23" s="1"/>
  <c r="J62" i="23"/>
  <c r="AN21" i="23"/>
  <c r="C67" i="4"/>
  <c r="AJ26" i="4"/>
  <c r="C80" i="5"/>
  <c r="AJ39" i="5"/>
  <c r="J66" i="15"/>
  <c r="AF26" i="15"/>
  <c r="M66" i="15" s="1"/>
  <c r="AN25" i="15"/>
  <c r="AA24" i="21"/>
  <c r="AE24" i="21" s="1"/>
  <c r="AA7" i="21"/>
  <c r="AE7" i="21" s="1"/>
  <c r="AA8" i="21"/>
  <c r="AE8" i="21" s="1"/>
  <c r="AA10" i="21"/>
  <c r="AE10" i="21" s="1"/>
  <c r="AA9" i="21"/>
  <c r="AE9" i="21" s="1"/>
  <c r="AA12" i="21"/>
  <c r="AE12" i="21" s="1"/>
  <c r="AA11" i="21"/>
  <c r="AE11" i="21" s="1"/>
  <c r="AA14" i="21"/>
  <c r="AE14" i="21" s="1"/>
  <c r="AA13" i="21"/>
  <c r="AE13" i="21" s="1"/>
  <c r="AA15" i="21"/>
  <c r="AE15" i="21" s="1"/>
  <c r="C56" i="12"/>
  <c r="AJ15" i="12"/>
  <c r="F78" i="11"/>
  <c r="AD38" i="11"/>
  <c r="I78" i="11" s="1"/>
  <c r="AL37" i="11"/>
  <c r="Y41" i="25"/>
  <c r="AC41" i="25" s="1"/>
  <c r="Y35" i="25"/>
  <c r="AC35" i="25" s="1"/>
  <c r="Y37" i="25"/>
  <c r="AC37" i="25" s="1"/>
  <c r="F60" i="8"/>
  <c r="AD20" i="8"/>
  <c r="I60" i="8" s="1"/>
  <c r="AL19" i="8"/>
  <c r="C48" i="14"/>
  <c r="AJ7" i="14"/>
  <c r="C66" i="25"/>
  <c r="AJ25" i="25"/>
  <c r="AK15" i="4"/>
  <c r="AD20" i="4"/>
  <c r="I60" i="4" s="1"/>
  <c r="F60" i="4"/>
  <c r="AL19" i="4"/>
  <c r="Y19" i="5"/>
  <c r="AC19" i="5" s="1"/>
  <c r="AD19" i="14"/>
  <c r="I59" i="14" s="1"/>
  <c r="F59" i="14"/>
  <c r="AL18" i="14"/>
  <c r="AQ24" i="3"/>
  <c r="E64" i="3" s="1"/>
  <c r="AP24" i="3"/>
  <c r="D64" i="3" s="1"/>
  <c r="C64" i="3"/>
  <c r="AJ23" i="3"/>
  <c r="AK23" i="3" s="1"/>
  <c r="AP23" i="3" s="1"/>
  <c r="D63" i="3" s="1"/>
  <c r="AF33" i="24"/>
  <c r="M73" i="24" s="1"/>
  <c r="Y37" i="16"/>
  <c r="AC37" i="16" s="1"/>
  <c r="C56" i="1"/>
  <c r="AJ15" i="1"/>
  <c r="AQ24" i="1"/>
  <c r="E64" i="1" s="1"/>
  <c r="C64" i="1"/>
  <c r="AP24" i="1"/>
  <c r="D64" i="1" s="1"/>
  <c r="AJ23" i="1"/>
  <c r="AK23" i="1" s="1"/>
  <c r="AP23" i="1" s="1"/>
  <c r="D63" i="1" s="1"/>
  <c r="AP17" i="6"/>
  <c r="D57" i="6" s="1"/>
  <c r="AQ17" i="6"/>
  <c r="E57" i="6" s="1"/>
  <c r="C68" i="22"/>
  <c r="AJ27" i="22"/>
  <c r="F81" i="8"/>
  <c r="AR41" i="8"/>
  <c r="G81" i="8" s="1"/>
  <c r="AD41" i="8"/>
  <c r="I81" i="8" s="1"/>
  <c r="AL40" i="8"/>
  <c r="AM40" i="8" s="1"/>
  <c r="C59" i="18"/>
  <c r="AJ18" i="18"/>
  <c r="Y20" i="5"/>
  <c r="AC20" i="5" s="1"/>
  <c r="C64" i="25"/>
  <c r="AP24" i="25"/>
  <c r="D64" i="25" s="1"/>
  <c r="AQ24" i="25"/>
  <c r="E64" i="25" s="1"/>
  <c r="AJ23" i="25"/>
  <c r="AK23" i="25" s="1"/>
  <c r="AQ23" i="25" s="1"/>
  <c r="E63" i="25" s="1"/>
  <c r="AD35" i="6"/>
  <c r="I75" i="6" s="1"/>
  <c r="F75" i="6"/>
  <c r="AL34" i="6"/>
  <c r="C74" i="1"/>
  <c r="AJ33" i="1"/>
  <c r="C50" i="11"/>
  <c r="AJ9" i="11"/>
  <c r="C52" i="23"/>
  <c r="AJ11" i="23"/>
  <c r="C70" i="16"/>
  <c r="AJ29" i="16"/>
  <c r="Y22" i="25"/>
  <c r="AC22" i="25" s="1"/>
  <c r="C75" i="6"/>
  <c r="AJ34" i="6"/>
  <c r="J55" i="6"/>
  <c r="AF15" i="6"/>
  <c r="M55" i="6" s="1"/>
  <c r="AN14" i="6"/>
  <c r="C57" i="15"/>
  <c r="AJ16" i="15"/>
  <c r="J54" i="4"/>
  <c r="AF14" i="4"/>
  <c r="M54" i="4" s="1"/>
  <c r="AN13" i="4"/>
  <c r="C74" i="14"/>
  <c r="AJ33" i="14"/>
  <c r="AP42" i="14"/>
  <c r="D82" i="14" s="1"/>
  <c r="AQ42" i="14"/>
  <c r="E82" i="14" s="1"/>
  <c r="C82" i="14"/>
  <c r="AJ41" i="14"/>
  <c r="AK41" i="14" s="1"/>
  <c r="AQ41" i="14" s="1"/>
  <c r="E81" i="14" s="1"/>
  <c r="AD9" i="6"/>
  <c r="I49" i="6" s="1"/>
  <c r="F49" i="6"/>
  <c r="AL8" i="6"/>
  <c r="C69" i="2"/>
  <c r="AJ28" i="2"/>
  <c r="AQ24" i="18"/>
  <c r="E64" i="18" s="1"/>
  <c r="AP24" i="18"/>
  <c r="D64" i="18" s="1"/>
  <c r="C64" i="18"/>
  <c r="AJ23" i="18"/>
  <c r="AK23" i="18" s="1"/>
  <c r="C74" i="10"/>
  <c r="AJ33" i="10"/>
  <c r="AF20" i="11"/>
  <c r="M60" i="11" s="1"/>
  <c r="J60" i="11"/>
  <c r="AN19" i="11"/>
  <c r="C71" i="5"/>
  <c r="AJ30" i="5"/>
  <c r="AP42" i="1"/>
  <c r="D82" i="1" s="1"/>
  <c r="AQ42" i="1"/>
  <c r="E82" i="1" s="1"/>
  <c r="C82" i="1"/>
  <c r="AJ41" i="1"/>
  <c r="AK41" i="1" s="1"/>
  <c r="AQ41" i="1" s="1"/>
  <c r="E81" i="1" s="1"/>
  <c r="C66" i="17"/>
  <c r="AJ25" i="17"/>
  <c r="C61" i="17"/>
  <c r="AJ20" i="17"/>
  <c r="F73" i="8"/>
  <c r="AD33" i="8"/>
  <c r="I73" i="8" s="1"/>
  <c r="AL32" i="8"/>
  <c r="C52" i="8"/>
  <c r="AJ11" i="8"/>
  <c r="F69" i="15"/>
  <c r="AD29" i="15"/>
  <c r="I69" i="15" s="1"/>
  <c r="AL28" i="15"/>
  <c r="C65" i="4"/>
  <c r="C47" i="12"/>
  <c r="F80" i="4"/>
  <c r="AD40" i="4"/>
  <c r="I80" i="4" s="1"/>
  <c r="AL39" i="4"/>
  <c r="C62" i="23"/>
  <c r="AJ21" i="23"/>
  <c r="C55" i="21"/>
  <c r="AJ14" i="21"/>
  <c r="AA24" i="24"/>
  <c r="AE24" i="24" s="1"/>
  <c r="AA8" i="24"/>
  <c r="AE8" i="24" s="1"/>
  <c r="AA7" i="24"/>
  <c r="AE7" i="24" s="1"/>
  <c r="AA9" i="24"/>
  <c r="AE9" i="24" s="1"/>
  <c r="AA10" i="24"/>
  <c r="AE10" i="24" s="1"/>
  <c r="AA13" i="24"/>
  <c r="AE13" i="24" s="1"/>
  <c r="AA12" i="24"/>
  <c r="AE12" i="24" s="1"/>
  <c r="AA14" i="24"/>
  <c r="AE14" i="24" s="1"/>
  <c r="AA11" i="24"/>
  <c r="AE11" i="24" s="1"/>
  <c r="AA15" i="24"/>
  <c r="AE15" i="24" s="1"/>
  <c r="AA16" i="24"/>
  <c r="AE16" i="24" s="1"/>
  <c r="F80" i="11"/>
  <c r="AD40" i="11"/>
  <c r="I80" i="11" s="1"/>
  <c r="AL39" i="11"/>
  <c r="AA41" i="25"/>
  <c r="AE41" i="25" s="1"/>
  <c r="AA37" i="25"/>
  <c r="AE37" i="25" s="1"/>
  <c r="AA39" i="25"/>
  <c r="AE39" i="25" s="1"/>
  <c r="W23" i="15"/>
  <c r="AB23" i="15" s="1"/>
  <c r="Z23" i="15"/>
  <c r="X23" i="15"/>
  <c r="AA42" i="6"/>
  <c r="AE42" i="6" s="1"/>
  <c r="AA25" i="6"/>
  <c r="AE25" i="6" s="1"/>
  <c r="AA27" i="6"/>
  <c r="AE27" i="6" s="1"/>
  <c r="AA26" i="6"/>
  <c r="AE26" i="6" s="1"/>
  <c r="AA28" i="6"/>
  <c r="AE28" i="6" s="1"/>
  <c r="AA31" i="6"/>
  <c r="AE31" i="6" s="1"/>
  <c r="AA29" i="6"/>
  <c r="AE29" i="6" s="1"/>
  <c r="AA30" i="6"/>
  <c r="AE30" i="6" s="1"/>
  <c r="AA32" i="6"/>
  <c r="AE32" i="6" s="1"/>
  <c r="AA35" i="6"/>
  <c r="AE35" i="6" s="1"/>
  <c r="AA33" i="6"/>
  <c r="AE33" i="6" s="1"/>
  <c r="C77" i="3"/>
  <c r="AJ36" i="3"/>
  <c r="C79" i="6"/>
  <c r="AJ38" i="6"/>
  <c r="C70" i="21"/>
  <c r="AJ29" i="21"/>
  <c r="AK12" i="6"/>
  <c r="W37" i="7"/>
  <c r="AB37" i="7" s="1"/>
  <c r="C62" i="17"/>
  <c r="AJ21" i="17"/>
  <c r="Y22" i="14"/>
  <c r="AC22" i="14" s="1"/>
  <c r="Y40" i="16"/>
  <c r="AC40" i="16" s="1"/>
  <c r="C65" i="19"/>
  <c r="Y39" i="16"/>
  <c r="AC39" i="16" s="1"/>
  <c r="AQ41" i="4"/>
  <c r="E81" i="4" s="1"/>
  <c r="C81" i="4"/>
  <c r="AJ40" i="4"/>
  <c r="C78" i="23"/>
  <c r="AJ37" i="23"/>
  <c r="AL24" i="7"/>
  <c r="X24" i="7"/>
  <c r="Z24" i="7"/>
  <c r="W24" i="7"/>
  <c r="AB24" i="7" s="1"/>
  <c r="AN24" i="7"/>
  <c r="W8" i="7"/>
  <c r="AB8" i="7" s="1"/>
  <c r="W7" i="7"/>
  <c r="AB7" i="7" s="1"/>
  <c r="W9" i="7"/>
  <c r="AB9" i="7" s="1"/>
  <c r="W10" i="7"/>
  <c r="AB10" i="7" s="1"/>
  <c r="W11" i="7"/>
  <c r="AB11" i="7" s="1"/>
  <c r="W12" i="7"/>
  <c r="AB12" i="7" s="1"/>
  <c r="W13" i="7"/>
  <c r="AB13" i="7" s="1"/>
  <c r="W14" i="7"/>
  <c r="AB14" i="7" s="1"/>
  <c r="W15" i="7"/>
  <c r="AB15" i="7" s="1"/>
  <c r="W17" i="7"/>
  <c r="AB17" i="7" s="1"/>
  <c r="C58" i="23"/>
  <c r="AJ17" i="23"/>
  <c r="C72" i="24"/>
  <c r="AJ31" i="24"/>
  <c r="AF32" i="8"/>
  <c r="M72" i="8" s="1"/>
  <c r="J72" i="8"/>
  <c r="AN31" i="8"/>
  <c r="AF35" i="11"/>
  <c r="M75" i="11" s="1"/>
  <c r="J75" i="11"/>
  <c r="AN34" i="11"/>
  <c r="AA18" i="1"/>
  <c r="AE18" i="1" s="1"/>
  <c r="C64" i="20"/>
  <c r="AP24" i="20"/>
  <c r="D64" i="20" s="1"/>
  <c r="AQ24" i="20"/>
  <c r="E64" i="20" s="1"/>
  <c r="AJ23" i="20"/>
  <c r="AK23" i="20" s="1"/>
  <c r="AQ23" i="20" s="1"/>
  <c r="E63" i="20" s="1"/>
  <c r="J74" i="19"/>
  <c r="AF34" i="19"/>
  <c r="M74" i="19" s="1"/>
  <c r="AN33" i="19"/>
  <c r="C71" i="16"/>
  <c r="AJ30" i="16"/>
  <c r="C74" i="22"/>
  <c r="AJ33" i="22"/>
  <c r="C58" i="3"/>
  <c r="AJ17" i="3"/>
  <c r="C63" i="14"/>
  <c r="AJ22" i="14"/>
  <c r="F60" i="20"/>
  <c r="AD20" i="20"/>
  <c r="I60" i="20" s="1"/>
  <c r="AL19" i="20"/>
  <c r="AF21" i="6"/>
  <c r="M61" i="6" s="1"/>
  <c r="J61" i="6"/>
  <c r="AN20" i="6"/>
  <c r="C57" i="18"/>
  <c r="AJ16" i="18"/>
  <c r="AF22" i="20"/>
  <c r="M62" i="20" s="1"/>
  <c r="J62" i="20"/>
  <c r="AN21" i="20"/>
  <c r="C72" i="14"/>
  <c r="AJ31" i="14"/>
  <c r="C68" i="11"/>
  <c r="AJ27" i="11"/>
  <c r="AK40" i="8"/>
  <c r="C72" i="10"/>
  <c r="AJ31" i="10"/>
  <c r="AF19" i="11"/>
  <c r="M59" i="11" s="1"/>
  <c r="J59" i="11"/>
  <c r="AN18" i="11"/>
  <c r="C70" i="5"/>
  <c r="AJ29" i="5"/>
  <c r="C63" i="8"/>
  <c r="AJ22" i="8"/>
  <c r="C65" i="17"/>
  <c r="C80" i="18"/>
  <c r="AJ39" i="18"/>
  <c r="AK39" i="18" s="1"/>
  <c r="Y20" i="16"/>
  <c r="AC20" i="16" s="1"/>
  <c r="C67" i="3"/>
  <c r="AJ26" i="3"/>
  <c r="Y21" i="1"/>
  <c r="AC21" i="1" s="1"/>
  <c r="C54" i="5"/>
  <c r="AJ13" i="5"/>
  <c r="AD26" i="15"/>
  <c r="I66" i="15" s="1"/>
  <c r="F66" i="15"/>
  <c r="AL25" i="15"/>
  <c r="AK7" i="19"/>
  <c r="C61" i="12"/>
  <c r="AJ20" i="12"/>
  <c r="AN24" i="9"/>
  <c r="Z24" i="9"/>
  <c r="W24" i="9"/>
  <c r="AB24" i="9" s="1"/>
  <c r="AL24" i="9"/>
  <c r="X24" i="9"/>
  <c r="W8" i="9"/>
  <c r="AB8" i="9" s="1"/>
  <c r="W7" i="9"/>
  <c r="AB7" i="9" s="1"/>
  <c r="W9" i="9"/>
  <c r="AB9" i="9" s="1"/>
  <c r="W14" i="9"/>
  <c r="AB14" i="9" s="1"/>
  <c r="W11" i="9"/>
  <c r="AB11" i="9" s="1"/>
  <c r="W10" i="9"/>
  <c r="AB10" i="9" s="1"/>
  <c r="W12" i="9"/>
  <c r="AB12" i="9" s="1"/>
  <c r="W13" i="9"/>
  <c r="AB13" i="9" s="1"/>
  <c r="W15" i="9"/>
  <c r="AB15" i="9" s="1"/>
  <c r="W16" i="9"/>
  <c r="AB16" i="9" s="1"/>
  <c r="C56" i="24"/>
  <c r="AJ15" i="24"/>
  <c r="C81" i="18"/>
  <c r="AJ40" i="18"/>
  <c r="C82" i="25"/>
  <c r="AQ42" i="25"/>
  <c r="E82" i="25" s="1"/>
  <c r="AP42" i="25"/>
  <c r="D82" i="25" s="1"/>
  <c r="AJ41" i="25"/>
  <c r="AK41" i="25" s="1"/>
  <c r="AP41" i="25" s="1"/>
  <c r="D81" i="25" s="1"/>
  <c r="J74" i="8"/>
  <c r="AF34" i="8"/>
  <c r="M74" i="8" s="1"/>
  <c r="AN33" i="8"/>
  <c r="W38" i="7"/>
  <c r="AB38" i="7" s="1"/>
  <c r="C62" i="1"/>
  <c r="AJ21" i="1"/>
  <c r="J47" i="6"/>
  <c r="AF7" i="6"/>
  <c r="M47" i="6" s="1"/>
  <c r="Y40" i="2"/>
  <c r="AC40" i="2" s="1"/>
  <c r="F55" i="4"/>
  <c r="AD15" i="4"/>
  <c r="I55" i="4" s="1"/>
  <c r="AL14" i="4"/>
  <c r="AA42" i="19"/>
  <c r="AE42" i="19" s="1"/>
  <c r="AA27" i="19"/>
  <c r="AE27" i="19" s="1"/>
  <c r="AA26" i="19"/>
  <c r="AE26" i="19" s="1"/>
  <c r="AA25" i="19"/>
  <c r="AE25" i="19" s="1"/>
  <c r="AA29" i="19"/>
  <c r="AE29" i="19" s="1"/>
  <c r="AA28" i="19"/>
  <c r="AE28" i="19" s="1"/>
  <c r="AA30" i="19"/>
  <c r="AE30" i="19" s="1"/>
  <c r="AA32" i="19"/>
  <c r="AE32" i="19" s="1"/>
  <c r="AA31" i="19"/>
  <c r="AE31" i="19" s="1"/>
  <c r="C65" i="22"/>
  <c r="AA34" i="25"/>
  <c r="AE34" i="25" s="1"/>
  <c r="Y41" i="4"/>
  <c r="AC41" i="4" s="1"/>
  <c r="Y36" i="4"/>
  <c r="AC36" i="4" s="1"/>
  <c r="Y38" i="4"/>
  <c r="AC38" i="4" s="1"/>
  <c r="Y39" i="4"/>
  <c r="AC39" i="4" s="1"/>
  <c r="AK37" i="15"/>
  <c r="C81" i="17"/>
  <c r="AJ40" i="17"/>
  <c r="AK33" i="15"/>
  <c r="F78" i="3"/>
  <c r="AD38" i="3"/>
  <c r="I78" i="3" s="1"/>
  <c r="AL37" i="3"/>
  <c r="Y21" i="21"/>
  <c r="AC21" i="21" s="1"/>
  <c r="C55" i="20"/>
  <c r="AJ14" i="20"/>
  <c r="AP10" i="6"/>
  <c r="D50" i="6" s="1"/>
  <c r="C54" i="23"/>
  <c r="AJ13" i="23"/>
  <c r="AA35" i="19"/>
  <c r="AE35" i="19" s="1"/>
  <c r="Y41" i="14"/>
  <c r="AC41" i="14" s="1"/>
  <c r="Y38" i="14"/>
  <c r="AC38" i="14" s="1"/>
  <c r="AK37" i="4"/>
  <c r="W21" i="7"/>
  <c r="AB21" i="7" s="1"/>
  <c r="AA20" i="5"/>
  <c r="AE20" i="5" s="1"/>
  <c r="J57" i="6"/>
  <c r="AF17" i="6"/>
  <c r="M57" i="6" s="1"/>
  <c r="AN16" i="6"/>
  <c r="AF12" i="4"/>
  <c r="M52" i="4" s="1"/>
  <c r="J52" i="4"/>
  <c r="AN11" i="4"/>
  <c r="C73" i="14"/>
  <c r="AJ32" i="14"/>
  <c r="C82" i="11"/>
  <c r="AQ42" i="11"/>
  <c r="E82" i="11" s="1"/>
  <c r="AP42" i="11"/>
  <c r="D82" i="11" s="1"/>
  <c r="AJ41" i="11"/>
  <c r="AK41" i="11" s="1"/>
  <c r="AP41" i="11" s="1"/>
  <c r="D81" i="11" s="1"/>
  <c r="C67" i="2"/>
  <c r="AJ26" i="2"/>
  <c r="C56" i="18"/>
  <c r="AJ15" i="18"/>
  <c r="Y24" i="18"/>
  <c r="AC24" i="18" s="1"/>
  <c r="Y7" i="18"/>
  <c r="AC7" i="18" s="1"/>
  <c r="Y8" i="18"/>
  <c r="AC8" i="18" s="1"/>
  <c r="Y9" i="18"/>
  <c r="AC9" i="18" s="1"/>
  <c r="Y12" i="18"/>
  <c r="AC12" i="18" s="1"/>
  <c r="Y11" i="18"/>
  <c r="AC11" i="18" s="1"/>
  <c r="Y10" i="18"/>
  <c r="AC10" i="18" s="1"/>
  <c r="Y14" i="18"/>
  <c r="AC14" i="18" s="1"/>
  <c r="Y16" i="18"/>
  <c r="AC16" i="18" s="1"/>
  <c r="Y13" i="18"/>
  <c r="AC13" i="18" s="1"/>
  <c r="Y15" i="18"/>
  <c r="AC15" i="18" s="1"/>
  <c r="Y38" i="16"/>
  <c r="AC38" i="16" s="1"/>
  <c r="Y23" i="8"/>
  <c r="AC23" i="8" s="1"/>
  <c r="Y18" i="8"/>
  <c r="AC18" i="8" s="1"/>
  <c r="Y17" i="8"/>
  <c r="AC17" i="8" s="1"/>
  <c r="Y21" i="8"/>
  <c r="AC21" i="8" s="1"/>
  <c r="Y16" i="8"/>
  <c r="AC16" i="8" s="1"/>
  <c r="Y19" i="8"/>
  <c r="AC19" i="8" s="1"/>
  <c r="AD19" i="6"/>
  <c r="I59" i="6" s="1"/>
  <c r="F59" i="6"/>
  <c r="AL18" i="6"/>
  <c r="AM18" i="6" s="1"/>
  <c r="AQ42" i="17"/>
  <c r="E82" i="17" s="1"/>
  <c r="C82" i="17"/>
  <c r="AP42" i="17"/>
  <c r="D82" i="17" s="1"/>
  <c r="AJ41" i="17"/>
  <c r="AK41" i="17" s="1"/>
  <c r="AQ41" i="17" s="1"/>
  <c r="E81" i="17" s="1"/>
  <c r="Y20" i="23"/>
  <c r="AC20" i="23" s="1"/>
  <c r="C63" i="23"/>
  <c r="AJ22" i="23"/>
  <c r="C65" i="3"/>
  <c r="AK8" i="4"/>
  <c r="C54" i="8"/>
  <c r="AJ13" i="8"/>
  <c r="AA21" i="24"/>
  <c r="AE21" i="24" s="1"/>
  <c r="AA37" i="10"/>
  <c r="AE37" i="10" s="1"/>
  <c r="C80" i="22"/>
  <c r="AJ39" i="22"/>
  <c r="Y17" i="24"/>
  <c r="AC17" i="24" s="1"/>
  <c r="Z23" i="22"/>
  <c r="AA21" i="22" s="1"/>
  <c r="AE21" i="22" s="1"/>
  <c r="W23" i="22"/>
  <c r="AB23" i="22" s="1"/>
  <c r="X23" i="22"/>
  <c r="W20" i="22"/>
  <c r="AB20" i="22" s="1"/>
  <c r="W18" i="22"/>
  <c r="AB18" i="22" s="1"/>
  <c r="W21" i="22"/>
  <c r="AB21" i="22" s="1"/>
  <c r="W19" i="22"/>
  <c r="AB19" i="22" s="1"/>
  <c r="C54" i="24"/>
  <c r="AJ13" i="24"/>
  <c r="C77" i="17"/>
  <c r="AJ36" i="17"/>
  <c r="AK34" i="17" s="1"/>
  <c r="C81" i="23"/>
  <c r="AJ40" i="23"/>
  <c r="AA39" i="4"/>
  <c r="AE39" i="4" s="1"/>
  <c r="AA38" i="4"/>
  <c r="AE38" i="4" s="1"/>
  <c r="C71" i="6"/>
  <c r="AJ30" i="6"/>
  <c r="Y41" i="3"/>
  <c r="AC41" i="3" s="1"/>
  <c r="Y33" i="3"/>
  <c r="AC33" i="3" s="1"/>
  <c r="Y39" i="3"/>
  <c r="AC39" i="3" s="1"/>
  <c r="Y37" i="3"/>
  <c r="AC37" i="3" s="1"/>
  <c r="C57" i="11"/>
  <c r="AJ16" i="11"/>
  <c r="C76" i="14"/>
  <c r="AJ35" i="14"/>
  <c r="Y42" i="25"/>
  <c r="AC42" i="25" s="1"/>
  <c r="Y25" i="25"/>
  <c r="AC25" i="25" s="1"/>
  <c r="Y26" i="25"/>
  <c r="AC26" i="25" s="1"/>
  <c r="Y28" i="25"/>
  <c r="AC28" i="25" s="1"/>
  <c r="Y27" i="25"/>
  <c r="AC27" i="25" s="1"/>
  <c r="Y30" i="25"/>
  <c r="AC30" i="25" s="1"/>
  <c r="Y29" i="25"/>
  <c r="AC29" i="25" s="1"/>
  <c r="Y32" i="25"/>
  <c r="AC32" i="25" s="1"/>
  <c r="Y33" i="25"/>
  <c r="AC33" i="25" s="1"/>
  <c r="Y31" i="25"/>
  <c r="AC31" i="25" s="1"/>
  <c r="C56" i="3"/>
  <c r="AJ15" i="3"/>
  <c r="C67" i="21"/>
  <c r="AJ26" i="21"/>
  <c r="AT24" i="6"/>
  <c r="K64" i="6" s="1"/>
  <c r="AU24" i="6"/>
  <c r="L64" i="6" s="1"/>
  <c r="J64" i="6"/>
  <c r="AF24" i="6"/>
  <c r="M64" i="6" s="1"/>
  <c r="AN23" i="6"/>
  <c r="AO23" i="6" s="1"/>
  <c r="AT23" i="6" s="1"/>
  <c r="K63" i="6" s="1"/>
  <c r="C53" i="3"/>
  <c r="AJ12" i="3"/>
  <c r="Y35" i="24"/>
  <c r="AC35" i="24" s="1"/>
  <c r="AK31" i="15"/>
  <c r="C55" i="25"/>
  <c r="AJ14" i="25"/>
  <c r="AF36" i="3"/>
  <c r="M76" i="3" s="1"/>
  <c r="J76" i="3"/>
  <c r="AN35" i="3"/>
  <c r="C73" i="24"/>
  <c r="AJ32" i="24"/>
  <c r="AF28" i="8"/>
  <c r="M68" i="8" s="1"/>
  <c r="J68" i="8"/>
  <c r="AN27" i="8"/>
  <c r="Y40" i="3"/>
  <c r="AC40" i="3" s="1"/>
  <c r="AA19" i="16"/>
  <c r="AE19" i="16" s="1"/>
  <c r="C54" i="20"/>
  <c r="AJ13" i="20"/>
  <c r="C51" i="23"/>
  <c r="AJ10" i="23"/>
  <c r="C57" i="12"/>
  <c r="AJ16" i="12"/>
  <c r="AK10" i="19"/>
  <c r="AK13" i="6"/>
  <c r="W14" i="15"/>
  <c r="AB14" i="15" s="1"/>
  <c r="J56" i="6"/>
  <c r="AF16" i="6"/>
  <c r="M56" i="6" s="1"/>
  <c r="AN15" i="6"/>
  <c r="AF11" i="4"/>
  <c r="M51" i="4" s="1"/>
  <c r="J51" i="4"/>
  <c r="AN10" i="4"/>
  <c r="C71" i="14"/>
  <c r="AJ30" i="14"/>
  <c r="F47" i="6"/>
  <c r="AD7" i="6"/>
  <c r="I47" i="6" s="1"/>
  <c r="C66" i="2"/>
  <c r="AJ25" i="2"/>
  <c r="AA24" i="18"/>
  <c r="AE24" i="18" s="1"/>
  <c r="AA7" i="18"/>
  <c r="AE7" i="18" s="1"/>
  <c r="AA10" i="18"/>
  <c r="AE10" i="18" s="1"/>
  <c r="AA8" i="18"/>
  <c r="AE8" i="18" s="1"/>
  <c r="AA9" i="18"/>
  <c r="AE9" i="18" s="1"/>
  <c r="AA11" i="18"/>
  <c r="AE11" i="18" s="1"/>
  <c r="AA13" i="18"/>
  <c r="AE13" i="18" s="1"/>
  <c r="AA12" i="18"/>
  <c r="AE12" i="18" s="1"/>
  <c r="AA14" i="18"/>
  <c r="AE14" i="18" s="1"/>
  <c r="AA18" i="18"/>
  <c r="AE18" i="18" s="1"/>
  <c r="AK36" i="15"/>
  <c r="AK9" i="4"/>
  <c r="AA42" i="1"/>
  <c r="AE42" i="1" s="1"/>
  <c r="AA25" i="1"/>
  <c r="AE25" i="1" s="1"/>
  <c r="AA26" i="1"/>
  <c r="AE26" i="1" s="1"/>
  <c r="AA27" i="1"/>
  <c r="AE27" i="1" s="1"/>
  <c r="AA29" i="1"/>
  <c r="AE29" i="1" s="1"/>
  <c r="AA28" i="1"/>
  <c r="AE28" i="1" s="1"/>
  <c r="AA31" i="1"/>
  <c r="AE31" i="1" s="1"/>
  <c r="AA30" i="1"/>
  <c r="AE30" i="1" s="1"/>
  <c r="AA33" i="1"/>
  <c r="AE33" i="1" s="1"/>
  <c r="AA32" i="1"/>
  <c r="AE32" i="1" s="1"/>
  <c r="AA35" i="1"/>
  <c r="AE35" i="1" s="1"/>
  <c r="AA34" i="1"/>
  <c r="AE34" i="1" s="1"/>
  <c r="Y42" i="18"/>
  <c r="AC42" i="18" s="1"/>
  <c r="Y26" i="18"/>
  <c r="AC26" i="18" s="1"/>
  <c r="Y25" i="18"/>
  <c r="AC25" i="18" s="1"/>
  <c r="Y27" i="18"/>
  <c r="AC27" i="18" s="1"/>
  <c r="Y29" i="18"/>
  <c r="AC29" i="18" s="1"/>
  <c r="Y30" i="18"/>
  <c r="AC30" i="18" s="1"/>
  <c r="Y28" i="18"/>
  <c r="AC28" i="18" s="1"/>
  <c r="Y31" i="18"/>
  <c r="AC31" i="18" s="1"/>
  <c r="Y32" i="18"/>
  <c r="AC32" i="18" s="1"/>
  <c r="Y33" i="18"/>
  <c r="AC33" i="18" s="1"/>
  <c r="Y35" i="18"/>
  <c r="AC35" i="18" s="1"/>
  <c r="Y36" i="18"/>
  <c r="AC36" i="18" s="1"/>
  <c r="Y34" i="18"/>
  <c r="AC34" i="18" s="1"/>
  <c r="C79" i="19"/>
  <c r="AJ38" i="19"/>
  <c r="Y41" i="12"/>
  <c r="AC41" i="12" s="1"/>
  <c r="Y39" i="12"/>
  <c r="AC39" i="12" s="1"/>
  <c r="C50" i="5"/>
  <c r="AJ9" i="5"/>
  <c r="C50" i="8"/>
  <c r="AJ9" i="8"/>
  <c r="W20" i="9"/>
  <c r="AB20" i="9" s="1"/>
  <c r="F82" i="15"/>
  <c r="AR42" i="15"/>
  <c r="G82" i="15" s="1"/>
  <c r="AS42" i="15"/>
  <c r="H82" i="15" s="1"/>
  <c r="AD42" i="15"/>
  <c r="I82" i="15" s="1"/>
  <c r="AL41" i="15"/>
  <c r="AM41" i="15" s="1"/>
  <c r="AS41" i="15" s="1"/>
  <c r="H81" i="15" s="1"/>
  <c r="AP42" i="4"/>
  <c r="D82" i="4" s="1"/>
  <c r="C82" i="4"/>
  <c r="AQ42" i="4"/>
  <c r="E82" i="4" s="1"/>
  <c r="AJ41" i="4"/>
  <c r="AK41" i="4" s="1"/>
  <c r="AP41" i="4" s="1"/>
  <c r="D81" i="4" s="1"/>
  <c r="Z24" i="10"/>
  <c r="AL24" i="10"/>
  <c r="AN24" i="10"/>
  <c r="X24" i="10"/>
  <c r="W24" i="10"/>
  <c r="AB24" i="10" s="1"/>
  <c r="W8" i="10"/>
  <c r="AB8" i="10" s="1"/>
  <c r="W7" i="10"/>
  <c r="AB7" i="10" s="1"/>
  <c r="W10" i="10"/>
  <c r="AB10" i="10" s="1"/>
  <c r="W9" i="10"/>
  <c r="AB9" i="10" s="1"/>
  <c r="W12" i="10"/>
  <c r="AB12" i="10" s="1"/>
  <c r="W11" i="10"/>
  <c r="AB11" i="10" s="1"/>
  <c r="W13" i="10"/>
  <c r="AB13" i="10" s="1"/>
  <c r="W14" i="10"/>
  <c r="AB14" i="10" s="1"/>
  <c r="X23" i="17"/>
  <c r="Y16" i="17" s="1"/>
  <c r="AC16" i="17" s="1"/>
  <c r="Z23" i="17"/>
  <c r="AA18" i="17" s="1"/>
  <c r="AE18" i="17" s="1"/>
  <c r="W23" i="17"/>
  <c r="AB23" i="17" s="1"/>
  <c r="C64" i="12"/>
  <c r="AP24" i="12"/>
  <c r="D64" i="12" s="1"/>
  <c r="AQ24" i="12"/>
  <c r="E64" i="12" s="1"/>
  <c r="AJ23" i="12"/>
  <c r="AK23" i="12" s="1"/>
  <c r="AQ23" i="12" s="1"/>
  <c r="E63" i="12" s="1"/>
  <c r="AF33" i="15"/>
  <c r="M73" i="15" s="1"/>
  <c r="J73" i="15"/>
  <c r="AN32" i="15"/>
  <c r="C51" i="24"/>
  <c r="AJ10" i="24"/>
  <c r="C60" i="23"/>
  <c r="AJ19" i="23"/>
  <c r="AQ42" i="6"/>
  <c r="E82" i="6" s="1"/>
  <c r="AP42" i="6"/>
  <c r="D82" i="6" s="1"/>
  <c r="C82" i="6"/>
  <c r="AJ41" i="6"/>
  <c r="AK41" i="6" s="1"/>
  <c r="AP41" i="6" s="1"/>
  <c r="D81" i="6" s="1"/>
  <c r="AA41" i="18"/>
  <c r="AE41" i="18" s="1"/>
  <c r="AA39" i="18"/>
  <c r="AE39" i="18" s="1"/>
  <c r="AA38" i="18"/>
  <c r="AE38" i="18" s="1"/>
  <c r="AA37" i="18"/>
  <c r="AE37" i="18" s="1"/>
  <c r="AA36" i="18"/>
  <c r="AE36" i="18" s="1"/>
  <c r="C64" i="14"/>
  <c r="AQ24" i="14"/>
  <c r="E64" i="14" s="1"/>
  <c r="AP24" i="14"/>
  <c r="D64" i="14" s="1"/>
  <c r="AJ23" i="14"/>
  <c r="AK23" i="14" s="1"/>
  <c r="AQ23" i="14" s="1"/>
  <c r="E63" i="14" s="1"/>
  <c r="C61" i="11"/>
  <c r="AJ20" i="11"/>
  <c r="C73" i="25"/>
  <c r="AJ32" i="25"/>
  <c r="AA42" i="25"/>
  <c r="AE42" i="25" s="1"/>
  <c r="AA25" i="25"/>
  <c r="AE25" i="25" s="1"/>
  <c r="AA26" i="25"/>
  <c r="AE26" i="25" s="1"/>
  <c r="AA27" i="25"/>
  <c r="AE27" i="25" s="1"/>
  <c r="AA28" i="25"/>
  <c r="AE28" i="25" s="1"/>
  <c r="AA29" i="25"/>
  <c r="AE29" i="25" s="1"/>
  <c r="AA31" i="25"/>
  <c r="AE31" i="25" s="1"/>
  <c r="AA30" i="25"/>
  <c r="AE30" i="25" s="1"/>
  <c r="AA32" i="25"/>
  <c r="AE32" i="25" s="1"/>
  <c r="AA33" i="25"/>
  <c r="AE33" i="25" s="1"/>
  <c r="C61" i="3"/>
  <c r="AJ20" i="3"/>
  <c r="AF35" i="21"/>
  <c r="M75" i="21" s="1"/>
  <c r="J75" i="21"/>
  <c r="AN34" i="21"/>
  <c r="Y20" i="1"/>
  <c r="AC20" i="1" s="1"/>
  <c r="C79" i="22"/>
  <c r="AJ38" i="22"/>
  <c r="AA24" i="3"/>
  <c r="AE24" i="3" s="1"/>
  <c r="AA7" i="3"/>
  <c r="AE7" i="3" s="1"/>
  <c r="AA8" i="3"/>
  <c r="AE8" i="3" s="1"/>
  <c r="AA10" i="3"/>
  <c r="AE10" i="3" s="1"/>
  <c r="AA9" i="3"/>
  <c r="AE9" i="3" s="1"/>
  <c r="AA12" i="3"/>
  <c r="AE12" i="3" s="1"/>
  <c r="AA11" i="3"/>
  <c r="AE11" i="3" s="1"/>
  <c r="AA15" i="3"/>
  <c r="AE15" i="3" s="1"/>
  <c r="AA14" i="3"/>
  <c r="AE14" i="3" s="1"/>
  <c r="AA13" i="3"/>
  <c r="AE13" i="3" s="1"/>
  <c r="AA16" i="3"/>
  <c r="AE16" i="3" s="1"/>
  <c r="AK28" i="8"/>
  <c r="C51" i="1"/>
  <c r="AJ10" i="1"/>
  <c r="C62" i="5"/>
  <c r="AJ21" i="5"/>
  <c r="Y42" i="19"/>
  <c r="AC42" i="19" s="1"/>
  <c r="Y26" i="19"/>
  <c r="AC26" i="19" s="1"/>
  <c r="Y25" i="19"/>
  <c r="AC25" i="19" s="1"/>
  <c r="Y28" i="19"/>
  <c r="AC28" i="19" s="1"/>
  <c r="Y30" i="19"/>
  <c r="AC30" i="19" s="1"/>
  <c r="Y27" i="19"/>
  <c r="AC27" i="19" s="1"/>
  <c r="Y29" i="19"/>
  <c r="AC29" i="19" s="1"/>
  <c r="Y32" i="19"/>
  <c r="AC32" i="19" s="1"/>
  <c r="Y31" i="19"/>
  <c r="AC31" i="19" s="1"/>
  <c r="Y36" i="3"/>
  <c r="AC36" i="3" s="1"/>
  <c r="C77" i="12"/>
  <c r="AJ36" i="12"/>
  <c r="C53" i="25"/>
  <c r="AJ12" i="25"/>
  <c r="W18" i="16"/>
  <c r="AB18" i="16" s="1"/>
  <c r="W36" i="13"/>
  <c r="AB36" i="13" s="1"/>
  <c r="F59" i="19"/>
  <c r="AD19" i="19"/>
  <c r="I59" i="19" s="1"/>
  <c r="AL18" i="19"/>
  <c r="C77" i="5"/>
  <c r="AJ36" i="5"/>
  <c r="C53" i="20"/>
  <c r="AJ12" i="20"/>
  <c r="C71" i="23"/>
  <c r="AJ30" i="23"/>
  <c r="AA38" i="19"/>
  <c r="AE38" i="19" s="1"/>
  <c r="X23" i="16"/>
  <c r="W23" i="16"/>
  <c r="AB23" i="16" s="1"/>
  <c r="Z23" i="16"/>
  <c r="W17" i="16"/>
  <c r="AB17" i="16" s="1"/>
  <c r="W20" i="16"/>
  <c r="AB20" i="16" s="1"/>
  <c r="AK27" i="15"/>
  <c r="AF10" i="4"/>
  <c r="M50" i="4" s="1"/>
  <c r="J50" i="4"/>
  <c r="AN9" i="4"/>
  <c r="C69" i="14"/>
  <c r="AJ28" i="14"/>
  <c r="AR24" i="6"/>
  <c r="G64" i="6" s="1"/>
  <c r="AS24" i="6"/>
  <c r="H64" i="6" s="1"/>
  <c r="AD24" i="6"/>
  <c r="I64" i="6" s="1"/>
  <c r="F64" i="6"/>
  <c r="AL23" i="6"/>
  <c r="AM23" i="6" s="1"/>
  <c r="AS23" i="6" s="1"/>
  <c r="H63" i="6" s="1"/>
  <c r="C81" i="6"/>
  <c r="AJ40" i="6"/>
  <c r="C80" i="24"/>
  <c r="AJ39" i="24"/>
  <c r="C69" i="5"/>
  <c r="AJ28" i="5"/>
  <c r="C71" i="1"/>
  <c r="AJ30" i="1"/>
  <c r="AA19" i="3"/>
  <c r="AE19" i="3" s="1"/>
  <c r="C73" i="18"/>
  <c r="AJ32" i="18"/>
  <c r="Y42" i="17"/>
  <c r="AC42" i="17" s="1"/>
  <c r="Y26" i="17"/>
  <c r="AC26" i="17" s="1"/>
  <c r="Y25" i="17"/>
  <c r="AC25" i="17" s="1"/>
  <c r="Y27" i="17"/>
  <c r="AC27" i="17" s="1"/>
  <c r="Y29" i="17"/>
  <c r="AC29" i="17" s="1"/>
  <c r="Y28" i="17"/>
  <c r="AC28" i="17" s="1"/>
  <c r="Y32" i="17"/>
  <c r="AC32" i="17" s="1"/>
  <c r="Y30" i="17"/>
  <c r="AC30" i="17" s="1"/>
  <c r="Y31" i="17"/>
  <c r="AC31" i="17" s="1"/>
  <c r="Y33" i="17"/>
  <c r="AC33" i="17" s="1"/>
  <c r="Y34" i="17"/>
  <c r="AC34" i="17" s="1"/>
  <c r="Y35" i="17"/>
  <c r="AC35" i="17" s="1"/>
  <c r="AK32" i="15"/>
  <c r="W19" i="10"/>
  <c r="AB19" i="10" s="1"/>
  <c r="C51" i="8"/>
  <c r="AJ10" i="8"/>
  <c r="C78" i="10"/>
  <c r="AJ37" i="10"/>
  <c r="AK34" i="15"/>
  <c r="C55" i="12"/>
  <c r="AJ14" i="12"/>
  <c r="AF34" i="15"/>
  <c r="M74" i="15" s="1"/>
  <c r="J74" i="15"/>
  <c r="AN33" i="15"/>
  <c r="C48" i="21"/>
  <c r="AJ7" i="21"/>
  <c r="AD20" i="19"/>
  <c r="I60" i="19" s="1"/>
  <c r="F60" i="19"/>
  <c r="AL19" i="19"/>
  <c r="AA19" i="5"/>
  <c r="AE19" i="5" s="1"/>
  <c r="Y42" i="6"/>
  <c r="AC42" i="6" s="1"/>
  <c r="Y25" i="6"/>
  <c r="AC25" i="6" s="1"/>
  <c r="Y26" i="6"/>
  <c r="AC26" i="6" s="1"/>
  <c r="Y27" i="6"/>
  <c r="AC27" i="6" s="1"/>
  <c r="Y29" i="6"/>
  <c r="AC29" i="6" s="1"/>
  <c r="Y28" i="6"/>
  <c r="AC28" i="6" s="1"/>
  <c r="Y30" i="6"/>
  <c r="AC30" i="6" s="1"/>
  <c r="Y31" i="6"/>
  <c r="AC31" i="6" s="1"/>
  <c r="Y32" i="6"/>
  <c r="AC32" i="6" s="1"/>
  <c r="Y33" i="6"/>
  <c r="AC33" i="6" s="1"/>
  <c r="Y34" i="6"/>
  <c r="AC34" i="6" s="1"/>
  <c r="Y40" i="6"/>
  <c r="AC40" i="6" s="1"/>
  <c r="Y35" i="2"/>
  <c r="AC35" i="2" s="1"/>
  <c r="AF36" i="21"/>
  <c r="M76" i="21" s="1"/>
  <c r="J76" i="21"/>
  <c r="AN35" i="21"/>
  <c r="C75" i="24"/>
  <c r="AJ34" i="24"/>
  <c r="AA41" i="22"/>
  <c r="AE41" i="22" s="1"/>
  <c r="AA39" i="22"/>
  <c r="AE39" i="22" s="1"/>
  <c r="AA37" i="22"/>
  <c r="AE37" i="22" s="1"/>
  <c r="AA36" i="22"/>
  <c r="AE36" i="22" s="1"/>
  <c r="AA35" i="22"/>
  <c r="AE35" i="22" s="1"/>
  <c r="C55" i="3"/>
  <c r="AJ14" i="3"/>
  <c r="AQ29" i="8"/>
  <c r="E69" i="8" s="1"/>
  <c r="AD12" i="4"/>
  <c r="I52" i="4" s="1"/>
  <c r="F52" i="4"/>
  <c r="AL11" i="4"/>
  <c r="AA17" i="1"/>
  <c r="AE17" i="1" s="1"/>
  <c r="Y37" i="19"/>
  <c r="AC37" i="19" s="1"/>
  <c r="C73" i="19"/>
  <c r="AJ32" i="19"/>
  <c r="Y42" i="22"/>
  <c r="AC42" i="22" s="1"/>
  <c r="Y25" i="22"/>
  <c r="AC25" i="22" s="1"/>
  <c r="Y26" i="22"/>
  <c r="AC26" i="22" s="1"/>
  <c r="Y27" i="22"/>
  <c r="AC27" i="22" s="1"/>
  <c r="Y28" i="22"/>
  <c r="AC28" i="22" s="1"/>
  <c r="Y30" i="22"/>
  <c r="AC30" i="22" s="1"/>
  <c r="Y32" i="22"/>
  <c r="AC32" i="22" s="1"/>
  <c r="Y29" i="22"/>
  <c r="AC29" i="22" s="1"/>
  <c r="Y33" i="22"/>
  <c r="AC33" i="22" s="1"/>
  <c r="Y34" i="22"/>
  <c r="AC34" i="22" s="1"/>
  <c r="Y31" i="22"/>
  <c r="AC31" i="22" s="1"/>
  <c r="W19" i="2"/>
  <c r="AB19" i="2" s="1"/>
  <c r="Y40" i="24"/>
  <c r="AC40" i="24" s="1"/>
  <c r="C80" i="1"/>
  <c r="AJ39" i="1"/>
  <c r="AK39" i="1" s="1"/>
  <c r="C76" i="10"/>
  <c r="AJ35" i="10"/>
  <c r="C65" i="24"/>
  <c r="J69" i="8"/>
  <c r="AF29" i="8"/>
  <c r="M69" i="8" s="1"/>
  <c r="AN28" i="8"/>
  <c r="Y36" i="12"/>
  <c r="AC36" i="12" s="1"/>
  <c r="C56" i="20"/>
  <c r="AJ15" i="20"/>
  <c r="AA34" i="6"/>
  <c r="AE34" i="6" s="1"/>
  <c r="C50" i="23"/>
  <c r="AJ9" i="23"/>
  <c r="AK13" i="19"/>
  <c r="C59" i="5"/>
  <c r="AJ18" i="5"/>
  <c r="J49" i="4"/>
  <c r="AF9" i="4"/>
  <c r="M49" i="4" s="1"/>
  <c r="AN8" i="4"/>
  <c r="C70" i="14"/>
  <c r="AJ29" i="14"/>
  <c r="C73" i="11"/>
  <c r="AJ32" i="11"/>
  <c r="Y42" i="2"/>
  <c r="AC42" i="2" s="1"/>
  <c r="Y25" i="2"/>
  <c r="AC25" i="2" s="1"/>
  <c r="Y26" i="2"/>
  <c r="AC26" i="2" s="1"/>
  <c r="Y27" i="2"/>
  <c r="AC27" i="2" s="1"/>
  <c r="Y28" i="2"/>
  <c r="AC28" i="2" s="1"/>
  <c r="Y29" i="2"/>
  <c r="AC29" i="2" s="1"/>
  <c r="Y30" i="2"/>
  <c r="AC30" i="2" s="1"/>
  <c r="Y31" i="2"/>
  <c r="AC31" i="2" s="1"/>
  <c r="Y32" i="2"/>
  <c r="AC32" i="2" s="1"/>
  <c r="Y33" i="2"/>
  <c r="AC33" i="2" s="1"/>
  <c r="Y34" i="2"/>
  <c r="AC34" i="2" s="1"/>
  <c r="AD11" i="19"/>
  <c r="I51" i="19" s="1"/>
  <c r="F51" i="19"/>
  <c r="AL10" i="19"/>
  <c r="Y41" i="6"/>
  <c r="AC41" i="6" s="1"/>
  <c r="AA21" i="16"/>
  <c r="AE21" i="16" s="1"/>
  <c r="AF22" i="4"/>
  <c r="M62" i="4" s="1"/>
  <c r="J62" i="4"/>
  <c r="AN21" i="4"/>
  <c r="C77" i="16"/>
  <c r="AJ36" i="16"/>
  <c r="AK35" i="16" s="1"/>
  <c r="AA35" i="14"/>
  <c r="AE35" i="14" s="1"/>
  <c r="C71" i="17"/>
  <c r="AJ30" i="17"/>
  <c r="AA41" i="19"/>
  <c r="AE41" i="19" s="1"/>
  <c r="W18" i="10"/>
  <c r="AB18" i="10" s="1"/>
  <c r="Y42" i="3"/>
  <c r="AC42" i="3" s="1"/>
  <c r="Y25" i="3"/>
  <c r="AC25" i="3" s="1"/>
  <c r="Y26" i="3"/>
  <c r="AC26" i="3" s="1"/>
  <c r="Y29" i="3"/>
  <c r="AC29" i="3" s="1"/>
  <c r="Y28" i="3"/>
  <c r="AC28" i="3" s="1"/>
  <c r="Y27" i="3"/>
  <c r="AC27" i="3" s="1"/>
  <c r="Y31" i="3"/>
  <c r="AC31" i="3" s="1"/>
  <c r="Y30" i="3"/>
  <c r="AC30" i="3" s="1"/>
  <c r="Y35" i="3"/>
  <c r="AC35" i="3" s="1"/>
  <c r="Y32" i="3"/>
  <c r="AC32" i="3" s="1"/>
  <c r="C51" i="5"/>
  <c r="AJ10" i="5"/>
  <c r="W41" i="20"/>
  <c r="AB41" i="20" s="1"/>
  <c r="Z41" i="20"/>
  <c r="AA35" i="20" s="1"/>
  <c r="AE35" i="20" s="1"/>
  <c r="X41" i="20"/>
  <c r="W39" i="20"/>
  <c r="AB39" i="20" s="1"/>
  <c r="C63" i="20"/>
  <c r="AJ22" i="20"/>
  <c r="AK22" i="20" s="1"/>
  <c r="C81" i="10"/>
  <c r="AJ40" i="10"/>
  <c r="AA42" i="4"/>
  <c r="AE42" i="4" s="1"/>
  <c r="AA25" i="4"/>
  <c r="AE25" i="4" s="1"/>
  <c r="AA26" i="4"/>
  <c r="AE26" i="4" s="1"/>
  <c r="AA27" i="4"/>
  <c r="AE27" i="4" s="1"/>
  <c r="AA28" i="4"/>
  <c r="AE28" i="4" s="1"/>
  <c r="AA29" i="4"/>
  <c r="AE29" i="4" s="1"/>
  <c r="AA30" i="4"/>
  <c r="AE30" i="4" s="1"/>
  <c r="AA31" i="4"/>
  <c r="AE31" i="4" s="1"/>
  <c r="AA32" i="4"/>
  <c r="AE32" i="4" s="1"/>
  <c r="AA33" i="4"/>
  <c r="AE33" i="4" s="1"/>
  <c r="AA34" i="4"/>
  <c r="AE34" i="4" s="1"/>
  <c r="Y42" i="12"/>
  <c r="AC42" i="12" s="1"/>
  <c r="Y26" i="12"/>
  <c r="AC26" i="12" s="1"/>
  <c r="Y25" i="12"/>
  <c r="AC25" i="12" s="1"/>
  <c r="Y28" i="12"/>
  <c r="AC28" i="12" s="1"/>
  <c r="Y27" i="12"/>
  <c r="AC27" i="12" s="1"/>
  <c r="Y29" i="12"/>
  <c r="AC29" i="12" s="1"/>
  <c r="Y30" i="12"/>
  <c r="AC30" i="12" s="1"/>
  <c r="Y31" i="12"/>
  <c r="AC31" i="12" s="1"/>
  <c r="Y32" i="12"/>
  <c r="AC32" i="12" s="1"/>
  <c r="Y35" i="12"/>
  <c r="AC35" i="12" s="1"/>
  <c r="Y34" i="12"/>
  <c r="AC34" i="12" s="1"/>
  <c r="Y33" i="12"/>
  <c r="AC33" i="12" s="1"/>
  <c r="C54" i="12"/>
  <c r="AJ13" i="12"/>
  <c r="Y38" i="22"/>
  <c r="AC38" i="22" s="1"/>
  <c r="C49" i="21"/>
  <c r="AJ8" i="21"/>
  <c r="J57" i="4"/>
  <c r="AF17" i="4"/>
  <c r="M57" i="4" s="1"/>
  <c r="AN16" i="4"/>
  <c r="Y14" i="21"/>
  <c r="AC14" i="21" s="1"/>
  <c r="Y22" i="18"/>
  <c r="AC22" i="18" s="1"/>
  <c r="AD21" i="4"/>
  <c r="I61" i="4" s="1"/>
  <c r="F61" i="4"/>
  <c r="AL20" i="4"/>
  <c r="C62" i="3"/>
  <c r="AJ21" i="3"/>
  <c r="C54" i="14"/>
  <c r="AJ13" i="14"/>
  <c r="Y36" i="25"/>
  <c r="AC36" i="25" s="1"/>
  <c r="AK36" i="4"/>
  <c r="AQ36" i="4" s="1"/>
  <c r="E76" i="4" s="1"/>
  <c r="C82" i="21"/>
  <c r="AP42" i="21"/>
  <c r="D82" i="21" s="1"/>
  <c r="AQ42" i="21"/>
  <c r="E82" i="21" s="1"/>
  <c r="AJ41" i="21"/>
  <c r="AK41" i="21" s="1"/>
  <c r="W21" i="15"/>
  <c r="AB21" i="15" s="1"/>
  <c r="C72" i="19"/>
  <c r="AJ31" i="19"/>
  <c r="C82" i="19"/>
  <c r="AP42" i="19"/>
  <c r="D82" i="19" s="1"/>
  <c r="AQ42" i="19"/>
  <c r="E82" i="19" s="1"/>
  <c r="AJ41" i="19"/>
  <c r="AK41" i="19" s="1"/>
  <c r="AQ41" i="19" s="1"/>
  <c r="E81" i="19" s="1"/>
  <c r="AK15" i="6"/>
  <c r="AK18" i="19"/>
  <c r="AA23" i="18"/>
  <c r="AE23" i="18" s="1"/>
  <c r="AA16" i="18"/>
  <c r="AE16" i="18" s="1"/>
  <c r="AA17" i="18"/>
  <c r="AE17" i="18" s="1"/>
  <c r="AA21" i="18"/>
  <c r="AE21" i="18" s="1"/>
  <c r="AA19" i="18"/>
  <c r="AE19" i="18" s="1"/>
  <c r="AF35" i="2"/>
  <c r="M75" i="2" s="1"/>
  <c r="C60" i="20"/>
  <c r="AJ19" i="20"/>
  <c r="C75" i="21"/>
  <c r="AJ34" i="21"/>
  <c r="Y21" i="5"/>
  <c r="AC21" i="5" s="1"/>
  <c r="AA36" i="5"/>
  <c r="AE36" i="5" s="1"/>
  <c r="C51" i="25"/>
  <c r="AJ10" i="25"/>
  <c r="C59" i="14"/>
  <c r="AJ18" i="14"/>
  <c r="Y39" i="19"/>
  <c r="AC39" i="19" s="1"/>
  <c r="C61" i="18"/>
  <c r="AJ20" i="18"/>
  <c r="AA38" i="6"/>
  <c r="AE38" i="6" s="1"/>
  <c r="C69" i="24"/>
  <c r="AJ28" i="24"/>
  <c r="AA38" i="14"/>
  <c r="AE38" i="14" s="1"/>
  <c r="AF26" i="8"/>
  <c r="M66" i="8" s="1"/>
  <c r="J66" i="8"/>
  <c r="AN25" i="8"/>
  <c r="F61" i="19"/>
  <c r="AD21" i="19"/>
  <c r="I61" i="19" s="1"/>
  <c r="AL20" i="19"/>
  <c r="C62" i="18"/>
  <c r="AJ21" i="18"/>
  <c r="C52" i="20"/>
  <c r="AJ11" i="20"/>
  <c r="AK11" i="20" s="1"/>
  <c r="AP11" i="20" s="1"/>
  <c r="D51" i="20" s="1"/>
  <c r="F58" i="4"/>
  <c r="AD18" i="4"/>
  <c r="I58" i="4" s="1"/>
  <c r="AL17" i="4"/>
  <c r="AA40" i="6"/>
  <c r="AE40" i="6" s="1"/>
  <c r="C48" i="23"/>
  <c r="AJ7" i="23"/>
  <c r="C68" i="23"/>
  <c r="AJ27" i="23"/>
  <c r="AA33" i="19"/>
  <c r="AE33" i="19" s="1"/>
  <c r="C65" i="16"/>
  <c r="AK25" i="15"/>
  <c r="W20" i="15"/>
  <c r="AB20" i="15" s="1"/>
  <c r="AK16" i="8"/>
  <c r="AP16" i="8" s="1"/>
  <c r="D56" i="8" s="1"/>
  <c r="Y16" i="3"/>
  <c r="AC16" i="3" s="1"/>
  <c r="AQ22" i="4"/>
  <c r="E62" i="4" s="1"/>
  <c r="J48" i="4"/>
  <c r="AF8" i="4"/>
  <c r="M48" i="4" s="1"/>
  <c r="AN7" i="4"/>
  <c r="W40" i="13"/>
  <c r="AB40" i="13" s="1"/>
  <c r="C68" i="14"/>
  <c r="AJ27" i="14"/>
  <c r="AD17" i="6"/>
  <c r="I57" i="6" s="1"/>
  <c r="F57" i="6"/>
  <c r="AL16" i="6"/>
  <c r="C72" i="11"/>
  <c r="AJ31" i="11"/>
  <c r="AA42" i="2"/>
  <c r="AE42" i="2" s="1"/>
  <c r="AA25" i="2"/>
  <c r="AE25" i="2" s="1"/>
  <c r="AA26" i="2"/>
  <c r="AE26" i="2" s="1"/>
  <c r="AA27" i="2"/>
  <c r="AE27" i="2" s="1"/>
  <c r="AA28" i="2"/>
  <c r="AE28" i="2" s="1"/>
  <c r="AA29" i="2"/>
  <c r="AE29" i="2" s="1"/>
  <c r="AA31" i="2"/>
  <c r="AE31" i="2" s="1"/>
  <c r="AA30" i="2"/>
  <c r="AE30" i="2" s="1"/>
  <c r="AA32" i="2"/>
  <c r="AE32" i="2" s="1"/>
  <c r="AA33" i="2"/>
  <c r="AE33" i="2" s="1"/>
  <c r="AA34" i="2"/>
  <c r="AE34" i="2" s="1"/>
  <c r="J77" i="8"/>
  <c r="AF37" i="8"/>
  <c r="M77" i="8" s="1"/>
  <c r="AN36" i="8"/>
  <c r="C51" i="18"/>
  <c r="AJ10" i="18"/>
  <c r="F50" i="19"/>
  <c r="AD10" i="19"/>
  <c r="I50" i="19" s="1"/>
  <c r="AL9" i="19"/>
  <c r="AP21" i="6"/>
  <c r="D61" i="6" s="1"/>
  <c r="AA41" i="6"/>
  <c r="AE41" i="6" s="1"/>
  <c r="AF8" i="19"/>
  <c r="M48" i="19" s="1"/>
  <c r="J48" i="19"/>
  <c r="AN7" i="19"/>
  <c r="C70" i="10"/>
  <c r="AJ29" i="10"/>
  <c r="AF19" i="19"/>
  <c r="M59" i="19" s="1"/>
  <c r="J59" i="19"/>
  <c r="AN18" i="19"/>
  <c r="C81" i="16"/>
  <c r="AJ40" i="16"/>
  <c r="C67" i="5"/>
  <c r="AJ26" i="5"/>
  <c r="C59" i="21"/>
  <c r="AJ18" i="21"/>
  <c r="C72" i="1"/>
  <c r="AJ31" i="1"/>
  <c r="AK38" i="8"/>
  <c r="C71" i="18"/>
  <c r="AJ30" i="18"/>
  <c r="C72" i="17"/>
  <c r="AJ31" i="17"/>
  <c r="C81" i="19"/>
  <c r="AJ40" i="19"/>
  <c r="F74" i="15"/>
  <c r="AD34" i="15"/>
  <c r="I74" i="15" s="1"/>
  <c r="AL33" i="15"/>
  <c r="C62" i="11"/>
  <c r="AJ21" i="11"/>
  <c r="AK19" i="11" s="1"/>
  <c r="AP19" i="11" s="1"/>
  <c r="D59" i="11" s="1"/>
  <c r="W20" i="10"/>
  <c r="AB20" i="10" s="1"/>
  <c r="Y40" i="5"/>
  <c r="AC40" i="5" s="1"/>
  <c r="AA42" i="3"/>
  <c r="AE42" i="3" s="1"/>
  <c r="AA25" i="3"/>
  <c r="AE25" i="3" s="1"/>
  <c r="AA26" i="3"/>
  <c r="AE26" i="3" s="1"/>
  <c r="AA27" i="3"/>
  <c r="AE27" i="3" s="1"/>
  <c r="AA29" i="3"/>
  <c r="AE29" i="3" s="1"/>
  <c r="AA32" i="3"/>
  <c r="AE32" i="3" s="1"/>
  <c r="AA28" i="3"/>
  <c r="AE28" i="3" s="1"/>
  <c r="AA30" i="3"/>
  <c r="AE30" i="3" s="1"/>
  <c r="AA31" i="3"/>
  <c r="AE31" i="3" s="1"/>
  <c r="AA34" i="3"/>
  <c r="AE34" i="3" s="1"/>
  <c r="AA33" i="3"/>
  <c r="AE33" i="3" s="1"/>
  <c r="AD27" i="8"/>
  <c r="I67" i="8" s="1"/>
  <c r="F67" i="8"/>
  <c r="AL26" i="8"/>
  <c r="Y38" i="2"/>
  <c r="AC38" i="2" s="1"/>
  <c r="C48" i="5"/>
  <c r="AJ7" i="5"/>
  <c r="Y23" i="20"/>
  <c r="AC23" i="20" s="1"/>
  <c r="C48" i="8"/>
  <c r="AJ7" i="8"/>
  <c r="Y41" i="10"/>
  <c r="AC41" i="10" s="1"/>
  <c r="Y39" i="10"/>
  <c r="AC39" i="10" s="1"/>
  <c r="Y38" i="10"/>
  <c r="AC38" i="10" s="1"/>
  <c r="Y36" i="10"/>
  <c r="AC36" i="10" s="1"/>
  <c r="Y37" i="10"/>
  <c r="AC37" i="10" s="1"/>
  <c r="Y35" i="10"/>
  <c r="AC35" i="10" s="1"/>
  <c r="C74" i="23"/>
  <c r="AJ33" i="23"/>
  <c r="C69" i="4"/>
  <c r="AJ28" i="4"/>
  <c r="Y19" i="11"/>
  <c r="AC19" i="11" s="1"/>
  <c r="C74" i="12"/>
  <c r="AJ33" i="12"/>
  <c r="C53" i="12"/>
  <c r="AJ12" i="12"/>
  <c r="AA20" i="21"/>
  <c r="AE20" i="21" s="1"/>
  <c r="Z23" i="9"/>
  <c r="AA21" i="9" s="1"/>
  <c r="AE21" i="9" s="1"/>
  <c r="W23" i="9"/>
  <c r="AB23" i="9" s="1"/>
  <c r="X23" i="9"/>
  <c r="W21" i="9"/>
  <c r="AB21" i="9" s="1"/>
  <c r="W18" i="9"/>
  <c r="AB18" i="9" s="1"/>
  <c r="W17" i="9"/>
  <c r="AB17" i="9" s="1"/>
  <c r="AA20" i="2"/>
  <c r="AE20" i="2" s="1"/>
  <c r="AA18" i="2"/>
  <c r="AE18" i="2" s="1"/>
  <c r="AF30" i="15"/>
  <c r="M70" i="15" s="1"/>
  <c r="J70" i="15"/>
  <c r="AN29" i="15"/>
  <c r="C47" i="21"/>
  <c r="C52" i="24"/>
  <c r="AJ11" i="24"/>
  <c r="J60" i="4"/>
  <c r="AF20" i="4"/>
  <c r="M60" i="4" s="1"/>
  <c r="AN19" i="4"/>
  <c r="C79" i="5"/>
  <c r="AJ38" i="5"/>
  <c r="AK10" i="4"/>
  <c r="Y15" i="21"/>
  <c r="AC15" i="21" s="1"/>
  <c r="C77" i="25"/>
  <c r="AJ36" i="25"/>
  <c r="Y21" i="3"/>
  <c r="AC21" i="3" s="1"/>
  <c r="C74" i="6"/>
  <c r="AJ33" i="6"/>
  <c r="C58" i="14"/>
  <c r="AJ17" i="14"/>
  <c r="C53" i="14"/>
  <c r="AJ12" i="14"/>
  <c r="AK12" i="14" s="1"/>
  <c r="AQ12" i="14" s="1"/>
  <c r="E52" i="14" s="1"/>
  <c r="C75" i="14"/>
  <c r="AJ34" i="14"/>
  <c r="C63" i="11"/>
  <c r="AJ22" i="11"/>
  <c r="Y34" i="25"/>
  <c r="AC34" i="25" s="1"/>
  <c r="C70" i="25"/>
  <c r="AJ29" i="25"/>
  <c r="C76" i="22"/>
  <c r="AJ35" i="22"/>
  <c r="C63" i="3"/>
  <c r="AJ22" i="3"/>
  <c r="AK31" i="8"/>
  <c r="J80" i="21"/>
  <c r="AF40" i="21"/>
  <c r="M80" i="21" s="1"/>
  <c r="AN39" i="21"/>
  <c r="Y42" i="21"/>
  <c r="AC42" i="21" s="1"/>
  <c r="Y25" i="21"/>
  <c r="AC25" i="21" s="1"/>
  <c r="Y26" i="21"/>
  <c r="AC26" i="21" s="1"/>
  <c r="Y27" i="21"/>
  <c r="AC27" i="21" s="1"/>
  <c r="Y28" i="21"/>
  <c r="AC28" i="21" s="1"/>
  <c r="Y30" i="21"/>
  <c r="AC30" i="21" s="1"/>
  <c r="Y29" i="21"/>
  <c r="AC29" i="21" s="1"/>
  <c r="Y31" i="21"/>
  <c r="AC31" i="21" s="1"/>
  <c r="Y32" i="21"/>
  <c r="AC32" i="21" s="1"/>
  <c r="Y34" i="21"/>
  <c r="AC34" i="21" s="1"/>
  <c r="Y33" i="21"/>
  <c r="AC33" i="21" s="1"/>
  <c r="Y22" i="1"/>
  <c r="AC22" i="1" s="1"/>
  <c r="C78" i="24"/>
  <c r="AJ37" i="24"/>
  <c r="AF13" i="6"/>
  <c r="M53" i="6" s="1"/>
  <c r="J53" i="6"/>
  <c r="AN12" i="6"/>
  <c r="C81" i="22"/>
  <c r="AJ40" i="22"/>
  <c r="C50" i="3"/>
  <c r="AJ9" i="3"/>
  <c r="W24" i="13"/>
  <c r="AB24" i="13" s="1"/>
  <c r="AL24" i="13"/>
  <c r="AN24" i="13"/>
  <c r="Z24" i="13"/>
  <c r="X24" i="13"/>
  <c r="W8" i="13"/>
  <c r="AB8" i="13" s="1"/>
  <c r="W7" i="13"/>
  <c r="AB7" i="13" s="1"/>
  <c r="W13" i="13"/>
  <c r="AB13" i="13" s="1"/>
  <c r="W9" i="13"/>
  <c r="AB9" i="13" s="1"/>
  <c r="W10" i="13"/>
  <c r="AB10" i="13" s="1"/>
  <c r="W14" i="13"/>
  <c r="AB14" i="13" s="1"/>
  <c r="W11" i="13"/>
  <c r="AB11" i="13" s="1"/>
  <c r="W12" i="13"/>
  <c r="AB12" i="13" s="1"/>
  <c r="W16" i="13"/>
  <c r="AB16" i="13" s="1"/>
  <c r="W15" i="13"/>
  <c r="AB15" i="13" s="1"/>
  <c r="F49" i="4"/>
  <c r="AD9" i="4"/>
  <c r="I49" i="4" s="1"/>
  <c r="AL8" i="4"/>
  <c r="C50" i="1"/>
  <c r="AJ9" i="1"/>
  <c r="Y36" i="17"/>
  <c r="AC36" i="17" s="1"/>
  <c r="AK19" i="14"/>
  <c r="AQ19" i="14" s="1"/>
  <c r="E59" i="14" s="1"/>
  <c r="C71" i="19"/>
  <c r="AJ30" i="19"/>
  <c r="Y37" i="12"/>
  <c r="AC37" i="12" s="1"/>
  <c r="C71" i="22"/>
  <c r="AJ30" i="22"/>
  <c r="AA42" i="22"/>
  <c r="AE42" i="22" s="1"/>
  <c r="AA25" i="22"/>
  <c r="AE25" i="22" s="1"/>
  <c r="AA26" i="22"/>
  <c r="AE26" i="22" s="1"/>
  <c r="AA28" i="22"/>
  <c r="AE28" i="22" s="1"/>
  <c r="AA27" i="22"/>
  <c r="AE27" i="22" s="1"/>
  <c r="AA29" i="22"/>
  <c r="AE29" i="22" s="1"/>
  <c r="AA30" i="22"/>
  <c r="AE30" i="22" s="1"/>
  <c r="AA31" i="22"/>
  <c r="AE31" i="22" s="1"/>
  <c r="AA32" i="22"/>
  <c r="AE32" i="22" s="1"/>
  <c r="AA34" i="22"/>
  <c r="AE34" i="22" s="1"/>
  <c r="AA33" i="22"/>
  <c r="AE33" i="22" s="1"/>
  <c r="Y23" i="18"/>
  <c r="AC23" i="18" s="1"/>
  <c r="Y18" i="18"/>
  <c r="AC18" i="18" s="1"/>
  <c r="Y21" i="18"/>
  <c r="AC21" i="18" s="1"/>
  <c r="Y17" i="18"/>
  <c r="AC17" i="18" s="1"/>
  <c r="Y19" i="18"/>
  <c r="AC19" i="18" s="1"/>
  <c r="Y20" i="18"/>
  <c r="AC20" i="18" s="1"/>
  <c r="AK32" i="8"/>
  <c r="AK16" i="6"/>
  <c r="W21" i="16"/>
  <c r="AB21" i="16" s="1"/>
  <c r="C62" i="14"/>
  <c r="AJ21" i="14"/>
  <c r="AA39" i="6"/>
  <c r="AE39" i="6" s="1"/>
  <c r="C75" i="1"/>
  <c r="AJ34" i="1"/>
  <c r="AA37" i="2"/>
  <c r="AE37" i="2" s="1"/>
  <c r="AA38" i="5"/>
  <c r="AE38" i="5" s="1"/>
  <c r="C48" i="25"/>
  <c r="AJ7" i="25"/>
  <c r="C59" i="1"/>
  <c r="AJ18" i="1"/>
  <c r="F62" i="19"/>
  <c r="AD22" i="19"/>
  <c r="I62" i="19" s="1"/>
  <c r="AL21" i="19"/>
  <c r="J80" i="8"/>
  <c r="AF40" i="8"/>
  <c r="M80" i="8" s="1"/>
  <c r="AN39" i="8"/>
  <c r="C67" i="24"/>
  <c r="AJ26" i="24"/>
  <c r="Y36" i="19"/>
  <c r="AC36" i="19" s="1"/>
  <c r="J65" i="8"/>
  <c r="AF25" i="8"/>
  <c r="M65" i="8" s="1"/>
  <c r="F55" i="19"/>
  <c r="AD15" i="19"/>
  <c r="I55" i="19" s="1"/>
  <c r="AL14" i="19"/>
  <c r="C60" i="5"/>
  <c r="AJ19" i="5"/>
  <c r="C55" i="11"/>
  <c r="AJ14" i="11"/>
  <c r="C51" i="20"/>
  <c r="AQ11" i="20"/>
  <c r="E51" i="20" s="1"/>
  <c r="AJ10" i="20"/>
  <c r="F63" i="4"/>
  <c r="AD23" i="4"/>
  <c r="I63" i="4" s="1"/>
  <c r="AL22" i="4"/>
  <c r="W20" i="17"/>
  <c r="AB20" i="17" s="1"/>
  <c r="C47" i="23"/>
  <c r="C67" i="23"/>
  <c r="AJ26" i="23"/>
  <c r="AA40" i="19"/>
  <c r="AE40" i="19" s="1"/>
  <c r="AA16" i="22"/>
  <c r="AE16" i="22" s="1"/>
  <c r="Y36" i="16"/>
  <c r="AC36" i="16" s="1"/>
  <c r="C77" i="11"/>
  <c r="AJ36" i="11"/>
  <c r="AK11" i="6"/>
  <c r="C81" i="1"/>
  <c r="AJ40" i="1"/>
  <c r="C77" i="21"/>
  <c r="AJ36" i="21"/>
  <c r="Y22" i="3"/>
  <c r="AC22" i="3" s="1"/>
  <c r="AK35" i="15"/>
  <c r="AF7" i="4"/>
  <c r="M47" i="4" s="1"/>
  <c r="J47" i="4"/>
  <c r="Y38" i="13"/>
  <c r="AC38" i="13" s="1"/>
  <c r="C66" i="14"/>
  <c r="AJ25" i="14"/>
  <c r="F56" i="6"/>
  <c r="AD16" i="6"/>
  <c r="I56" i="6" s="1"/>
  <c r="AL15" i="6"/>
  <c r="C71" i="11"/>
  <c r="AJ30" i="11"/>
  <c r="C73" i="2"/>
  <c r="AJ32" i="2"/>
  <c r="J79" i="8"/>
  <c r="AF39" i="8"/>
  <c r="M79" i="8" s="1"/>
  <c r="AN38" i="8"/>
  <c r="C47" i="18"/>
  <c r="F49" i="19"/>
  <c r="AD9" i="19"/>
  <c r="I49" i="19" s="1"/>
  <c r="AL8" i="19"/>
  <c r="Y18" i="20"/>
  <c r="AC18" i="20" s="1"/>
  <c r="J64" i="19"/>
  <c r="AF24" i="19"/>
  <c r="M64" i="19" s="1"/>
  <c r="AU24" i="19"/>
  <c r="L64" i="19" s="1"/>
  <c r="AT24" i="19"/>
  <c r="K64" i="19" s="1"/>
  <c r="AN23" i="19"/>
  <c r="AO23" i="19" s="1"/>
  <c r="AT23" i="19" s="1"/>
  <c r="K63" i="19" s="1"/>
  <c r="C67" i="10"/>
  <c r="AJ26" i="10"/>
  <c r="J61" i="19"/>
  <c r="AF21" i="19"/>
  <c r="M61" i="19" s="1"/>
  <c r="AN20" i="19"/>
  <c r="Y36" i="2"/>
  <c r="AC36" i="2" s="1"/>
  <c r="Y41" i="16"/>
  <c r="AC41" i="16" s="1"/>
  <c r="C65" i="5"/>
  <c r="AA23" i="21"/>
  <c r="AE23" i="21" s="1"/>
  <c r="AA18" i="21"/>
  <c r="AE18" i="21" s="1"/>
  <c r="AA21" i="21"/>
  <c r="AE21" i="21" s="1"/>
  <c r="AA19" i="21"/>
  <c r="AE19" i="21" s="1"/>
  <c r="AA17" i="21"/>
  <c r="AE17" i="21" s="1"/>
  <c r="C70" i="1"/>
  <c r="AJ29" i="1"/>
  <c r="C68" i="18"/>
  <c r="AJ27" i="18"/>
  <c r="C74" i="17"/>
  <c r="AJ33" i="17"/>
  <c r="Y41" i="19"/>
  <c r="AC41" i="19" s="1"/>
  <c r="Y34" i="19"/>
  <c r="AC34" i="19" s="1"/>
  <c r="Y35" i="19"/>
  <c r="AC35" i="19" s="1"/>
  <c r="AD35" i="15"/>
  <c r="I75" i="15" s="1"/>
  <c r="F75" i="15"/>
  <c r="AL34" i="15"/>
  <c r="W15" i="10"/>
  <c r="AB15" i="10" s="1"/>
  <c r="C72" i="3"/>
  <c r="AJ31" i="3"/>
  <c r="C82" i="3"/>
  <c r="AQ42" i="3"/>
  <c r="E82" i="3" s="1"/>
  <c r="AP42" i="3"/>
  <c r="D82" i="3" s="1"/>
  <c r="AJ41" i="3"/>
  <c r="AK41" i="3" s="1"/>
  <c r="AQ41" i="3" s="1"/>
  <c r="E81" i="3" s="1"/>
  <c r="AD25" i="8"/>
  <c r="I65" i="8" s="1"/>
  <c r="F65" i="8"/>
  <c r="AA20" i="18"/>
  <c r="AE20" i="18" s="1"/>
  <c r="C47" i="5"/>
  <c r="C47" i="8"/>
  <c r="AK7" i="6"/>
  <c r="AA41" i="10"/>
  <c r="AE41" i="10" s="1"/>
  <c r="AA36" i="10"/>
  <c r="AE36" i="10" s="1"/>
  <c r="AA35" i="10"/>
  <c r="AE35" i="10" s="1"/>
  <c r="AD30" i="15"/>
  <c r="I70" i="15" s="1"/>
  <c r="F70" i="15"/>
  <c r="AL29" i="15"/>
  <c r="C71" i="4"/>
  <c r="AJ30" i="4"/>
  <c r="C73" i="12"/>
  <c r="AJ32" i="12"/>
  <c r="AA42" i="12"/>
  <c r="AE42" i="12" s="1"/>
  <c r="AA25" i="12"/>
  <c r="AE25" i="12" s="1"/>
  <c r="AA26" i="12"/>
  <c r="AE26" i="12" s="1"/>
  <c r="AA29" i="12"/>
  <c r="AE29" i="12" s="1"/>
  <c r="AA27" i="12"/>
  <c r="AE27" i="12" s="1"/>
  <c r="AA30" i="12"/>
  <c r="AE30" i="12" s="1"/>
  <c r="AA28" i="12"/>
  <c r="AE28" i="12" s="1"/>
  <c r="AA32" i="12"/>
  <c r="AE32" i="12" s="1"/>
  <c r="AA31" i="12"/>
  <c r="AE31" i="12" s="1"/>
  <c r="C63" i="25"/>
  <c r="AJ22" i="25"/>
  <c r="AK21" i="25" s="1"/>
  <c r="AQ21" i="25" s="1"/>
  <c r="E61" i="25" s="1"/>
  <c r="C50" i="12"/>
  <c r="AJ9" i="12"/>
  <c r="AA16" i="21"/>
  <c r="AE16" i="21" s="1"/>
  <c r="W22" i="2"/>
  <c r="AB22" i="2" s="1"/>
  <c r="J69" i="15"/>
  <c r="AF29" i="15"/>
  <c r="M69" i="15" s="1"/>
  <c r="AN28" i="15"/>
  <c r="F56" i="4"/>
  <c r="AD16" i="4"/>
  <c r="I56" i="4" s="1"/>
  <c r="AL15" i="4"/>
  <c r="C49" i="24"/>
  <c r="AJ8" i="24"/>
  <c r="AF21" i="4"/>
  <c r="M61" i="4" s="1"/>
  <c r="J61" i="4"/>
  <c r="AN20" i="4"/>
  <c r="C81" i="5"/>
  <c r="AJ40" i="5"/>
  <c r="C75" i="25"/>
  <c r="AJ34" i="25"/>
  <c r="C68" i="6"/>
  <c r="AJ27" i="6"/>
  <c r="AA18" i="5"/>
  <c r="AE18" i="5" s="1"/>
  <c r="C52" i="14"/>
  <c r="AJ11" i="14"/>
  <c r="C57" i="24"/>
  <c r="AJ16" i="24"/>
  <c r="Y38" i="25"/>
  <c r="AC38" i="25" s="1"/>
  <c r="C69" i="25"/>
  <c r="AJ28" i="25"/>
  <c r="C73" i="21"/>
  <c r="AJ32" i="21"/>
  <c r="AA42" i="21"/>
  <c r="AE42" i="21" s="1"/>
  <c r="AA27" i="21"/>
  <c r="AE27" i="21" s="1"/>
  <c r="AA26" i="21"/>
  <c r="AE26" i="21" s="1"/>
  <c r="AA25" i="21"/>
  <c r="AE25" i="21" s="1"/>
  <c r="AA28" i="21"/>
  <c r="AE28" i="21" s="1"/>
  <c r="AA29" i="21"/>
  <c r="AE29" i="21" s="1"/>
  <c r="AA32" i="21"/>
  <c r="AE32" i="21" s="1"/>
  <c r="AA30" i="21"/>
  <c r="AE30" i="21" s="1"/>
  <c r="AA31" i="21"/>
  <c r="AE31" i="21" s="1"/>
  <c r="AA34" i="21"/>
  <c r="AE34" i="21" s="1"/>
  <c r="AA22" i="5"/>
  <c r="AE22" i="5" s="1"/>
  <c r="AA38" i="2"/>
  <c r="AE38" i="2" s="1"/>
  <c r="C76" i="24"/>
  <c r="AJ35" i="24"/>
  <c r="Y16" i="16"/>
  <c r="AC16" i="16" s="1"/>
  <c r="AF11" i="6"/>
  <c r="M51" i="6" s="1"/>
  <c r="J51" i="6"/>
  <c r="AN10" i="6"/>
  <c r="Y17" i="14"/>
  <c r="AC17" i="14" s="1"/>
  <c r="C51" i="3"/>
  <c r="AJ10" i="3"/>
  <c r="AD8" i="4"/>
  <c r="I48" i="4" s="1"/>
  <c r="F48" i="4"/>
  <c r="AL7" i="4"/>
  <c r="C47" i="1"/>
  <c r="Y23" i="25"/>
  <c r="AC23" i="25" s="1"/>
  <c r="Y20" i="25"/>
  <c r="AC20" i="25" s="1"/>
  <c r="AQ23" i="18"/>
  <c r="E63" i="18" s="1"/>
  <c r="C63" i="18"/>
  <c r="AP23" i="18"/>
  <c r="D63" i="18" s="1"/>
  <c r="AJ22" i="18"/>
  <c r="AK22" i="18" s="1"/>
  <c r="AQ22" i="18" s="1"/>
  <c r="E62" i="18" s="1"/>
  <c r="C77" i="1"/>
  <c r="AJ36" i="1"/>
  <c r="C58" i="1"/>
  <c r="AJ17" i="1"/>
  <c r="C54" i="11"/>
  <c r="AJ13" i="11"/>
  <c r="C78" i="21"/>
  <c r="AJ37" i="21"/>
  <c r="C77" i="2"/>
  <c r="AJ36" i="2"/>
  <c r="AF16" i="4"/>
  <c r="M56" i="4" s="1"/>
  <c r="J56" i="4"/>
  <c r="AN15" i="4"/>
  <c r="J64" i="4"/>
  <c r="AU24" i="4"/>
  <c r="L64" i="4" s="1"/>
  <c r="AT24" i="4"/>
  <c r="K64" i="4" s="1"/>
  <c r="AF24" i="4"/>
  <c r="M64" i="4" s="1"/>
  <c r="AN23" i="4"/>
  <c r="AO23" i="4" s="1"/>
  <c r="AT23" i="4" s="1"/>
  <c r="K63" i="4" s="1"/>
  <c r="C67" i="14"/>
  <c r="AJ26" i="14"/>
  <c r="F51" i="6"/>
  <c r="AD11" i="6"/>
  <c r="I51" i="6" s="1"/>
  <c r="AL10" i="6"/>
  <c r="C69" i="11"/>
  <c r="AJ28" i="11"/>
  <c r="C71" i="2"/>
  <c r="AJ30" i="2"/>
  <c r="C82" i="2"/>
  <c r="AP42" i="2"/>
  <c r="D82" i="2" s="1"/>
  <c r="AQ42" i="2"/>
  <c r="E82" i="2" s="1"/>
  <c r="AJ41" i="2"/>
  <c r="AK41" i="2" s="1"/>
  <c r="AQ41" i="2" s="1"/>
  <c r="E81" i="2" s="1"/>
  <c r="AT41" i="8"/>
  <c r="K81" i="8" s="1"/>
  <c r="J81" i="8"/>
  <c r="AF41" i="8"/>
  <c r="M81" i="8" s="1"/>
  <c r="AN40" i="8"/>
  <c r="C49" i="18"/>
  <c r="AJ8" i="18"/>
  <c r="AD8" i="19"/>
  <c r="I48" i="19" s="1"/>
  <c r="F48" i="19"/>
  <c r="AL7" i="19"/>
  <c r="Y22" i="20"/>
  <c r="AC22" i="20" s="1"/>
  <c r="AF17" i="19"/>
  <c r="M57" i="19" s="1"/>
  <c r="J57" i="19"/>
  <c r="AN16" i="19"/>
  <c r="AJ25" i="10"/>
  <c r="C66" i="10"/>
  <c r="J60" i="19"/>
  <c r="AF20" i="19"/>
  <c r="M60" i="19" s="1"/>
  <c r="AN19" i="19"/>
  <c r="AK36" i="8"/>
  <c r="AA41" i="16"/>
  <c r="AE41" i="16" s="1"/>
  <c r="AA34" i="16"/>
  <c r="AE34" i="16" s="1"/>
  <c r="AA38" i="16"/>
  <c r="AE38" i="16" s="1"/>
  <c r="AA37" i="16"/>
  <c r="AE37" i="16" s="1"/>
  <c r="AA36" i="16"/>
  <c r="AE36" i="16" s="1"/>
  <c r="AA39" i="16"/>
  <c r="AE39" i="16" s="1"/>
  <c r="Y23" i="21"/>
  <c r="AC23" i="21" s="1"/>
  <c r="Y19" i="21"/>
  <c r="AC19" i="21" s="1"/>
  <c r="Y16" i="21"/>
  <c r="AC16" i="21" s="1"/>
  <c r="C69" i="1"/>
  <c r="AJ28" i="1"/>
  <c r="AQ39" i="8"/>
  <c r="E79" i="8" s="1"/>
  <c r="C67" i="18"/>
  <c r="AJ26" i="18"/>
  <c r="C68" i="17"/>
  <c r="AJ27" i="17"/>
  <c r="F79" i="15"/>
  <c r="AD39" i="15"/>
  <c r="I79" i="15" s="1"/>
  <c r="AL38" i="15"/>
  <c r="Y37" i="21"/>
  <c r="AC37" i="21" s="1"/>
  <c r="W17" i="10"/>
  <c r="AB17" i="10" s="1"/>
  <c r="C71" i="3"/>
  <c r="AJ30" i="3"/>
  <c r="C74" i="24"/>
  <c r="AJ33" i="24"/>
  <c r="AR42" i="8"/>
  <c r="G82" i="8" s="1"/>
  <c r="AD42" i="8"/>
  <c r="I82" i="8" s="1"/>
  <c r="AS42" i="8"/>
  <c r="H82" i="8" s="1"/>
  <c r="F82" i="8"/>
  <c r="AL41" i="8"/>
  <c r="AM41" i="8" s="1"/>
  <c r="AS41" i="8" s="1"/>
  <c r="H81" i="8" s="1"/>
  <c r="Y21" i="11"/>
  <c r="AC21" i="11" s="1"/>
  <c r="AK22" i="19"/>
  <c r="C78" i="17"/>
  <c r="AJ37" i="17"/>
  <c r="AQ24" i="8"/>
  <c r="E64" i="8" s="1"/>
  <c r="C64" i="8"/>
  <c r="AP24" i="8"/>
  <c r="D64" i="8" s="1"/>
  <c r="AJ23" i="8"/>
  <c r="AK23" i="8" s="1"/>
  <c r="AP23" i="8" s="1"/>
  <c r="D63" i="8" s="1"/>
  <c r="F72" i="15"/>
  <c r="AD32" i="15"/>
  <c r="I72" i="15" s="1"/>
  <c r="AL31" i="15"/>
  <c r="C76" i="18"/>
  <c r="AJ35" i="18"/>
  <c r="C68" i="4"/>
  <c r="AJ27" i="4"/>
  <c r="C72" i="12"/>
  <c r="AJ31" i="12"/>
  <c r="Y17" i="1"/>
  <c r="AC17" i="1" s="1"/>
  <c r="C52" i="12"/>
  <c r="AJ11" i="12"/>
  <c r="AA22" i="21"/>
  <c r="AE22" i="21" s="1"/>
  <c r="AF28" i="15"/>
  <c r="M68" i="15" s="1"/>
  <c r="J68" i="15"/>
  <c r="AN27" i="15"/>
  <c r="AK8" i="19"/>
  <c r="C57" i="23"/>
  <c r="AJ16" i="23"/>
  <c r="C47" i="24"/>
  <c r="J63" i="4"/>
  <c r="AF23" i="4"/>
  <c r="M63" i="4" s="1"/>
  <c r="AU23" i="4"/>
  <c r="L63" i="4" s="1"/>
  <c r="AN22" i="4"/>
  <c r="Y41" i="5"/>
  <c r="AC41" i="5" s="1"/>
  <c r="Y34" i="5"/>
  <c r="AC34" i="5" s="1"/>
  <c r="Y39" i="5"/>
  <c r="AC39" i="5" s="1"/>
  <c r="Y37" i="5"/>
  <c r="AC37" i="5" s="1"/>
  <c r="C80" i="3"/>
  <c r="AJ39" i="3"/>
  <c r="C74" i="25"/>
  <c r="AJ33" i="25"/>
  <c r="C70" i="6"/>
  <c r="AJ29" i="6"/>
  <c r="AK11" i="4"/>
  <c r="C51" i="14"/>
  <c r="AJ10" i="14"/>
  <c r="C61" i="24"/>
  <c r="AJ20" i="24"/>
  <c r="Y40" i="25"/>
  <c r="AC40" i="25" s="1"/>
  <c r="C67" i="25"/>
  <c r="AJ26" i="25"/>
  <c r="C74" i="21"/>
  <c r="AJ33" i="21"/>
  <c r="AK14" i="4"/>
  <c r="AK22" i="6"/>
  <c r="C81" i="24"/>
  <c r="AP41" i="24"/>
  <c r="D81" i="24" s="1"/>
  <c r="AQ41" i="24"/>
  <c r="E81" i="24" s="1"/>
  <c r="AJ40" i="24"/>
  <c r="AF12" i="6"/>
  <c r="M52" i="6" s="1"/>
  <c r="J52" i="6"/>
  <c r="AN11" i="6"/>
  <c r="Y18" i="14"/>
  <c r="AC18" i="14" s="1"/>
  <c r="C47" i="3"/>
  <c r="AO35" i="15"/>
  <c r="AD10" i="4"/>
  <c r="I50" i="4" s="1"/>
  <c r="F50" i="4"/>
  <c r="AL9" i="4"/>
  <c r="C48" i="1"/>
  <c r="AJ7" i="1"/>
  <c r="Y21" i="20"/>
  <c r="AC21" i="20" s="1"/>
  <c r="Y21" i="25"/>
  <c r="AC21" i="25" s="1"/>
  <c r="C68" i="19"/>
  <c r="AJ27" i="19"/>
  <c r="C81" i="11"/>
  <c r="AJ40" i="11"/>
  <c r="C80" i="23"/>
  <c r="AJ39" i="23"/>
  <c r="AK32" i="23" s="1"/>
  <c r="AQ32" i="23" s="1"/>
  <c r="E72" i="23" s="1"/>
  <c r="C75" i="9"/>
  <c r="AJ34" i="9"/>
  <c r="C80" i="16"/>
  <c r="AJ39" i="16"/>
  <c r="AF36" i="6"/>
  <c r="M76" i="6" s="1"/>
  <c r="J76" i="6"/>
  <c r="AN35" i="6"/>
  <c r="J58" i="8"/>
  <c r="AF18" i="8"/>
  <c r="M58" i="8" s="1"/>
  <c r="AN17" i="8"/>
  <c r="Y42" i="24"/>
  <c r="AC42" i="24" s="1"/>
  <c r="Y25" i="24"/>
  <c r="AC25" i="24" s="1"/>
  <c r="Y26" i="24"/>
  <c r="AC26" i="24" s="1"/>
  <c r="Y29" i="24"/>
  <c r="AC29" i="24" s="1"/>
  <c r="Y27" i="24"/>
  <c r="AC27" i="24" s="1"/>
  <c r="Y28" i="24"/>
  <c r="AC28" i="24" s="1"/>
  <c r="Y30" i="24"/>
  <c r="AC30" i="24" s="1"/>
  <c r="Y31" i="24"/>
  <c r="AC31" i="24" s="1"/>
  <c r="Y32" i="24"/>
  <c r="AC32" i="24" s="1"/>
  <c r="AN33" i="11"/>
  <c r="AD38" i="6"/>
  <c r="I78" i="6" s="1"/>
  <c r="F78" i="6"/>
  <c r="AL37" i="6"/>
  <c r="C51" i="11"/>
  <c r="AJ10" i="11"/>
  <c r="C48" i="20"/>
  <c r="AJ7" i="20"/>
  <c r="AN42" i="7"/>
  <c r="Z42" i="7"/>
  <c r="AL42" i="7"/>
  <c r="X42" i="7"/>
  <c r="W42" i="7"/>
  <c r="AB42" i="7" s="1"/>
  <c r="W25" i="7"/>
  <c r="AB25" i="7" s="1"/>
  <c r="W26" i="7"/>
  <c r="AB26" i="7" s="1"/>
  <c r="W27" i="7"/>
  <c r="AB27" i="7" s="1"/>
  <c r="W28" i="7"/>
  <c r="AB28" i="7" s="1"/>
  <c r="W30" i="7"/>
  <c r="AB30" i="7" s="1"/>
  <c r="W29" i="7"/>
  <c r="AB29" i="7" s="1"/>
  <c r="W31" i="7"/>
  <c r="AB31" i="7" s="1"/>
  <c r="W32" i="7"/>
  <c r="AB32" i="7" s="1"/>
  <c r="W34" i="7"/>
  <c r="AB34" i="7" s="1"/>
  <c r="W33" i="7"/>
  <c r="AB33" i="7" s="1"/>
  <c r="AA42" i="23"/>
  <c r="AE42" i="23" s="1"/>
  <c r="AA25" i="23"/>
  <c r="AE25" i="23" s="1"/>
  <c r="AA26" i="23"/>
  <c r="AE26" i="23" s="1"/>
  <c r="AA27" i="23"/>
  <c r="AE27" i="23" s="1"/>
  <c r="AA30" i="23"/>
  <c r="AE30" i="23" s="1"/>
  <c r="AA29" i="23"/>
  <c r="AE29" i="23" s="1"/>
  <c r="AA28" i="23"/>
  <c r="AE28" i="23" s="1"/>
  <c r="AA32" i="23"/>
  <c r="AE32" i="23" s="1"/>
  <c r="AA35" i="23"/>
  <c r="AE35" i="23" s="1"/>
  <c r="AA34" i="23"/>
  <c r="AE34" i="23" s="1"/>
  <c r="AA31" i="23"/>
  <c r="AE31" i="23" s="1"/>
  <c r="C72" i="16"/>
  <c r="AJ31" i="16"/>
  <c r="AD36" i="21"/>
  <c r="I76" i="21" s="1"/>
  <c r="F76" i="21"/>
  <c r="AL35" i="21"/>
  <c r="C59" i="17"/>
  <c r="AJ18" i="17"/>
  <c r="AQ41" i="21"/>
  <c r="E81" i="21" s="1"/>
  <c r="AP41" i="21"/>
  <c r="D81" i="21" s="1"/>
  <c r="C81" i="21"/>
  <c r="AJ40" i="21"/>
  <c r="AK40" i="21" s="1"/>
  <c r="Y22" i="7"/>
  <c r="AC22" i="7" s="1"/>
  <c r="AF19" i="4"/>
  <c r="M59" i="4" s="1"/>
  <c r="J59" i="4"/>
  <c r="AN18" i="4"/>
  <c r="C63" i="12"/>
  <c r="AJ22" i="12"/>
  <c r="C67" i="11"/>
  <c r="AJ26" i="11"/>
  <c r="C50" i="18"/>
  <c r="AJ9" i="18"/>
  <c r="AS24" i="19"/>
  <c r="H64" i="19" s="1"/>
  <c r="AR24" i="19"/>
  <c r="G64" i="19" s="1"/>
  <c r="AD24" i="19"/>
  <c r="I64" i="19" s="1"/>
  <c r="F64" i="19"/>
  <c r="AL23" i="19"/>
  <c r="AM23" i="19" s="1"/>
  <c r="AS23" i="19" s="1"/>
  <c r="H63" i="19" s="1"/>
  <c r="J56" i="19"/>
  <c r="AF16" i="19"/>
  <c r="M56" i="19" s="1"/>
  <c r="AN15" i="19"/>
  <c r="AF23" i="19"/>
  <c r="M63" i="19" s="1"/>
  <c r="J63" i="19"/>
  <c r="AN22" i="19"/>
  <c r="C76" i="5"/>
  <c r="AJ35" i="5"/>
  <c r="C80" i="25"/>
  <c r="AJ39" i="25"/>
  <c r="AK39" i="25" s="1"/>
  <c r="AQ39" i="25" s="1"/>
  <c r="E79" i="25" s="1"/>
  <c r="AK26" i="8"/>
  <c r="C69" i="17"/>
  <c r="AJ28" i="17"/>
  <c r="F73" i="15"/>
  <c r="AD33" i="15"/>
  <c r="I73" i="15" s="1"/>
  <c r="AL32" i="15"/>
  <c r="AF36" i="2"/>
  <c r="M76" i="2" s="1"/>
  <c r="J76" i="2"/>
  <c r="AN35" i="2"/>
  <c r="C69" i="3"/>
  <c r="AJ28" i="3"/>
  <c r="C64" i="5"/>
  <c r="AP24" i="5"/>
  <c r="D64" i="5" s="1"/>
  <c r="AQ24" i="5"/>
  <c r="E64" i="5" s="1"/>
  <c r="AJ23" i="5"/>
  <c r="AK23" i="5" s="1"/>
  <c r="AP23" i="5" s="1"/>
  <c r="D63" i="5" s="1"/>
  <c r="AL42" i="20"/>
  <c r="X42" i="20"/>
  <c r="W42" i="20"/>
  <c r="AB42" i="20" s="1"/>
  <c r="AN42" i="20"/>
  <c r="Z42" i="20"/>
  <c r="W25" i="20"/>
  <c r="AB25" i="20" s="1"/>
  <c r="W26" i="20"/>
  <c r="AB26" i="20" s="1"/>
  <c r="W27" i="20"/>
  <c r="AB27" i="20" s="1"/>
  <c r="W28" i="20"/>
  <c r="AB28" i="20" s="1"/>
  <c r="W30" i="20"/>
  <c r="AB30" i="20" s="1"/>
  <c r="W31" i="20"/>
  <c r="AB31" i="20" s="1"/>
  <c r="W29" i="20"/>
  <c r="AB29" i="20" s="1"/>
  <c r="W32" i="20"/>
  <c r="AB32" i="20" s="1"/>
  <c r="AF20" i="23"/>
  <c r="M60" i="23" s="1"/>
  <c r="J60" i="23"/>
  <c r="AN19" i="23"/>
  <c r="F75" i="21"/>
  <c r="AD35" i="21"/>
  <c r="I75" i="21" s="1"/>
  <c r="AL34" i="21"/>
  <c r="C70" i="12"/>
  <c r="AJ29" i="12"/>
  <c r="C48" i="12"/>
  <c r="AJ7" i="12"/>
  <c r="J60" i="24"/>
  <c r="AF20" i="24"/>
  <c r="M60" i="24" s="1"/>
  <c r="AN19" i="24"/>
  <c r="C52" i="21"/>
  <c r="AJ11" i="21"/>
  <c r="C64" i="24"/>
  <c r="AQ24" i="24"/>
  <c r="E64" i="24" s="1"/>
  <c r="AP24" i="24"/>
  <c r="D64" i="24" s="1"/>
  <c r="AJ23" i="24"/>
  <c r="AK23" i="24" s="1"/>
  <c r="AP23" i="24" s="1"/>
  <c r="D63" i="24" s="1"/>
  <c r="J78" i="21"/>
  <c r="AF38" i="21"/>
  <c r="M78" i="21" s="1"/>
  <c r="AN37" i="21"/>
  <c r="AD33" i="11"/>
  <c r="I73" i="11" s="1"/>
  <c r="F73" i="11"/>
  <c r="AL32" i="11"/>
  <c r="C76" i="25"/>
  <c r="AJ35" i="25"/>
  <c r="F55" i="8"/>
  <c r="AD15" i="8"/>
  <c r="I55" i="8" s="1"/>
  <c r="AL14" i="8"/>
  <c r="C49" i="14"/>
  <c r="AJ8" i="14"/>
  <c r="C65" i="25"/>
  <c r="C76" i="6"/>
  <c r="AJ35" i="6"/>
  <c r="AD37" i="17"/>
  <c r="I77" i="17" s="1"/>
  <c r="F77" i="17"/>
  <c r="AL36" i="17"/>
  <c r="C56" i="17"/>
  <c r="AJ15" i="17"/>
  <c r="Y17" i="5"/>
  <c r="AC17" i="5" s="1"/>
  <c r="F56" i="14"/>
  <c r="AD16" i="14"/>
  <c r="I56" i="14" s="1"/>
  <c r="AL15" i="14"/>
  <c r="AF36" i="24"/>
  <c r="M76" i="24" s="1"/>
  <c r="J76" i="24"/>
  <c r="AN35" i="24"/>
  <c r="AD24" i="4"/>
  <c r="I64" i="4" s="1"/>
  <c r="AS24" i="4"/>
  <c r="H64" i="4" s="1"/>
  <c r="AR24" i="4"/>
  <c r="G64" i="4" s="1"/>
  <c r="F64" i="4"/>
  <c r="AL23" i="4"/>
  <c r="AM23" i="4" s="1"/>
  <c r="AS23" i="4" s="1"/>
  <c r="H63" i="4" s="1"/>
  <c r="C70" i="22"/>
  <c r="AJ29" i="22"/>
  <c r="F75" i="8"/>
  <c r="AD35" i="8"/>
  <c r="I75" i="8" s="1"/>
  <c r="AL34" i="8"/>
  <c r="C76" i="2"/>
  <c r="AJ35" i="2"/>
  <c r="C75" i="16"/>
  <c r="AJ34" i="16"/>
  <c r="C78" i="12"/>
  <c r="AJ37" i="12"/>
  <c r="Y24" i="25"/>
  <c r="AC24" i="25" s="1"/>
  <c r="Y7" i="25"/>
  <c r="AC7" i="25" s="1"/>
  <c r="Y8" i="25"/>
  <c r="AC8" i="25" s="1"/>
  <c r="Y11" i="25"/>
  <c r="AC11" i="25" s="1"/>
  <c r="Y9" i="25"/>
  <c r="AC9" i="25" s="1"/>
  <c r="Y10" i="25"/>
  <c r="AC10" i="25" s="1"/>
  <c r="Y12" i="25"/>
  <c r="AC12" i="25" s="1"/>
  <c r="Y13" i="25"/>
  <c r="AC13" i="25" s="1"/>
  <c r="Y14" i="25"/>
  <c r="AC14" i="25" s="1"/>
  <c r="Y16" i="25"/>
  <c r="AC16" i="25" s="1"/>
  <c r="Y15" i="25"/>
  <c r="AC15" i="25" s="1"/>
  <c r="Y18" i="25"/>
  <c r="AC18" i="25" s="1"/>
  <c r="AD23" i="1"/>
  <c r="I63" i="1" s="1"/>
  <c r="F63" i="1"/>
  <c r="AL22" i="1"/>
  <c r="AP42" i="24"/>
  <c r="D82" i="24" s="1"/>
  <c r="C82" i="24"/>
  <c r="AQ42" i="24"/>
  <c r="E82" i="24" s="1"/>
  <c r="AJ41" i="24"/>
  <c r="AK41" i="24" s="1"/>
  <c r="AF33" i="11"/>
  <c r="M73" i="11" s="1"/>
  <c r="J73" i="11"/>
  <c r="AN32" i="11"/>
  <c r="AK8" i="6"/>
  <c r="AF40" i="25"/>
  <c r="M80" i="25" s="1"/>
  <c r="J80" i="25"/>
  <c r="AN39" i="25"/>
  <c r="C55" i="23"/>
  <c r="AJ14" i="23"/>
  <c r="C73" i="16"/>
  <c r="AJ32" i="16"/>
  <c r="F80" i="12"/>
  <c r="AD40" i="12"/>
  <c r="I80" i="12" s="1"/>
  <c r="AL39" i="12"/>
  <c r="AD41" i="21"/>
  <c r="I81" i="21" s="1"/>
  <c r="F81" i="21"/>
  <c r="AL40" i="21"/>
  <c r="J59" i="6"/>
  <c r="AF19" i="6"/>
  <c r="M59" i="6" s="1"/>
  <c r="AN18" i="6"/>
  <c r="Y17" i="13"/>
  <c r="AC17" i="13" s="1"/>
  <c r="Y23" i="12"/>
  <c r="AC23" i="12" s="1"/>
  <c r="Y21" i="12"/>
  <c r="AC21" i="12" s="1"/>
  <c r="Y19" i="12"/>
  <c r="AC19" i="12" s="1"/>
  <c r="Y17" i="12"/>
  <c r="AC17" i="12" s="1"/>
  <c r="F52" i="6"/>
  <c r="AD12" i="6"/>
  <c r="I52" i="6" s="1"/>
  <c r="AL11" i="6"/>
  <c r="AK14" i="19"/>
  <c r="C72" i="23"/>
  <c r="AJ31" i="23"/>
  <c r="C73" i="5"/>
  <c r="AJ32" i="5"/>
  <c r="C65" i="1"/>
  <c r="C67" i="17"/>
  <c r="AJ26" i="17"/>
  <c r="C76" i="21"/>
  <c r="AJ35" i="21"/>
  <c r="F81" i="15"/>
  <c r="AD41" i="15"/>
  <c r="I81" i="15" s="1"/>
  <c r="AL40" i="15"/>
  <c r="AF38" i="22"/>
  <c r="M78" i="22" s="1"/>
  <c r="J78" i="22"/>
  <c r="AN37" i="22"/>
  <c r="C68" i="3"/>
  <c r="AJ27" i="3"/>
  <c r="F72" i="8"/>
  <c r="AD32" i="8"/>
  <c r="I72" i="8" s="1"/>
  <c r="AL31" i="8"/>
  <c r="C55" i="8"/>
  <c r="AJ14" i="8"/>
  <c r="F80" i="1"/>
  <c r="AD40" i="1"/>
  <c r="I80" i="1" s="1"/>
  <c r="AL39" i="1"/>
  <c r="AD27" i="15"/>
  <c r="I67" i="15" s="1"/>
  <c r="F67" i="15"/>
  <c r="AL26" i="15"/>
  <c r="C68" i="12"/>
  <c r="AJ27" i="12"/>
  <c r="C51" i="12"/>
  <c r="AJ10" i="12"/>
  <c r="F74" i="4"/>
  <c r="AD34" i="4"/>
  <c r="I74" i="4" s="1"/>
  <c r="AL33" i="4"/>
  <c r="AP9" i="19"/>
  <c r="D49" i="19" s="1"/>
  <c r="C56" i="21"/>
  <c r="AJ15" i="21"/>
  <c r="W34" i="20"/>
  <c r="AB34" i="20" s="1"/>
  <c r="C67" i="6"/>
  <c r="AJ26" i="6"/>
  <c r="AA23" i="24"/>
  <c r="AE23" i="24" s="1"/>
  <c r="AA19" i="24"/>
  <c r="AE19" i="24" s="1"/>
  <c r="AA17" i="24"/>
  <c r="AE17" i="24" s="1"/>
  <c r="F63" i="6"/>
  <c r="AD23" i="6"/>
  <c r="I63" i="6" s="1"/>
  <c r="AL22" i="6"/>
  <c r="AM21" i="6" s="1"/>
  <c r="C69" i="21"/>
  <c r="AJ28" i="21"/>
  <c r="C63" i="5"/>
  <c r="AJ22" i="5"/>
  <c r="J49" i="6"/>
  <c r="AF9" i="6"/>
  <c r="M49" i="6" s="1"/>
  <c r="AN8" i="6"/>
  <c r="F79" i="14"/>
  <c r="AD39" i="14"/>
  <c r="I79" i="14" s="1"/>
  <c r="AL38" i="14"/>
  <c r="C67" i="19"/>
  <c r="AJ26" i="19"/>
  <c r="AD35" i="22"/>
  <c r="I75" i="22" s="1"/>
  <c r="F75" i="22"/>
  <c r="AL34" i="22"/>
  <c r="AA41" i="4"/>
  <c r="AE41" i="4" s="1"/>
  <c r="AA37" i="4"/>
  <c r="AE37" i="4" s="1"/>
  <c r="Y33" i="24"/>
  <c r="AC33" i="24" s="1"/>
  <c r="J76" i="25"/>
  <c r="AF36" i="25"/>
  <c r="M76" i="25" s="1"/>
  <c r="AN35" i="25"/>
  <c r="W40" i="9"/>
  <c r="AB40" i="9" s="1"/>
  <c r="AF40" i="17"/>
  <c r="M80" i="17" s="1"/>
  <c r="J80" i="17"/>
  <c r="AN39" i="17"/>
  <c r="AA23" i="1"/>
  <c r="AE23" i="1" s="1"/>
  <c r="J62" i="8"/>
  <c r="AF22" i="8"/>
  <c r="M62" i="8" s="1"/>
  <c r="AN21" i="8"/>
  <c r="J71" i="8"/>
  <c r="AF31" i="8"/>
  <c r="M71" i="8" s="1"/>
  <c r="AN30" i="8"/>
  <c r="AF38" i="11"/>
  <c r="M78" i="11" s="1"/>
  <c r="J78" i="11"/>
  <c r="AN37" i="11"/>
  <c r="AP24" i="23"/>
  <c r="D64" i="23" s="1"/>
  <c r="C64" i="23"/>
  <c r="AQ24" i="23"/>
  <c r="E64" i="23" s="1"/>
  <c r="AJ23" i="23"/>
  <c r="AK23" i="23" s="1"/>
  <c r="AP23" i="23" s="1"/>
  <c r="D63" i="23" s="1"/>
  <c r="Y42" i="23"/>
  <c r="AC42" i="23" s="1"/>
  <c r="Y26" i="23"/>
  <c r="AC26" i="23" s="1"/>
  <c r="Y25" i="23"/>
  <c r="AC25" i="23" s="1"/>
  <c r="Y27" i="23"/>
  <c r="AC27" i="23" s="1"/>
  <c r="Y30" i="23"/>
  <c r="AC30" i="23" s="1"/>
  <c r="Y29" i="23"/>
  <c r="AC29" i="23" s="1"/>
  <c r="Y28" i="23"/>
  <c r="AC28" i="23" s="1"/>
  <c r="Y32" i="23"/>
  <c r="AC32" i="23" s="1"/>
  <c r="Y34" i="23"/>
  <c r="AC34" i="23" s="1"/>
  <c r="Y31" i="23"/>
  <c r="AC31" i="23" s="1"/>
  <c r="Y35" i="23"/>
  <c r="AC35" i="23" s="1"/>
  <c r="Y33" i="23"/>
  <c r="AC33" i="23" s="1"/>
  <c r="C77" i="18"/>
  <c r="AJ36" i="18"/>
  <c r="AA41" i="14"/>
  <c r="AE41" i="14" s="1"/>
  <c r="AA39" i="14"/>
  <c r="AE39" i="14" s="1"/>
  <c r="F63" i="14"/>
  <c r="AD23" i="14"/>
  <c r="I63" i="14" s="1"/>
  <c r="AL22" i="14"/>
  <c r="F80" i="14"/>
  <c r="AD40" i="14"/>
  <c r="I80" i="14" s="1"/>
  <c r="AL39" i="14"/>
  <c r="C62" i="13"/>
  <c r="AJ21" i="13"/>
  <c r="C65" i="11"/>
  <c r="AF18" i="6"/>
  <c r="M58" i="6" s="1"/>
  <c r="J58" i="6"/>
  <c r="AN17" i="6"/>
  <c r="J54" i="19"/>
  <c r="AF14" i="19"/>
  <c r="M54" i="19" s="1"/>
  <c r="AN13" i="19"/>
  <c r="Y42" i="10"/>
  <c r="AC42" i="10" s="1"/>
  <c r="Y25" i="10"/>
  <c r="AC25" i="10" s="1"/>
  <c r="Y27" i="10"/>
  <c r="AC27" i="10" s="1"/>
  <c r="Y26" i="10"/>
  <c r="AC26" i="10" s="1"/>
  <c r="Y29" i="10"/>
  <c r="AC29" i="10" s="1"/>
  <c r="Y28" i="10"/>
  <c r="AC28" i="10" s="1"/>
  <c r="Y31" i="10"/>
  <c r="AC31" i="10" s="1"/>
  <c r="Y30" i="10"/>
  <c r="AC30" i="10" s="1"/>
  <c r="Y32" i="10"/>
  <c r="AC32" i="10" s="1"/>
  <c r="Y33" i="10"/>
  <c r="AC33" i="10" s="1"/>
  <c r="Y34" i="10"/>
  <c r="AC34" i="10" s="1"/>
  <c r="AK19" i="4"/>
  <c r="C61" i="8"/>
  <c r="AJ20" i="8"/>
  <c r="C58" i="5"/>
  <c r="AJ17" i="5"/>
  <c r="C59" i="12"/>
  <c r="AJ18" i="12"/>
  <c r="C62" i="10"/>
  <c r="AJ21" i="10"/>
  <c r="C66" i="3"/>
  <c r="AJ25" i="3"/>
  <c r="C53" i="5"/>
  <c r="AJ12" i="5"/>
  <c r="Y24" i="5"/>
  <c r="AC24" i="5" s="1"/>
  <c r="Y8" i="5"/>
  <c r="AC8" i="5" s="1"/>
  <c r="Y7" i="5"/>
  <c r="AC7" i="5" s="1"/>
  <c r="Y10" i="5"/>
  <c r="AC10" i="5" s="1"/>
  <c r="Y9" i="5"/>
  <c r="AC9" i="5" s="1"/>
  <c r="Y11" i="5"/>
  <c r="AC11" i="5" s="1"/>
  <c r="Y14" i="5"/>
  <c r="AC14" i="5" s="1"/>
  <c r="Y12" i="5"/>
  <c r="AC12" i="5" s="1"/>
  <c r="Y13" i="5"/>
  <c r="AC13" i="5" s="1"/>
  <c r="Y15" i="5"/>
  <c r="AC15" i="5" s="1"/>
  <c r="AA24" i="8"/>
  <c r="AE24" i="8" s="1"/>
  <c r="AA7" i="8"/>
  <c r="AE7" i="8" s="1"/>
  <c r="AA8" i="8"/>
  <c r="AE8" i="8" s="1"/>
  <c r="AA9" i="8"/>
  <c r="AE9" i="8" s="1"/>
  <c r="AA14" i="8"/>
  <c r="AE14" i="8" s="1"/>
  <c r="AA10" i="8"/>
  <c r="AE10" i="8" s="1"/>
  <c r="AA11" i="8"/>
  <c r="AE11" i="8" s="1"/>
  <c r="AA12" i="8"/>
  <c r="AE12" i="8" s="1"/>
  <c r="AA13" i="8"/>
  <c r="AE13" i="8" s="1"/>
  <c r="AF39" i="15"/>
  <c r="M79" i="15" s="1"/>
  <c r="J79" i="15"/>
  <c r="AN38" i="15"/>
  <c r="C62" i="12"/>
  <c r="AJ21" i="12"/>
  <c r="AK19" i="12" s="1"/>
  <c r="AP19" i="12" s="1"/>
  <c r="D59" i="12" s="1"/>
  <c r="C66" i="12"/>
  <c r="AJ25" i="12"/>
  <c r="AF42" i="15"/>
  <c r="M82" i="15" s="1"/>
  <c r="J82" i="15"/>
  <c r="AT42" i="15"/>
  <c r="K82" i="15" s="1"/>
  <c r="AU42" i="15"/>
  <c r="L82" i="15" s="1"/>
  <c r="AN41" i="15"/>
  <c r="AO41" i="15" s="1"/>
  <c r="AT41" i="15" s="1"/>
  <c r="K81" i="15" s="1"/>
  <c r="C55" i="24"/>
  <c r="AJ14" i="24"/>
  <c r="J80" i="22"/>
  <c r="AF40" i="22"/>
  <c r="M80" i="22" s="1"/>
  <c r="AN39" i="22"/>
  <c r="W33" i="20"/>
  <c r="AB33" i="20" s="1"/>
  <c r="F62" i="8"/>
  <c r="AD22" i="8"/>
  <c r="I62" i="8" s="1"/>
  <c r="AL21" i="8"/>
  <c r="C75" i="18"/>
  <c r="AJ34" i="18"/>
  <c r="C47" i="14"/>
  <c r="J79" i="24"/>
  <c r="AF39" i="24"/>
  <c r="M79" i="24" s="1"/>
  <c r="AN38" i="24"/>
  <c r="AO37" i="15"/>
  <c r="AF23" i="5"/>
  <c r="M63" i="5" s="1"/>
  <c r="J63" i="5"/>
  <c r="AN22" i="5"/>
  <c r="AF8" i="6"/>
  <c r="M48" i="6" s="1"/>
  <c r="J48" i="6"/>
  <c r="AN7" i="6"/>
  <c r="Y37" i="2"/>
  <c r="AC37" i="2" s="1"/>
  <c r="J72" i="24"/>
  <c r="AF32" i="24"/>
  <c r="M72" i="24" s="1"/>
  <c r="AN31" i="24"/>
  <c r="F57" i="4"/>
  <c r="AD17" i="4"/>
  <c r="I57" i="4" s="1"/>
  <c r="AL16" i="4"/>
  <c r="C55" i="1"/>
  <c r="AJ14" i="1"/>
  <c r="Y24" i="1"/>
  <c r="AC24" i="1" s="1"/>
  <c r="Y8" i="1"/>
  <c r="AC8" i="1" s="1"/>
  <c r="Y7" i="1"/>
  <c r="AC7" i="1" s="1"/>
  <c r="Y9" i="1"/>
  <c r="AC9" i="1" s="1"/>
  <c r="Y12" i="1"/>
  <c r="AC12" i="1" s="1"/>
  <c r="Y10" i="1"/>
  <c r="AC10" i="1" s="1"/>
  <c r="Y13" i="1"/>
  <c r="AC13" i="1" s="1"/>
  <c r="Y11" i="1"/>
  <c r="AC11" i="1" s="1"/>
  <c r="Y14" i="1"/>
  <c r="AC14" i="1" s="1"/>
  <c r="AA35" i="25"/>
  <c r="AE35" i="25" s="1"/>
  <c r="C66" i="22"/>
  <c r="AJ25" i="22"/>
  <c r="C80" i="2"/>
  <c r="AJ39" i="2"/>
  <c r="AK37" i="2" s="1"/>
  <c r="AP37" i="2" s="1"/>
  <c r="D77" i="2" s="1"/>
  <c r="Y37" i="24"/>
  <c r="AC37" i="24" s="1"/>
  <c r="AA16" i="8"/>
  <c r="AE16" i="8" s="1"/>
  <c r="C73" i="17"/>
  <c r="AJ32" i="17"/>
  <c r="AA42" i="24"/>
  <c r="AE42" i="24" s="1"/>
  <c r="AA25" i="24"/>
  <c r="AE25" i="24" s="1"/>
  <c r="AA27" i="24"/>
  <c r="AE27" i="24" s="1"/>
  <c r="AA26" i="24"/>
  <c r="AE26" i="24" s="1"/>
  <c r="AA28" i="24"/>
  <c r="AE28" i="24" s="1"/>
  <c r="AA29" i="24"/>
  <c r="AE29" i="24" s="1"/>
  <c r="AA34" i="24"/>
  <c r="AE34" i="24" s="1"/>
  <c r="AA30" i="24"/>
  <c r="AE30" i="24" s="1"/>
  <c r="AA35" i="24"/>
  <c r="AE35" i="24" s="1"/>
  <c r="AA31" i="24"/>
  <c r="AE31" i="24" s="1"/>
  <c r="F74" i="3"/>
  <c r="AD34" i="3"/>
  <c r="I74" i="3" s="1"/>
  <c r="AL33" i="3"/>
  <c r="C49" i="11"/>
  <c r="AJ8" i="11"/>
  <c r="AK9" i="6"/>
  <c r="C53" i="23"/>
  <c r="AJ12" i="23"/>
  <c r="C81" i="14"/>
  <c r="AJ40" i="14"/>
  <c r="AK26" i="15"/>
  <c r="W16" i="15"/>
  <c r="AB16" i="15" s="1"/>
  <c r="Y38" i="21"/>
  <c r="AC38" i="21" s="1"/>
  <c r="AF13" i="4"/>
  <c r="M53" i="4" s="1"/>
  <c r="J53" i="4"/>
  <c r="AN12" i="4"/>
  <c r="Y42" i="14"/>
  <c r="AC42" i="14" s="1"/>
  <c r="Y25" i="14"/>
  <c r="AC25" i="14" s="1"/>
  <c r="Y26" i="14"/>
  <c r="AC26" i="14" s="1"/>
  <c r="Y28" i="14"/>
  <c r="AC28" i="14" s="1"/>
  <c r="Y29" i="14"/>
  <c r="AC29" i="14" s="1"/>
  <c r="Y27" i="14"/>
  <c r="AC27" i="14" s="1"/>
  <c r="Y30" i="14"/>
  <c r="AC30" i="14" s="1"/>
  <c r="Y31" i="14"/>
  <c r="AC31" i="14" s="1"/>
  <c r="Y32" i="14"/>
  <c r="AC32" i="14" s="1"/>
  <c r="Y33" i="14"/>
  <c r="AC33" i="14" s="1"/>
  <c r="Y36" i="14"/>
  <c r="AC36" i="14" s="1"/>
  <c r="Y34" i="14"/>
  <c r="AC34" i="14" s="1"/>
  <c r="Y35" i="14"/>
  <c r="AC35" i="14" s="1"/>
  <c r="AD10" i="6"/>
  <c r="I50" i="6" s="1"/>
  <c r="F50" i="6"/>
  <c r="AL9" i="6"/>
  <c r="C65" i="2"/>
  <c r="C54" i="18"/>
  <c r="AJ13" i="18"/>
  <c r="AD14" i="19"/>
  <c r="I54" i="19" s="1"/>
  <c r="F54" i="19"/>
  <c r="AL13" i="19"/>
  <c r="J52" i="19"/>
  <c r="AF12" i="19"/>
  <c r="M52" i="19" s="1"/>
  <c r="AN11" i="19"/>
  <c r="AA42" i="10"/>
  <c r="AE42" i="10" s="1"/>
  <c r="AA27" i="10"/>
  <c r="AE27" i="10" s="1"/>
  <c r="AA26" i="10"/>
  <c r="AE26" i="10" s="1"/>
  <c r="AA25" i="10"/>
  <c r="AE25" i="10" s="1"/>
  <c r="AA29" i="10"/>
  <c r="AE29" i="10" s="1"/>
  <c r="AA31" i="10"/>
  <c r="AE31" i="10" s="1"/>
  <c r="AA28" i="10"/>
  <c r="AE28" i="10" s="1"/>
  <c r="AA30" i="10"/>
  <c r="AE30" i="10" s="1"/>
  <c r="AA33" i="10"/>
  <c r="AE33" i="10" s="1"/>
  <c r="AA32" i="10"/>
  <c r="AE32" i="10" s="1"/>
  <c r="AA34" i="10"/>
  <c r="AE34" i="10" s="1"/>
  <c r="Y42" i="1"/>
  <c r="AC42" i="1" s="1"/>
  <c r="Y25" i="1"/>
  <c r="AC25" i="1" s="1"/>
  <c r="Y27" i="1"/>
  <c r="AC27" i="1" s="1"/>
  <c r="Y26" i="1"/>
  <c r="AC26" i="1" s="1"/>
  <c r="Y29" i="1"/>
  <c r="AC29" i="1" s="1"/>
  <c r="Y28" i="1"/>
  <c r="AC28" i="1" s="1"/>
  <c r="Y31" i="1"/>
  <c r="AC31" i="1" s="1"/>
  <c r="Y30" i="1"/>
  <c r="AC30" i="1" s="1"/>
  <c r="Y33" i="1"/>
  <c r="AC33" i="1" s="1"/>
  <c r="Y32" i="1"/>
  <c r="AC32" i="1" s="1"/>
  <c r="AD21" i="6"/>
  <c r="I61" i="6" s="1"/>
  <c r="F61" i="6"/>
  <c r="AL20" i="6"/>
  <c r="AA42" i="18"/>
  <c r="AE42" i="18" s="1"/>
  <c r="AA25" i="18"/>
  <c r="AE25" i="18" s="1"/>
  <c r="AA26" i="18"/>
  <c r="AE26" i="18" s="1"/>
  <c r="AA27" i="18"/>
  <c r="AE27" i="18" s="1"/>
  <c r="AA29" i="18"/>
  <c r="AE29" i="18" s="1"/>
  <c r="AA28" i="18"/>
  <c r="AE28" i="18" s="1"/>
  <c r="AA30" i="18"/>
  <c r="AE30" i="18" s="1"/>
  <c r="AA32" i="18"/>
  <c r="AE32" i="18" s="1"/>
  <c r="AA31" i="18"/>
  <c r="AE31" i="18" s="1"/>
  <c r="AA33" i="18"/>
  <c r="AE33" i="18" s="1"/>
  <c r="AA34" i="18"/>
  <c r="AE34" i="18" s="1"/>
  <c r="AA35" i="18"/>
  <c r="AE35" i="18" s="1"/>
  <c r="C77" i="19"/>
  <c r="AJ36" i="19"/>
  <c r="Y35" i="16"/>
  <c r="AC35" i="16" s="1"/>
  <c r="AA41" i="12"/>
  <c r="AE41" i="12" s="1"/>
  <c r="AA39" i="12"/>
  <c r="AE39" i="12" s="1"/>
  <c r="AA33" i="12"/>
  <c r="AE33" i="12" s="1"/>
  <c r="AD31" i="8"/>
  <c r="I71" i="8" s="1"/>
  <c r="F71" i="8"/>
  <c r="AL30" i="8"/>
  <c r="AK39" i="15"/>
  <c r="C59" i="20"/>
  <c r="AJ18" i="20"/>
  <c r="C53" i="8"/>
  <c r="AJ12" i="8"/>
  <c r="AF41" i="15"/>
  <c r="M81" i="15" s="1"/>
  <c r="J81" i="15"/>
  <c r="AN40" i="15"/>
  <c r="C67" i="12"/>
  <c r="AJ26" i="12"/>
  <c r="Y17" i="25"/>
  <c r="AC17" i="25" s="1"/>
  <c r="AF15" i="18"/>
  <c r="M55" i="18" s="1"/>
  <c r="J55" i="18"/>
  <c r="AN14" i="18"/>
  <c r="C53" i="21"/>
  <c r="AJ12" i="21"/>
  <c r="Y24" i="24"/>
  <c r="AC24" i="24" s="1"/>
  <c r="Y7" i="24"/>
  <c r="AC7" i="24" s="1"/>
  <c r="Y8" i="24"/>
  <c r="AC8" i="24" s="1"/>
  <c r="Y9" i="24"/>
  <c r="AC9" i="24" s="1"/>
  <c r="Y10" i="24"/>
  <c r="AC10" i="24" s="1"/>
  <c r="Y11" i="24"/>
  <c r="AC11" i="24" s="1"/>
  <c r="Y13" i="24"/>
  <c r="AC13" i="24" s="1"/>
  <c r="Y12" i="24"/>
  <c r="AC12" i="24" s="1"/>
  <c r="Y14" i="24"/>
  <c r="AC14" i="24" s="1"/>
  <c r="Y15" i="24"/>
  <c r="AC15" i="24" s="1"/>
  <c r="AA41" i="23"/>
  <c r="AE41" i="23" s="1"/>
  <c r="AA39" i="23"/>
  <c r="AE39" i="23" s="1"/>
  <c r="AA33" i="23"/>
  <c r="AE33" i="23" s="1"/>
  <c r="AA37" i="23"/>
  <c r="AE37" i="23" s="1"/>
  <c r="AA36" i="23"/>
  <c r="AE36" i="23" s="1"/>
  <c r="C62" i="24"/>
  <c r="AJ21" i="24"/>
  <c r="C81" i="25"/>
  <c r="AJ40" i="25"/>
  <c r="C79" i="3"/>
  <c r="AJ38" i="3"/>
  <c r="AA24" i="14"/>
  <c r="AE24" i="14" s="1"/>
  <c r="AA8" i="14"/>
  <c r="AE8" i="14" s="1"/>
  <c r="AA7" i="14"/>
  <c r="AE7" i="14" s="1"/>
  <c r="AA10" i="14"/>
  <c r="AE10" i="14" s="1"/>
  <c r="AA11" i="14"/>
  <c r="AE11" i="14" s="1"/>
  <c r="AA9" i="14"/>
  <c r="AE9" i="14" s="1"/>
  <c r="AA13" i="14"/>
  <c r="AE13" i="14" s="1"/>
  <c r="AA12" i="14"/>
  <c r="AE12" i="14" s="1"/>
  <c r="AA16" i="14"/>
  <c r="AE16" i="14" s="1"/>
  <c r="AA14" i="14"/>
  <c r="AE14" i="14" s="1"/>
  <c r="AA15" i="14"/>
  <c r="AE15" i="14" s="1"/>
  <c r="C59" i="11"/>
  <c r="AJ18" i="11"/>
  <c r="Y21" i="13"/>
  <c r="AC21" i="13" s="1"/>
  <c r="C68" i="21"/>
  <c r="AJ27" i="21"/>
  <c r="Y18" i="17"/>
  <c r="AC18" i="17" s="1"/>
  <c r="Y22" i="5"/>
  <c r="AC22" i="5" s="1"/>
  <c r="C73" i="22"/>
  <c r="AJ32" i="22"/>
  <c r="Y24" i="3"/>
  <c r="AC24" i="3" s="1"/>
  <c r="Y7" i="3"/>
  <c r="AC7" i="3" s="1"/>
  <c r="Y8" i="3"/>
  <c r="AC8" i="3" s="1"/>
  <c r="Y9" i="3"/>
  <c r="AC9" i="3" s="1"/>
  <c r="Y10" i="3"/>
  <c r="AC10" i="3" s="1"/>
  <c r="Y11" i="3"/>
  <c r="AC11" i="3" s="1"/>
  <c r="Y12" i="3"/>
  <c r="AC12" i="3" s="1"/>
  <c r="Y14" i="3"/>
  <c r="AC14" i="3" s="1"/>
  <c r="Y13" i="3"/>
  <c r="AC13" i="3" s="1"/>
  <c r="Y15" i="3"/>
  <c r="AC15" i="3" s="1"/>
  <c r="Y17" i="3"/>
  <c r="AC17" i="3" s="1"/>
  <c r="AA38" i="24"/>
  <c r="AE38" i="24" s="1"/>
  <c r="C53" i="1"/>
  <c r="AJ12" i="1"/>
  <c r="J58" i="25"/>
  <c r="AF18" i="25"/>
  <c r="M58" i="25" s="1"/>
  <c r="AN17" i="25"/>
  <c r="AA18" i="22"/>
  <c r="AE18" i="22" s="1"/>
  <c r="J58" i="3"/>
  <c r="AF18" i="3"/>
  <c r="M58" i="3" s="1"/>
  <c r="AN17" i="3"/>
  <c r="Y38" i="23"/>
  <c r="AC38" i="23" s="1"/>
  <c r="Y36" i="24"/>
  <c r="AC36" i="24" s="1"/>
  <c r="C79" i="11"/>
  <c r="AJ38" i="11"/>
  <c r="Y35" i="9"/>
  <c r="AC35" i="9" s="1"/>
  <c r="Y34" i="9"/>
  <c r="AC34" i="9" s="1"/>
  <c r="C54" i="25"/>
  <c r="AJ13" i="25"/>
  <c r="C79" i="16"/>
  <c r="AJ38" i="16"/>
  <c r="C71" i="24"/>
  <c r="AJ30" i="24"/>
  <c r="J70" i="8"/>
  <c r="AF30" i="8"/>
  <c r="M70" i="8" s="1"/>
  <c r="AN29" i="8"/>
  <c r="J80" i="11"/>
  <c r="C47" i="11"/>
  <c r="Y24" i="20"/>
  <c r="AC24" i="20" s="1"/>
  <c r="Y7" i="20"/>
  <c r="AC7" i="20" s="1"/>
  <c r="Y8" i="20"/>
  <c r="AC8" i="20" s="1"/>
  <c r="Y9" i="20"/>
  <c r="AC9" i="20" s="1"/>
  <c r="Y10" i="20"/>
  <c r="AC10" i="20" s="1"/>
  <c r="Y16" i="20"/>
  <c r="AC16" i="20" s="1"/>
  <c r="Y11" i="20"/>
  <c r="AC11" i="20" s="1"/>
  <c r="Y12" i="20"/>
  <c r="AC12" i="20" s="1"/>
  <c r="Y13" i="20"/>
  <c r="AC13" i="20" s="1"/>
  <c r="Y14" i="20"/>
  <c r="AC14" i="20" s="1"/>
  <c r="Y15" i="20"/>
  <c r="AC15" i="20" s="1"/>
  <c r="Y17" i="20"/>
  <c r="AC17" i="20" s="1"/>
  <c r="Z41" i="7"/>
  <c r="X41" i="7"/>
  <c r="Y40" i="7" s="1"/>
  <c r="AC40" i="7" s="1"/>
  <c r="W41" i="7"/>
  <c r="AB41" i="7" s="1"/>
  <c r="C78" i="22"/>
  <c r="AJ37" i="22"/>
  <c r="AQ42" i="23"/>
  <c r="E82" i="23" s="1"/>
  <c r="AP42" i="23"/>
  <c r="D82" i="23" s="1"/>
  <c r="C82" i="23"/>
  <c r="AJ41" i="23"/>
  <c r="AK41" i="23" s="1"/>
  <c r="AP41" i="23" s="1"/>
  <c r="D81" i="23" s="1"/>
  <c r="C69" i="16"/>
  <c r="AJ28" i="16"/>
  <c r="C74" i="18"/>
  <c r="AJ33" i="18"/>
  <c r="AA23" i="14"/>
  <c r="AE23" i="14" s="1"/>
  <c r="AA20" i="14"/>
  <c r="AE20" i="14" s="1"/>
  <c r="AA17" i="14"/>
  <c r="AE17" i="14" s="1"/>
  <c r="AA18" i="14"/>
  <c r="AE18" i="14" s="1"/>
  <c r="AA21" i="14"/>
  <c r="AE21" i="14" s="1"/>
  <c r="AA19" i="14"/>
  <c r="AE19" i="14" s="1"/>
  <c r="C76" i="11"/>
  <c r="AJ35" i="11"/>
  <c r="W18" i="15"/>
  <c r="AB18" i="15" s="1"/>
  <c r="C58" i="12"/>
  <c r="AJ17" i="12"/>
  <c r="C74" i="11"/>
  <c r="AJ33" i="11"/>
  <c r="F48" i="6"/>
  <c r="AD8" i="6"/>
  <c r="I48" i="6" s="1"/>
  <c r="AL7" i="6"/>
  <c r="AK28" i="15"/>
  <c r="AD13" i="19"/>
  <c r="I53" i="19" s="1"/>
  <c r="F53" i="19"/>
  <c r="AL12" i="19"/>
  <c r="AP41" i="8"/>
  <c r="D81" i="8" s="1"/>
  <c r="AF10" i="19"/>
  <c r="M50" i="19" s="1"/>
  <c r="J50" i="19"/>
  <c r="AN9" i="19"/>
  <c r="C73" i="10"/>
  <c r="AJ32" i="10"/>
  <c r="J62" i="11"/>
  <c r="AF22" i="11"/>
  <c r="M62" i="11" s="1"/>
  <c r="AN21" i="11"/>
  <c r="C68" i="5"/>
  <c r="AJ27" i="5"/>
  <c r="C82" i="18"/>
  <c r="AQ42" i="18"/>
  <c r="E82" i="18" s="1"/>
  <c r="AP42" i="18"/>
  <c r="D82" i="18" s="1"/>
  <c r="AJ41" i="18"/>
  <c r="AK41" i="18" s="1"/>
  <c r="AQ41" i="18" s="1"/>
  <c r="E81" i="18" s="1"/>
  <c r="C76" i="19"/>
  <c r="AJ35" i="19"/>
  <c r="AA38" i="23"/>
  <c r="AE38" i="23" s="1"/>
  <c r="C81" i="12"/>
  <c r="AJ40" i="12"/>
  <c r="C60" i="3"/>
  <c r="AJ19" i="3"/>
  <c r="AD30" i="8"/>
  <c r="I70" i="8" s="1"/>
  <c r="F70" i="8"/>
  <c r="AL29" i="8"/>
  <c r="C57" i="5"/>
  <c r="AJ16" i="5"/>
  <c r="C58" i="20"/>
  <c r="AJ17" i="20"/>
  <c r="W19" i="9"/>
  <c r="AB19" i="9" s="1"/>
  <c r="F65" i="15"/>
  <c r="AD25" i="15"/>
  <c r="I65" i="15" s="1"/>
  <c r="C69" i="12"/>
  <c r="AJ28" i="12"/>
  <c r="AN24" i="17"/>
  <c r="Z24" i="17"/>
  <c r="AA20" i="17" s="1"/>
  <c r="AE20" i="17" s="1"/>
  <c r="X24" i="17"/>
  <c r="Y17" i="17" s="1"/>
  <c r="AC17" i="17" s="1"/>
  <c r="W24" i="17"/>
  <c r="AB24" i="17" s="1"/>
  <c r="AL24" i="17"/>
  <c r="W8" i="17"/>
  <c r="AB8" i="17" s="1"/>
  <c r="W7" i="17"/>
  <c r="AB7" i="17" s="1"/>
  <c r="W11" i="17"/>
  <c r="AB11" i="17" s="1"/>
  <c r="W9" i="17"/>
  <c r="AB9" i="17" s="1"/>
  <c r="W12" i="17"/>
  <c r="AB12" i="17" s="1"/>
  <c r="W10" i="17"/>
  <c r="AB10" i="17" s="1"/>
  <c r="W13" i="17"/>
  <c r="AB13" i="17" s="1"/>
  <c r="W14" i="17"/>
  <c r="AB14" i="17" s="1"/>
  <c r="C60" i="25"/>
  <c r="AJ19" i="25"/>
  <c r="AA24" i="12"/>
  <c r="AE24" i="12" s="1"/>
  <c r="AA7" i="12"/>
  <c r="AE7" i="12" s="1"/>
  <c r="AA8" i="12"/>
  <c r="AE8" i="12" s="1"/>
  <c r="AA9" i="12"/>
  <c r="AE9" i="12" s="1"/>
  <c r="AA11" i="12"/>
  <c r="AE11" i="12" s="1"/>
  <c r="AA10" i="12"/>
  <c r="AE10" i="12" s="1"/>
  <c r="AA15" i="12"/>
  <c r="AE15" i="12" s="1"/>
  <c r="AA12" i="12"/>
  <c r="AE12" i="12" s="1"/>
  <c r="AA13" i="12"/>
  <c r="AE13" i="12" s="1"/>
  <c r="AA14" i="12"/>
  <c r="AE14" i="12" s="1"/>
  <c r="AA17" i="12"/>
  <c r="AE17" i="12" s="1"/>
  <c r="J72" i="15"/>
  <c r="AF32" i="15"/>
  <c r="M72" i="15" s="1"/>
  <c r="AN31" i="15"/>
  <c r="J62" i="18"/>
  <c r="AF22" i="18"/>
  <c r="M62" i="18" s="1"/>
  <c r="AN21" i="18"/>
  <c r="C51" i="21"/>
  <c r="AJ10" i="21"/>
  <c r="AK39" i="19"/>
  <c r="AQ39" i="19" s="1"/>
  <c r="E79" i="19" s="1"/>
  <c r="W40" i="20"/>
  <c r="AB40" i="20" s="1"/>
  <c r="Y41" i="18"/>
  <c r="AC41" i="18" s="1"/>
  <c r="Y37" i="18"/>
  <c r="AC37" i="18" s="1"/>
  <c r="Y39" i="18"/>
  <c r="AC39" i="18" s="1"/>
  <c r="Y38" i="18"/>
  <c r="AC38" i="18" s="1"/>
  <c r="C58" i="8"/>
  <c r="AJ17" i="8"/>
  <c r="AK38" i="4"/>
  <c r="AK12" i="19"/>
  <c r="Y15" i="1"/>
  <c r="AC15" i="1" s="1"/>
  <c r="W36" i="7"/>
  <c r="AB36" i="7" s="1"/>
  <c r="AK17" i="4"/>
  <c r="C77" i="22"/>
  <c r="AJ36" i="22"/>
  <c r="Z23" i="13"/>
  <c r="AA22" i="13" s="1"/>
  <c r="AE22" i="13" s="1"/>
  <c r="X23" i="13"/>
  <c r="Y19" i="13" s="1"/>
  <c r="AC19" i="13" s="1"/>
  <c r="W23" i="13"/>
  <c r="AB23" i="13" s="1"/>
  <c r="W17" i="13"/>
  <c r="AB17" i="13" s="1"/>
  <c r="W19" i="13"/>
  <c r="AB19" i="13" s="1"/>
  <c r="F54" i="4"/>
  <c r="AD14" i="4"/>
  <c r="I54" i="4" s="1"/>
  <c r="AL13" i="4"/>
  <c r="C49" i="1"/>
  <c r="AJ8" i="1"/>
  <c r="C75" i="23"/>
  <c r="AJ34" i="23"/>
  <c r="J58" i="20"/>
  <c r="AF18" i="20"/>
  <c r="M58" i="20" s="1"/>
  <c r="AN17" i="20"/>
  <c r="AA38" i="10"/>
  <c r="AE38" i="10" s="1"/>
  <c r="AA24" i="25"/>
  <c r="AE24" i="25" s="1"/>
  <c r="AA7" i="25"/>
  <c r="AE7" i="25" s="1"/>
  <c r="AA8" i="25"/>
  <c r="AE8" i="25" s="1"/>
  <c r="AA9" i="25"/>
  <c r="AE9" i="25" s="1"/>
  <c r="AA11" i="25"/>
  <c r="AE11" i="25" s="1"/>
  <c r="AA10" i="25"/>
  <c r="AE10" i="25" s="1"/>
  <c r="AA13" i="25"/>
  <c r="AE13" i="25" s="1"/>
  <c r="AA12" i="25"/>
  <c r="AE12" i="25" s="1"/>
  <c r="AA15" i="25"/>
  <c r="AE15" i="25" s="1"/>
  <c r="AA14" i="25"/>
  <c r="AE14" i="25" s="1"/>
  <c r="AA16" i="25"/>
  <c r="AE16" i="25" s="1"/>
  <c r="AD41" i="17"/>
  <c r="I81" i="17" s="1"/>
  <c r="F81" i="17"/>
  <c r="AL40" i="17"/>
  <c r="Y39" i="2"/>
  <c r="AC39" i="2" s="1"/>
  <c r="AA21" i="25"/>
  <c r="AE21" i="25" s="1"/>
  <c r="C48" i="11"/>
  <c r="AJ7" i="11"/>
  <c r="AA24" i="20"/>
  <c r="AE24" i="20" s="1"/>
  <c r="AA8" i="20"/>
  <c r="AE8" i="20" s="1"/>
  <c r="AA7" i="20"/>
  <c r="AE7" i="20" s="1"/>
  <c r="AA10" i="20"/>
  <c r="AE10" i="20" s="1"/>
  <c r="AA9" i="20"/>
  <c r="AE9" i="20" s="1"/>
  <c r="AA12" i="20"/>
  <c r="AE12" i="20" s="1"/>
  <c r="AA11" i="20"/>
  <c r="AE11" i="20" s="1"/>
  <c r="AA13" i="20"/>
  <c r="AE13" i="20" s="1"/>
  <c r="AA14" i="20"/>
  <c r="AE14" i="20" s="1"/>
  <c r="AA15" i="20"/>
  <c r="AE15" i="20" s="1"/>
  <c r="AA16" i="20"/>
  <c r="AE16" i="20" s="1"/>
  <c r="C70" i="23"/>
  <c r="AJ29" i="23"/>
  <c r="AA36" i="19"/>
  <c r="AE36" i="19" s="1"/>
  <c r="C68" i="16"/>
  <c r="AJ27" i="16"/>
  <c r="AN24" i="16"/>
  <c r="Z24" i="16"/>
  <c r="AA18" i="16" s="1"/>
  <c r="AE18" i="16" s="1"/>
  <c r="X24" i="16"/>
  <c r="Y17" i="16" s="1"/>
  <c r="AC17" i="16" s="1"/>
  <c r="AL24" i="16"/>
  <c r="W24" i="16"/>
  <c r="AB24" i="16" s="1"/>
  <c r="W7" i="16"/>
  <c r="AB7" i="16" s="1"/>
  <c r="W12" i="16"/>
  <c r="AB12" i="16" s="1"/>
  <c r="W8" i="16"/>
  <c r="AB8" i="16" s="1"/>
  <c r="W10" i="16"/>
  <c r="AB10" i="16" s="1"/>
  <c r="W11" i="16"/>
  <c r="AB11" i="16" s="1"/>
  <c r="W9" i="16"/>
  <c r="AB9" i="16" s="1"/>
  <c r="W13" i="16"/>
  <c r="AB13" i="16" s="1"/>
  <c r="W14" i="16"/>
  <c r="AB14" i="16" s="1"/>
  <c r="AK20" i="4"/>
  <c r="AF20" i="6"/>
  <c r="M60" i="6" s="1"/>
  <c r="J60" i="6"/>
  <c r="AN19" i="6"/>
  <c r="AO19" i="6" s="1"/>
  <c r="AT19" i="6" s="1"/>
  <c r="K59" i="6" s="1"/>
  <c r="W21" i="13"/>
  <c r="AB21" i="13" s="1"/>
  <c r="J63" i="6"/>
  <c r="AF23" i="6"/>
  <c r="M63" i="6" s="1"/>
  <c r="AN22" i="6"/>
  <c r="AK21" i="4"/>
  <c r="W35" i="13"/>
  <c r="AB35" i="13" s="1"/>
  <c r="AK19" i="6"/>
  <c r="Y42" i="11"/>
  <c r="AC42" i="11" s="1"/>
  <c r="Y25" i="11"/>
  <c r="AC25" i="11" s="1"/>
  <c r="Y26" i="11"/>
  <c r="AC26" i="11" s="1"/>
  <c r="Y28" i="11"/>
  <c r="AC28" i="11" s="1"/>
  <c r="Y27" i="11"/>
  <c r="AC27" i="11" s="1"/>
  <c r="Y29" i="11"/>
  <c r="AC29" i="11" s="1"/>
  <c r="Y30" i="11"/>
  <c r="AC30" i="11" s="1"/>
  <c r="Y32" i="11"/>
  <c r="AC32" i="11" s="1"/>
  <c r="Y31" i="11"/>
  <c r="AC31" i="11" s="1"/>
  <c r="Y34" i="11"/>
  <c r="AC34" i="11" s="1"/>
  <c r="C53" i="18"/>
  <c r="AJ12" i="18"/>
  <c r="AD16" i="19"/>
  <c r="I56" i="19" s="1"/>
  <c r="F56" i="19"/>
  <c r="AL15" i="19"/>
  <c r="J51" i="19"/>
  <c r="AF11" i="19"/>
  <c r="M51" i="19" s="1"/>
  <c r="AN10" i="19"/>
  <c r="Y38" i="17"/>
  <c r="AC38" i="17" s="1"/>
  <c r="C71" i="10"/>
  <c r="AJ30" i="10"/>
  <c r="Y39" i="21"/>
  <c r="AC39" i="21" s="1"/>
  <c r="C74" i="16"/>
  <c r="AJ33" i="16"/>
  <c r="C72" i="5"/>
  <c r="AJ31" i="5"/>
  <c r="AA23" i="8"/>
  <c r="AE23" i="8" s="1"/>
  <c r="AA21" i="8"/>
  <c r="AE21" i="8" s="1"/>
  <c r="AA19" i="8"/>
  <c r="AE19" i="8" s="1"/>
  <c r="C72" i="18"/>
  <c r="AJ31" i="18"/>
  <c r="Y22" i="23"/>
  <c r="AC22" i="23" s="1"/>
  <c r="Y23" i="23"/>
  <c r="AC23" i="23" s="1"/>
  <c r="Y21" i="23"/>
  <c r="AC21" i="23" s="1"/>
  <c r="Y18" i="23"/>
  <c r="AC18" i="23" s="1"/>
  <c r="Y15" i="23"/>
  <c r="AC15" i="23" s="1"/>
  <c r="Y17" i="23"/>
  <c r="AC17" i="23" s="1"/>
  <c r="Y19" i="23"/>
  <c r="AC19" i="23" s="1"/>
  <c r="Y33" i="5"/>
  <c r="AC33" i="5" s="1"/>
  <c r="AD28" i="8"/>
  <c r="I68" i="8" s="1"/>
  <c r="F68" i="8"/>
  <c r="AL27" i="8"/>
  <c r="C61" i="20"/>
  <c r="AJ20" i="20"/>
  <c r="Y40" i="18"/>
  <c r="AC40" i="18" s="1"/>
  <c r="C55" i="14"/>
  <c r="AJ14" i="14"/>
  <c r="C65" i="12"/>
  <c r="C58" i="25"/>
  <c r="AJ17" i="25"/>
  <c r="AA22" i="12"/>
  <c r="AE22" i="12" s="1"/>
  <c r="C50" i="21"/>
  <c r="AJ9" i="21"/>
  <c r="AA22" i="24"/>
  <c r="AE22" i="24" s="1"/>
  <c r="Y41" i="23"/>
  <c r="AC41" i="23" s="1"/>
  <c r="Y37" i="23"/>
  <c r="AC37" i="23" s="1"/>
  <c r="Y39" i="23"/>
  <c r="AC39" i="23" s="1"/>
  <c r="Y36" i="23"/>
  <c r="AC36" i="23" s="1"/>
  <c r="Y18" i="21"/>
  <c r="AC18" i="21" s="1"/>
  <c r="AA35" i="4"/>
  <c r="AE35" i="4" s="1"/>
  <c r="C73" i="6"/>
  <c r="AJ32" i="6"/>
  <c r="AA41" i="3"/>
  <c r="AE41" i="3" s="1"/>
  <c r="AA39" i="3"/>
  <c r="AE39" i="3" s="1"/>
  <c r="AA37" i="3"/>
  <c r="AE37" i="3" s="1"/>
  <c r="AA35" i="3"/>
  <c r="AE35" i="3" s="1"/>
  <c r="AA38" i="3"/>
  <c r="AE38" i="3" s="1"/>
  <c r="F76" i="6"/>
  <c r="AD36" i="6"/>
  <c r="I76" i="6" s="1"/>
  <c r="AL35" i="6"/>
  <c r="C66" i="21"/>
  <c r="AJ25" i="21"/>
  <c r="C77" i="24"/>
  <c r="AJ36" i="24"/>
  <c r="AK14" i="6"/>
  <c r="C54" i="3"/>
  <c r="AJ13" i="3"/>
  <c r="AD11" i="4"/>
  <c r="I51" i="4" s="1"/>
  <c r="F51" i="4"/>
  <c r="AL10" i="4"/>
  <c r="AA16" i="1"/>
  <c r="AE16" i="1" s="1"/>
  <c r="AQ42" i="22"/>
  <c r="E82" i="22" s="1"/>
  <c r="AP42" i="22"/>
  <c r="D82" i="22" s="1"/>
  <c r="C82" i="22"/>
  <c r="AJ41" i="22"/>
  <c r="AK41" i="22" s="1"/>
  <c r="AQ41" i="22" s="1"/>
  <c r="E81" i="22" s="1"/>
  <c r="AA41" i="17"/>
  <c r="AE41" i="17" s="1"/>
  <c r="AA39" i="17"/>
  <c r="AE39" i="17" s="1"/>
  <c r="C68" i="24"/>
  <c r="AJ27" i="24"/>
  <c r="AF27" i="8"/>
  <c r="M67" i="8" s="1"/>
  <c r="J67" i="8"/>
  <c r="AN26" i="8"/>
  <c r="AQ24" i="11"/>
  <c r="E64" i="11" s="1"/>
  <c r="AP24" i="11"/>
  <c r="D64" i="11" s="1"/>
  <c r="C64" i="11"/>
  <c r="AJ23" i="11"/>
  <c r="AK23" i="11" s="1"/>
  <c r="AQ23" i="11" s="1"/>
  <c r="E63" i="11" s="1"/>
  <c r="C49" i="23"/>
  <c r="AJ8" i="23"/>
  <c r="C58" i="11"/>
  <c r="AJ17" i="11"/>
  <c r="C67" i="16"/>
  <c r="AJ26" i="16"/>
  <c r="AA16" i="16"/>
  <c r="AE16" i="16" s="1"/>
  <c r="AK16" i="14"/>
  <c r="AP16" i="14" s="1"/>
  <c r="D56" i="14" s="1"/>
  <c r="C78" i="6"/>
  <c r="AJ37" i="6"/>
  <c r="W22" i="15"/>
  <c r="AB22" i="15" s="1"/>
  <c r="W33" i="13"/>
  <c r="AB33" i="13" s="1"/>
  <c r="C55" i="18"/>
  <c r="AJ14" i="18"/>
  <c r="F52" i="19"/>
  <c r="AD12" i="19"/>
  <c r="I52" i="19" s="1"/>
  <c r="AL11" i="19"/>
  <c r="AF9" i="19"/>
  <c r="M49" i="19" s="1"/>
  <c r="J49" i="19"/>
  <c r="AN8" i="19"/>
  <c r="Y40" i="17"/>
  <c r="AC40" i="17" s="1"/>
  <c r="C69" i="10"/>
  <c r="AJ28" i="10"/>
  <c r="C78" i="16"/>
  <c r="AJ37" i="16"/>
  <c r="C78" i="19"/>
  <c r="AJ37" i="19"/>
  <c r="AD38" i="15"/>
  <c r="I78" i="15" s="1"/>
  <c r="F78" i="15"/>
  <c r="AL37" i="15"/>
  <c r="AA23" i="23"/>
  <c r="AE23" i="23" s="1"/>
  <c r="AA21" i="23"/>
  <c r="AE21" i="23" s="1"/>
  <c r="AA17" i="23"/>
  <c r="AE17" i="23" s="1"/>
  <c r="AA18" i="23"/>
  <c r="AE18" i="23" s="1"/>
  <c r="Y36" i="5"/>
  <c r="AC36" i="5" s="1"/>
  <c r="AD29" i="8"/>
  <c r="I69" i="8" s="1"/>
  <c r="F69" i="8"/>
  <c r="AL28" i="8"/>
  <c r="C49" i="5"/>
  <c r="AJ8" i="5"/>
  <c r="AA23" i="20"/>
  <c r="AE23" i="20" s="1"/>
  <c r="AA21" i="20"/>
  <c r="AE21" i="20" s="1"/>
  <c r="AA20" i="20"/>
  <c r="AE20" i="20" s="1"/>
  <c r="AA19" i="20"/>
  <c r="AE19" i="20" s="1"/>
  <c r="W22" i="9"/>
  <c r="AB22" i="9" s="1"/>
  <c r="C72" i="4"/>
  <c r="AJ31" i="4"/>
  <c r="Y42" i="4"/>
  <c r="AC42" i="4" s="1"/>
  <c r="Y27" i="4"/>
  <c r="AC27" i="4" s="1"/>
  <c r="Y25" i="4"/>
  <c r="AC25" i="4" s="1"/>
  <c r="Y26" i="4"/>
  <c r="AC26" i="4" s="1"/>
  <c r="Y28" i="4"/>
  <c r="AC28" i="4" s="1"/>
  <c r="Y29" i="4"/>
  <c r="AC29" i="4" s="1"/>
  <c r="Y30" i="4"/>
  <c r="AC30" i="4" s="1"/>
  <c r="Y33" i="4"/>
  <c r="AC33" i="4" s="1"/>
  <c r="Y31" i="4"/>
  <c r="AC31" i="4" s="1"/>
  <c r="Y32" i="4"/>
  <c r="AC32" i="4" s="1"/>
  <c r="Y35" i="4"/>
  <c r="AC35" i="4" s="1"/>
  <c r="Y37" i="4"/>
  <c r="AC37" i="4" s="1"/>
  <c r="AQ42" i="12"/>
  <c r="E82" i="12" s="1"/>
  <c r="AP42" i="12"/>
  <c r="D82" i="12" s="1"/>
  <c r="C82" i="12"/>
  <c r="AJ41" i="12"/>
  <c r="AK41" i="12" s="1"/>
  <c r="AP41" i="12" s="1"/>
  <c r="D81" i="12" s="1"/>
  <c r="C61" i="25"/>
  <c r="AJ20" i="25"/>
  <c r="AK20" i="25" s="1"/>
  <c r="AQ20" i="25" s="1"/>
  <c r="E60" i="25" s="1"/>
  <c r="AD36" i="22"/>
  <c r="I76" i="22" s="1"/>
  <c r="F76" i="22"/>
  <c r="AL35" i="22"/>
  <c r="C53" i="24"/>
  <c r="AJ12" i="24"/>
  <c r="AA37" i="24"/>
  <c r="AE37" i="24" s="1"/>
  <c r="Y20" i="21"/>
  <c r="AC20" i="21" s="1"/>
  <c r="AA36" i="4"/>
  <c r="AE36" i="4" s="1"/>
  <c r="C72" i="6"/>
  <c r="AJ31" i="6"/>
  <c r="AP41" i="3"/>
  <c r="D81" i="3" s="1"/>
  <c r="C81" i="3"/>
  <c r="AJ40" i="3"/>
  <c r="Y39" i="17"/>
  <c r="AC39" i="17" s="1"/>
  <c r="AQ16" i="14"/>
  <c r="E56" i="14" s="1"/>
  <c r="C56" i="14"/>
  <c r="AJ15" i="14"/>
  <c r="Y24" i="14"/>
  <c r="AC24" i="14" s="1"/>
  <c r="Y7" i="14"/>
  <c r="AC7" i="14" s="1"/>
  <c r="Y8" i="14"/>
  <c r="AC8" i="14" s="1"/>
  <c r="Y9" i="14"/>
  <c r="AC9" i="14" s="1"/>
  <c r="Y11" i="14"/>
  <c r="AC11" i="14" s="1"/>
  <c r="Y10" i="14"/>
  <c r="AC10" i="14" s="1"/>
  <c r="Y15" i="14"/>
  <c r="AC15" i="14" s="1"/>
  <c r="Y12" i="14"/>
  <c r="AC12" i="14" s="1"/>
  <c r="Y13" i="14"/>
  <c r="AC13" i="14" s="1"/>
  <c r="Y14" i="14"/>
  <c r="AC14" i="14" s="1"/>
  <c r="Y23" i="11"/>
  <c r="AC23" i="11" s="1"/>
  <c r="Y20" i="11"/>
  <c r="AC20" i="11" s="1"/>
  <c r="Y39" i="25"/>
  <c r="AC39" i="25" s="1"/>
  <c r="C72" i="25"/>
  <c r="AJ31" i="25"/>
  <c r="Y23" i="3"/>
  <c r="AC23" i="3" s="1"/>
  <c r="Y19" i="3"/>
  <c r="AC19" i="3" s="1"/>
  <c r="C65" i="21"/>
  <c r="Y19" i="1"/>
  <c r="AC19" i="1" s="1"/>
  <c r="W40" i="7"/>
  <c r="AB40" i="7" s="1"/>
  <c r="AK35" i="8"/>
  <c r="C54" i="1"/>
  <c r="AJ13" i="1"/>
  <c r="X24" i="2"/>
  <c r="W24" i="2"/>
  <c r="AB24" i="2" s="1"/>
  <c r="AN24" i="2"/>
  <c r="AL24" i="2"/>
  <c r="Z24" i="2"/>
  <c r="W7" i="2"/>
  <c r="AB7" i="2" s="1"/>
  <c r="W9" i="2"/>
  <c r="AB9" i="2" s="1"/>
  <c r="W8" i="2"/>
  <c r="AB8" i="2" s="1"/>
  <c r="W11" i="2"/>
  <c r="AB11" i="2" s="1"/>
  <c r="W10" i="2"/>
  <c r="AB10" i="2" s="1"/>
  <c r="W12" i="2"/>
  <c r="AB12" i="2" s="1"/>
  <c r="W14" i="2"/>
  <c r="AB14" i="2" s="1"/>
  <c r="W13" i="2"/>
  <c r="AB13" i="2" s="1"/>
  <c r="W15" i="2"/>
  <c r="AB15" i="2" s="1"/>
  <c r="W16" i="2"/>
  <c r="AB16" i="2" s="1"/>
  <c r="AK29" i="15"/>
  <c r="C77" i="23"/>
  <c r="AJ36" i="23"/>
  <c r="AA37" i="12"/>
  <c r="AE37" i="12" s="1"/>
  <c r="X23" i="7"/>
  <c r="W23" i="7"/>
  <c r="AB23" i="7" s="1"/>
  <c r="Z23" i="7"/>
  <c r="W16" i="7"/>
  <c r="AB16" i="7" s="1"/>
  <c r="W19" i="7"/>
  <c r="AB19" i="7" s="1"/>
  <c r="C52" i="25"/>
  <c r="AJ11" i="25"/>
  <c r="Y39" i="6"/>
  <c r="AC39" i="6" s="1"/>
  <c r="W38" i="13"/>
  <c r="AB38" i="13" s="1"/>
  <c r="AD17" i="19"/>
  <c r="I57" i="19" s="1"/>
  <c r="F57" i="19"/>
  <c r="AL16" i="19"/>
  <c r="AA39" i="19"/>
  <c r="AE39" i="19" s="1"/>
  <c r="Y24" i="11"/>
  <c r="AC24" i="11" s="1"/>
  <c r="Y10" i="11"/>
  <c r="AC10" i="11" s="1"/>
  <c r="Y7" i="11"/>
  <c r="AC7" i="11" s="1"/>
  <c r="Y8" i="11"/>
  <c r="AC8" i="11" s="1"/>
  <c r="Y11" i="11"/>
  <c r="AC11" i="11" s="1"/>
  <c r="Y9" i="11"/>
  <c r="AC9" i="11" s="1"/>
  <c r="Y15" i="11"/>
  <c r="AC15" i="11" s="1"/>
  <c r="Y12" i="11"/>
  <c r="AC12" i="11" s="1"/>
  <c r="Y14" i="11"/>
  <c r="AC14" i="11" s="1"/>
  <c r="Y13" i="11"/>
  <c r="AC13" i="11" s="1"/>
  <c r="Y17" i="11"/>
  <c r="AC17" i="11" s="1"/>
  <c r="Y18" i="11"/>
  <c r="AC18" i="11" s="1"/>
  <c r="Y37" i="14"/>
  <c r="AC37" i="14" s="1"/>
  <c r="C69" i="23"/>
  <c r="AJ28" i="23"/>
  <c r="AA37" i="19"/>
  <c r="AE37" i="19" s="1"/>
  <c r="C66" i="16"/>
  <c r="AJ25" i="16"/>
  <c r="C79" i="17"/>
  <c r="AJ38" i="17"/>
  <c r="AK35" i="17" s="1"/>
  <c r="AA22" i="15"/>
  <c r="AE22" i="15" s="1"/>
  <c r="AA18" i="15"/>
  <c r="AE18" i="15" s="1"/>
  <c r="AA20" i="15"/>
  <c r="AE20" i="15" s="1"/>
  <c r="W37" i="13"/>
  <c r="AB37" i="13" s="1"/>
  <c r="F55" i="6"/>
  <c r="AD15" i="6"/>
  <c r="I55" i="6" s="1"/>
  <c r="AL14" i="6"/>
  <c r="AA42" i="11"/>
  <c r="AE42" i="11" s="1"/>
  <c r="AA25" i="11"/>
  <c r="AE25" i="11" s="1"/>
  <c r="AA26" i="11"/>
  <c r="AE26" i="11" s="1"/>
  <c r="AA27" i="11"/>
  <c r="AE27" i="11" s="1"/>
  <c r="AA28" i="11"/>
  <c r="AE28" i="11" s="1"/>
  <c r="AA32" i="11"/>
  <c r="AE32" i="11" s="1"/>
  <c r="AA30" i="11"/>
  <c r="AE30" i="11" s="1"/>
  <c r="AA29" i="11"/>
  <c r="AE29" i="11" s="1"/>
  <c r="AA31" i="11"/>
  <c r="AE31" i="11" s="1"/>
  <c r="C52" i="18"/>
  <c r="AJ11" i="18"/>
  <c r="AK18" i="6"/>
  <c r="AK20" i="6"/>
  <c r="J47" i="19"/>
  <c r="AF7" i="19"/>
  <c r="M47" i="19" s="1"/>
  <c r="C68" i="10"/>
  <c r="AJ27" i="10"/>
  <c r="C66" i="5"/>
  <c r="AJ25" i="5"/>
  <c r="C68" i="1"/>
  <c r="AJ27" i="1"/>
  <c r="AA22" i="3"/>
  <c r="AE22" i="3" s="1"/>
  <c r="C70" i="18"/>
  <c r="AJ29" i="18"/>
  <c r="AA42" i="17"/>
  <c r="AE42" i="17" s="1"/>
  <c r="AA25" i="17"/>
  <c r="AE25" i="17" s="1"/>
  <c r="AA26" i="17"/>
  <c r="AE26" i="17" s="1"/>
  <c r="AA27" i="17"/>
  <c r="AE27" i="17" s="1"/>
  <c r="AA28" i="17"/>
  <c r="AE28" i="17" s="1"/>
  <c r="AA29" i="17"/>
  <c r="AE29" i="17" s="1"/>
  <c r="AA31" i="17"/>
  <c r="AE31" i="17" s="1"/>
  <c r="AA30" i="17"/>
  <c r="AE30" i="17" s="1"/>
  <c r="AA33" i="17"/>
  <c r="AE33" i="17" s="1"/>
  <c r="AA32" i="17"/>
  <c r="AE32" i="17" s="1"/>
  <c r="AA35" i="17"/>
  <c r="AE35" i="17" s="1"/>
  <c r="AA34" i="17"/>
  <c r="AE34" i="17" s="1"/>
  <c r="F76" i="15"/>
  <c r="AD36" i="15"/>
  <c r="I76" i="15" s="1"/>
  <c r="AL35" i="15"/>
  <c r="Y38" i="5"/>
  <c r="AC38" i="5" s="1"/>
  <c r="AD26" i="8"/>
  <c r="I66" i="8" s="1"/>
  <c r="F66" i="8"/>
  <c r="AL25" i="8"/>
  <c r="C49" i="8"/>
  <c r="AJ8" i="8"/>
  <c r="AF39" i="21"/>
  <c r="M79" i="21" s="1"/>
  <c r="AN38" i="21"/>
  <c r="C73" i="4"/>
  <c r="AJ32" i="4"/>
  <c r="AA38" i="25"/>
  <c r="AE38" i="25" s="1"/>
  <c r="W19" i="15"/>
  <c r="AB19" i="15" s="1"/>
  <c r="AA23" i="25"/>
  <c r="AE23" i="25" s="1"/>
  <c r="AA20" i="25"/>
  <c r="AE20" i="25" s="1"/>
  <c r="Y24" i="12"/>
  <c r="AC24" i="12" s="1"/>
  <c r="Y7" i="12"/>
  <c r="AC7" i="12" s="1"/>
  <c r="Y8" i="12"/>
  <c r="AC8" i="12" s="1"/>
  <c r="Y10" i="12"/>
  <c r="AC10" i="12" s="1"/>
  <c r="Y9" i="12"/>
  <c r="AC9" i="12" s="1"/>
  <c r="Y12" i="12"/>
  <c r="AC12" i="12" s="1"/>
  <c r="Y11" i="12"/>
  <c r="AC11" i="12" s="1"/>
  <c r="Y14" i="12"/>
  <c r="AC14" i="12" s="1"/>
  <c r="Y15" i="12"/>
  <c r="AC15" i="12" s="1"/>
  <c r="Y13" i="12"/>
  <c r="AC13" i="12" s="1"/>
  <c r="J71" i="15"/>
  <c r="AF31" i="15"/>
  <c r="M71" i="15" s="1"/>
  <c r="AN30" i="15"/>
  <c r="AO30" i="15" s="1"/>
  <c r="AT30" i="15" s="1"/>
  <c r="K70" i="15" s="1"/>
  <c r="AL24" i="22"/>
  <c r="X24" i="22"/>
  <c r="AN24" i="22"/>
  <c r="Z24" i="22"/>
  <c r="AA20" i="22" s="1"/>
  <c r="AE20" i="22" s="1"/>
  <c r="W24" i="22"/>
  <c r="AB24" i="22" s="1"/>
  <c r="W7" i="22"/>
  <c r="AB7" i="22" s="1"/>
  <c r="W10" i="22"/>
  <c r="AB10" i="22" s="1"/>
  <c r="W8" i="22"/>
  <c r="AB8" i="22" s="1"/>
  <c r="W9" i="22"/>
  <c r="AB9" i="22" s="1"/>
  <c r="W12" i="22"/>
  <c r="AB12" i="22" s="1"/>
  <c r="W11" i="22"/>
  <c r="AB11" i="22" s="1"/>
  <c r="W15" i="22"/>
  <c r="AB15" i="22" s="1"/>
  <c r="W13" i="22"/>
  <c r="AB13" i="22" s="1"/>
  <c r="W14" i="22"/>
  <c r="AB14" i="22" s="1"/>
  <c r="W17" i="22"/>
  <c r="AB17" i="22" s="1"/>
  <c r="W16" i="22"/>
  <c r="AB16" i="22" s="1"/>
  <c r="C50" i="24"/>
  <c r="AJ9" i="24"/>
  <c r="C78" i="5"/>
  <c r="AJ37" i="5"/>
  <c r="C78" i="25"/>
  <c r="AJ37" i="25"/>
  <c r="C69" i="6"/>
  <c r="AJ28" i="6"/>
  <c r="AK25" i="8"/>
  <c r="AA23" i="11"/>
  <c r="AE23" i="11" s="1"/>
  <c r="AA21" i="11"/>
  <c r="AE21" i="11" s="1"/>
  <c r="AA18" i="11"/>
  <c r="AE18" i="11" s="1"/>
  <c r="AA17" i="11"/>
  <c r="AE17" i="11" s="1"/>
  <c r="AA16" i="11"/>
  <c r="AE16" i="11" s="1"/>
  <c r="C71" i="25"/>
  <c r="AJ30" i="25"/>
  <c r="AA23" i="3"/>
  <c r="AE23" i="3" s="1"/>
  <c r="AA21" i="3"/>
  <c r="AE21" i="3" s="1"/>
  <c r="AA17" i="3"/>
  <c r="AE17" i="3" s="1"/>
  <c r="AF33" i="21"/>
  <c r="M73" i="21" s="1"/>
  <c r="J73" i="21"/>
  <c r="AN32" i="21"/>
  <c r="Y18" i="1"/>
  <c r="AC18" i="1" s="1"/>
  <c r="C79" i="24"/>
  <c r="AJ38" i="24"/>
  <c r="AK38" i="24" s="1"/>
  <c r="AP38" i="24" s="1"/>
  <c r="D78" i="24" s="1"/>
  <c r="Y41" i="22"/>
  <c r="AC41" i="22" s="1"/>
  <c r="Y37" i="22"/>
  <c r="AC37" i="22" s="1"/>
  <c r="Y39" i="22"/>
  <c r="AC39" i="22" s="1"/>
  <c r="C52" i="3"/>
  <c r="AJ11" i="3"/>
  <c r="AD13" i="4"/>
  <c r="I53" i="4" s="1"/>
  <c r="F53" i="4"/>
  <c r="AL12" i="4"/>
  <c r="Y40" i="21"/>
  <c r="AC40" i="21" s="1"/>
  <c r="C52" i="1"/>
  <c r="AJ11" i="1"/>
  <c r="AA22" i="1"/>
  <c r="AE22" i="1" s="1"/>
  <c r="C70" i="19"/>
  <c r="AJ29" i="19"/>
  <c r="AK29" i="19" s="1"/>
  <c r="AQ29" i="19" s="1"/>
  <c r="E69" i="19" s="1"/>
  <c r="C72" i="22"/>
  <c r="AJ31" i="22"/>
  <c r="Y41" i="11"/>
  <c r="AC41" i="11" s="1"/>
  <c r="Y39" i="11"/>
  <c r="AC39" i="11" s="1"/>
  <c r="Y37" i="11"/>
  <c r="AC37" i="11" s="1"/>
  <c r="W36" i="20"/>
  <c r="AB36" i="20" s="1"/>
  <c r="AA35" i="16"/>
  <c r="AE35" i="16" s="1"/>
  <c r="Y36" i="1"/>
  <c r="AC36" i="1" s="1"/>
  <c r="AA36" i="17"/>
  <c r="AE36" i="17" s="1"/>
  <c r="W18" i="2"/>
  <c r="AB18" i="2" s="1"/>
  <c r="AA35" i="5"/>
  <c r="AE35" i="5" s="1"/>
  <c r="C50" i="25"/>
  <c r="AJ9" i="25"/>
  <c r="AA35" i="12"/>
  <c r="AE35" i="12" s="1"/>
  <c r="J77" i="15"/>
  <c r="AT37" i="15"/>
  <c r="K77" i="15" s="1"/>
  <c r="AU37" i="15"/>
  <c r="L77" i="15" s="1"/>
  <c r="AF37" i="15"/>
  <c r="M77" i="15" s="1"/>
  <c r="AN36" i="15"/>
  <c r="AK34" i="8"/>
  <c r="C78" i="18"/>
  <c r="AJ37" i="18"/>
  <c r="C66" i="24"/>
  <c r="AJ25" i="24"/>
  <c r="Y38" i="19"/>
  <c r="AC38" i="19" s="1"/>
  <c r="AT42" i="8"/>
  <c r="K82" i="8" s="1"/>
  <c r="AF42" i="8"/>
  <c r="M82" i="8" s="1"/>
  <c r="AU42" i="8"/>
  <c r="L82" i="8" s="1"/>
  <c r="J82" i="8"/>
  <c r="AN41" i="8"/>
  <c r="AO41" i="8" s="1"/>
  <c r="AU41" i="8" s="1"/>
  <c r="L81" i="8" s="1"/>
  <c r="W41" i="13"/>
  <c r="AB41" i="13" s="1"/>
  <c r="Z41" i="13"/>
  <c r="AA40" i="13" s="1"/>
  <c r="AE40" i="13" s="1"/>
  <c r="X41" i="13"/>
  <c r="Y35" i="13" s="1"/>
  <c r="AC35" i="13" s="1"/>
  <c r="F63" i="19"/>
  <c r="AD23" i="19"/>
  <c r="I63" i="19" s="1"/>
  <c r="AL22" i="19"/>
  <c r="AM22" i="19" s="1"/>
  <c r="AR22" i="19" s="1"/>
  <c r="G62" i="19" s="1"/>
  <c r="AK17" i="19"/>
  <c r="AA24" i="11"/>
  <c r="AE24" i="11" s="1"/>
  <c r="AA7" i="11"/>
  <c r="AE7" i="11" s="1"/>
  <c r="AA8" i="11"/>
  <c r="AE8" i="11" s="1"/>
  <c r="AA9" i="11"/>
  <c r="AE9" i="11" s="1"/>
  <c r="AA11" i="11"/>
  <c r="AE11" i="11" s="1"/>
  <c r="AA10" i="11"/>
  <c r="AE10" i="11" s="1"/>
  <c r="AA13" i="11"/>
  <c r="AE13" i="11" s="1"/>
  <c r="AA12" i="11"/>
  <c r="AE12" i="11" s="1"/>
  <c r="AA15" i="11"/>
  <c r="AE15" i="11" s="1"/>
  <c r="AA14" i="11"/>
  <c r="AE14" i="11" s="1"/>
  <c r="C49" i="20"/>
  <c r="AJ8" i="20"/>
  <c r="W16" i="16"/>
  <c r="AB16" i="16" s="1"/>
  <c r="AA37" i="14"/>
  <c r="AE37" i="14" s="1"/>
  <c r="C65" i="23"/>
  <c r="AK33" i="8"/>
  <c r="AA19" i="25"/>
  <c r="AE19" i="25" s="1"/>
  <c r="AK11" i="19"/>
  <c r="AA41" i="1"/>
  <c r="AE41" i="1" s="1"/>
  <c r="AA39" i="1"/>
  <c r="AE39" i="1" s="1"/>
  <c r="AK16" i="4"/>
  <c r="AA38" i="12"/>
  <c r="AE38" i="12" s="1"/>
  <c r="W20" i="7"/>
  <c r="AB20" i="7" s="1"/>
  <c r="X41" i="9"/>
  <c r="W41" i="9"/>
  <c r="AB41" i="9" s="1"/>
  <c r="Z41" i="9"/>
  <c r="W39" i="9"/>
  <c r="AB39" i="9" s="1"/>
  <c r="W34" i="9"/>
  <c r="AB34" i="9" s="1"/>
  <c r="C69" i="19"/>
  <c r="AJ28" i="19"/>
  <c r="C69" i="22"/>
  <c r="AJ28" i="22"/>
  <c r="AA41" i="11"/>
  <c r="AE41" i="11" s="1"/>
  <c r="AA37" i="11"/>
  <c r="AE37" i="11" s="1"/>
  <c r="AK15" i="19"/>
  <c r="AA40" i="16"/>
  <c r="AE40" i="16" s="1"/>
  <c r="Y18" i="24"/>
  <c r="AC18" i="24" s="1"/>
  <c r="C77" i="6"/>
  <c r="AJ36" i="6"/>
  <c r="AK36" i="6" s="1"/>
  <c r="AP36" i="6" s="1"/>
  <c r="D76" i="6" s="1"/>
  <c r="Y34" i="16"/>
  <c r="AC34" i="16" s="1"/>
  <c r="AA39" i="10"/>
  <c r="AE39" i="10" s="1"/>
  <c r="W37" i="9"/>
  <c r="AB37" i="9" s="1"/>
  <c r="W37" i="20"/>
  <c r="AB37" i="20" s="1"/>
  <c r="AA40" i="5"/>
  <c r="AE40" i="5" s="1"/>
  <c r="C49" i="25"/>
  <c r="AJ8" i="25"/>
  <c r="C57" i="20"/>
  <c r="AJ16" i="20"/>
  <c r="C61" i="1"/>
  <c r="AJ20" i="1"/>
  <c r="C75" i="3"/>
  <c r="AJ34" i="3"/>
  <c r="AK40" i="15"/>
  <c r="AA17" i="8"/>
  <c r="AE17" i="8" s="1"/>
  <c r="C70" i="24"/>
  <c r="AJ29" i="24"/>
  <c r="Y40" i="19"/>
  <c r="AC40" i="19" s="1"/>
  <c r="AA36" i="11"/>
  <c r="AE36" i="11" s="1"/>
  <c r="AA21" i="1"/>
  <c r="AE21" i="1" s="1"/>
  <c r="C53" i="11"/>
  <c r="AJ12" i="11"/>
  <c r="Y38" i="12"/>
  <c r="AC38" i="12" s="1"/>
  <c r="C50" i="20"/>
  <c r="AJ9" i="20"/>
  <c r="W15" i="16"/>
  <c r="AB15" i="16" s="1"/>
  <c r="C73" i="1"/>
  <c r="AJ32" i="1"/>
  <c r="AA24" i="23"/>
  <c r="AE24" i="23" s="1"/>
  <c r="AA7" i="23"/>
  <c r="AE7" i="23" s="1"/>
  <c r="AA8" i="23"/>
  <c r="AE8" i="23" s="1"/>
  <c r="AA9" i="23"/>
  <c r="AE9" i="23" s="1"/>
  <c r="AA13" i="23"/>
  <c r="AE13" i="23" s="1"/>
  <c r="AA10" i="23"/>
  <c r="AE10" i="23" s="1"/>
  <c r="AA11" i="23"/>
  <c r="AE11" i="23" s="1"/>
  <c r="AA12" i="23"/>
  <c r="AE12" i="23" s="1"/>
  <c r="AA15" i="23"/>
  <c r="AE15" i="23" s="1"/>
  <c r="AA14" i="23"/>
  <c r="AE14" i="23" s="1"/>
  <c r="AA16" i="23"/>
  <c r="AE16" i="23" s="1"/>
  <c r="C66" i="23"/>
  <c r="AJ25" i="23"/>
  <c r="AK38" i="15"/>
  <c r="C59" i="24"/>
  <c r="AJ18" i="24"/>
  <c r="AA22" i="25"/>
  <c r="AE22" i="25" s="1"/>
  <c r="AQ42" i="16"/>
  <c r="E82" i="16" s="1"/>
  <c r="AP42" i="16"/>
  <c r="D82" i="16" s="1"/>
  <c r="C82" i="16"/>
  <c r="AJ41" i="16"/>
  <c r="AK41" i="16" s="1"/>
  <c r="AP41" i="16" s="1"/>
  <c r="D81" i="16" s="1"/>
  <c r="J78" i="8"/>
  <c r="AF38" i="8"/>
  <c r="M78" i="8" s="1"/>
  <c r="AN37" i="8"/>
  <c r="Y41" i="1"/>
  <c r="AC41" i="1" s="1"/>
  <c r="Y34" i="1"/>
  <c r="AC34" i="1" s="1"/>
  <c r="Y39" i="1"/>
  <c r="AC39" i="1" s="1"/>
  <c r="Y38" i="1"/>
  <c r="AC38" i="1" s="1"/>
  <c r="Y35" i="1"/>
  <c r="AC35" i="1" s="1"/>
  <c r="AA41" i="21"/>
  <c r="AE41" i="21" s="1"/>
  <c r="AA37" i="21"/>
  <c r="AE37" i="21" s="1"/>
  <c r="AK20" i="14"/>
  <c r="AA36" i="12"/>
  <c r="AE36" i="12" s="1"/>
  <c r="AA41" i="2"/>
  <c r="AE41" i="2" s="1"/>
  <c r="AA39" i="2"/>
  <c r="AE39" i="2" s="1"/>
  <c r="W22" i="7"/>
  <c r="AB22" i="7" s="1"/>
  <c r="W20" i="13"/>
  <c r="AB20" i="13" s="1"/>
  <c r="J58" i="4"/>
  <c r="AF18" i="4"/>
  <c r="M58" i="4" s="1"/>
  <c r="AN17" i="4"/>
  <c r="AA23" i="12"/>
  <c r="AE23" i="12" s="1"/>
  <c r="AA16" i="12"/>
  <c r="AE16" i="12" s="1"/>
  <c r="AA20" i="12"/>
  <c r="AE20" i="12" s="1"/>
  <c r="C65" i="14"/>
  <c r="F53" i="6"/>
  <c r="AD13" i="6"/>
  <c r="I53" i="6" s="1"/>
  <c r="AL12" i="6"/>
  <c r="C70" i="11"/>
  <c r="AJ29" i="11"/>
  <c r="C72" i="2"/>
  <c r="AJ31" i="2"/>
  <c r="C48" i="18"/>
  <c r="AJ7" i="18"/>
  <c r="AD7" i="19"/>
  <c r="I47" i="19" s="1"/>
  <c r="F47" i="19"/>
  <c r="AK27" i="8"/>
  <c r="AK30" i="15"/>
  <c r="AF15" i="19"/>
  <c r="M55" i="19" s="1"/>
  <c r="J55" i="19"/>
  <c r="AN14" i="19"/>
  <c r="C65" i="10"/>
  <c r="J58" i="19"/>
  <c r="AF18" i="19"/>
  <c r="M58" i="19" s="1"/>
  <c r="AN17" i="19"/>
  <c r="AP42" i="5"/>
  <c r="D82" i="5" s="1"/>
  <c r="AQ42" i="5"/>
  <c r="E82" i="5" s="1"/>
  <c r="C82" i="5"/>
  <c r="AJ41" i="5"/>
  <c r="AK41" i="5" s="1"/>
  <c r="AP41" i="5" s="1"/>
  <c r="D81" i="5" s="1"/>
  <c r="C63" i="21"/>
  <c r="AJ22" i="21"/>
  <c r="AK21" i="21" s="1"/>
  <c r="C67" i="1"/>
  <c r="AJ26" i="1"/>
  <c r="C66" i="18"/>
  <c r="AJ25" i="18"/>
  <c r="C70" i="17"/>
  <c r="AJ29" i="17"/>
  <c r="AA37" i="1"/>
  <c r="AE37" i="1" s="1"/>
  <c r="F77" i="15"/>
  <c r="AD37" i="15"/>
  <c r="I77" i="15" s="1"/>
  <c r="AL36" i="15"/>
  <c r="Y16" i="12"/>
  <c r="AC16" i="12" s="1"/>
  <c r="W16" i="10"/>
  <c r="AB16" i="10" s="1"/>
  <c r="C70" i="3"/>
  <c r="AJ29" i="3"/>
  <c r="AK30" i="8"/>
  <c r="Y37" i="6"/>
  <c r="AC37" i="6" s="1"/>
  <c r="AA24" i="5"/>
  <c r="AE24" i="5" s="1"/>
  <c r="AA9" i="5"/>
  <c r="AE9" i="5" s="1"/>
  <c r="AA7" i="5"/>
  <c r="AE7" i="5" s="1"/>
  <c r="AA8" i="5"/>
  <c r="AE8" i="5" s="1"/>
  <c r="AA10" i="5"/>
  <c r="AE10" i="5" s="1"/>
  <c r="AA11" i="5"/>
  <c r="AE11" i="5" s="1"/>
  <c r="AA12" i="5"/>
  <c r="AE12" i="5" s="1"/>
  <c r="AA13" i="5"/>
  <c r="AE13" i="5" s="1"/>
  <c r="AA14" i="5"/>
  <c r="AE14" i="5" s="1"/>
  <c r="AA16" i="5"/>
  <c r="AE16" i="5" s="1"/>
  <c r="AA15" i="5"/>
  <c r="AE15" i="5" s="1"/>
  <c r="AA17" i="5"/>
  <c r="AE17" i="5" s="1"/>
  <c r="C56" i="5"/>
  <c r="AJ15" i="5"/>
  <c r="Y24" i="8"/>
  <c r="AC24" i="8" s="1"/>
  <c r="Y7" i="8"/>
  <c r="AC7" i="8" s="1"/>
  <c r="Y8" i="8"/>
  <c r="AC8" i="8" s="1"/>
  <c r="Y9" i="8"/>
  <c r="AC9" i="8" s="1"/>
  <c r="Y10" i="8"/>
  <c r="AC10" i="8" s="1"/>
  <c r="Y12" i="8"/>
  <c r="AC12" i="8" s="1"/>
  <c r="Y11" i="8"/>
  <c r="AC11" i="8" s="1"/>
  <c r="Y13" i="8"/>
  <c r="AC13" i="8" s="1"/>
  <c r="Y14" i="8"/>
  <c r="AC14" i="8" s="1"/>
  <c r="AA19" i="23"/>
  <c r="AE19" i="23" s="1"/>
  <c r="AD31" i="15"/>
  <c r="I71" i="15" s="1"/>
  <c r="F71" i="15"/>
  <c r="AL30" i="15"/>
  <c r="C76" i="1"/>
  <c r="AJ35" i="1"/>
  <c r="C70" i="4"/>
  <c r="AJ29" i="4"/>
  <c r="AD19" i="4"/>
  <c r="I59" i="4" s="1"/>
  <c r="F59" i="4"/>
  <c r="AL18" i="4"/>
  <c r="C71" i="12"/>
  <c r="AJ30" i="12"/>
  <c r="X23" i="10"/>
  <c r="Y23" i="10" s="1"/>
  <c r="AC23" i="10" s="1"/>
  <c r="W23" i="10"/>
  <c r="AB23" i="10" s="1"/>
  <c r="Z23" i="10"/>
  <c r="AA23" i="10" s="1"/>
  <c r="AE23" i="10" s="1"/>
  <c r="W21" i="10"/>
  <c r="AB21" i="10" s="1"/>
  <c r="AK7" i="4"/>
  <c r="C49" i="12"/>
  <c r="AJ8" i="12"/>
  <c r="Y33" i="19"/>
  <c r="AC33" i="19" s="1"/>
  <c r="AA40" i="18"/>
  <c r="AE40" i="18" s="1"/>
  <c r="J65" i="15"/>
  <c r="AF25" i="15"/>
  <c r="M65" i="15" s="1"/>
  <c r="C54" i="21"/>
  <c r="AJ13" i="21"/>
  <c r="AP24" i="21"/>
  <c r="D64" i="21" s="1"/>
  <c r="C64" i="21"/>
  <c r="AQ24" i="21"/>
  <c r="E64" i="21" s="1"/>
  <c r="AJ23" i="21"/>
  <c r="AK23" i="21" s="1"/>
  <c r="AP23" i="21" s="1"/>
  <c r="D63" i="21" s="1"/>
  <c r="C48" i="24"/>
  <c r="AJ7" i="24"/>
  <c r="AK39" i="4"/>
  <c r="AA21" i="5"/>
  <c r="AE21" i="5" s="1"/>
  <c r="AA41" i="5"/>
  <c r="AE41" i="5" s="1"/>
  <c r="AA39" i="5"/>
  <c r="AE39" i="5" s="1"/>
  <c r="AA37" i="5"/>
  <c r="AE37" i="5" s="1"/>
  <c r="W35" i="20"/>
  <c r="AB35" i="20" s="1"/>
  <c r="C79" i="25"/>
  <c r="AJ38" i="25"/>
  <c r="W24" i="15"/>
  <c r="AB24" i="15" s="1"/>
  <c r="AN24" i="15"/>
  <c r="AL24" i="15"/>
  <c r="Z24" i="15"/>
  <c r="AA21" i="15" s="1"/>
  <c r="AE21" i="15" s="1"/>
  <c r="X24" i="15"/>
  <c r="Y15" i="15" s="1"/>
  <c r="AC15" i="15" s="1"/>
  <c r="W9" i="15"/>
  <c r="AB9" i="15" s="1"/>
  <c r="W7" i="15"/>
  <c r="AB7" i="15" s="1"/>
  <c r="W10" i="15"/>
  <c r="AB10" i="15" s="1"/>
  <c r="W8" i="15"/>
  <c r="AB8" i="15" s="1"/>
  <c r="W11" i="15"/>
  <c r="AB11" i="15" s="1"/>
  <c r="W12" i="15"/>
  <c r="AB12" i="15" s="1"/>
  <c r="W15" i="15"/>
  <c r="AB15" i="15" s="1"/>
  <c r="W13" i="15"/>
  <c r="AB13" i="15" s="1"/>
  <c r="C65" i="6"/>
  <c r="AA19" i="1"/>
  <c r="AE19" i="1" s="1"/>
  <c r="C50" i="14"/>
  <c r="AJ9" i="14"/>
  <c r="W22" i="22"/>
  <c r="AB22" i="22" s="1"/>
  <c r="AK12" i="4"/>
  <c r="Y23" i="24"/>
  <c r="AC23" i="24" s="1"/>
  <c r="Y21" i="24"/>
  <c r="AC21" i="24" s="1"/>
  <c r="Y19" i="24"/>
  <c r="AC19" i="24" s="1"/>
  <c r="Y16" i="24"/>
  <c r="AC16" i="24" s="1"/>
  <c r="Y20" i="24"/>
  <c r="AC20" i="24" s="1"/>
  <c r="AA20" i="3"/>
  <c r="AE20" i="3" s="1"/>
  <c r="C68" i="25"/>
  <c r="AJ27" i="25"/>
  <c r="W15" i="17"/>
  <c r="AB15" i="17" s="1"/>
  <c r="AO39" i="15"/>
  <c r="AU39" i="15" s="1"/>
  <c r="L79" i="15" s="1"/>
  <c r="C72" i="21"/>
  <c r="AJ31" i="21"/>
  <c r="AA41" i="24"/>
  <c r="AE41" i="24" s="1"/>
  <c r="W18" i="17"/>
  <c r="AB18" i="17" s="1"/>
  <c r="J54" i="6"/>
  <c r="AF14" i="6"/>
  <c r="M54" i="6" s="1"/>
  <c r="AN13" i="6"/>
  <c r="Y20" i="14"/>
  <c r="AC20" i="14" s="1"/>
  <c r="C49" i="3"/>
  <c r="AJ8" i="3"/>
  <c r="AD7" i="4"/>
  <c r="I47" i="4" s="1"/>
  <c r="F47" i="4"/>
  <c r="AA37" i="6"/>
  <c r="AE37" i="6" s="1"/>
  <c r="AA36" i="14"/>
  <c r="AE36" i="14" s="1"/>
  <c r="AK33" i="25" l="1"/>
  <c r="AP33" i="25" s="1"/>
  <c r="D73" i="25" s="1"/>
  <c r="AK21" i="24"/>
  <c r="AK35" i="24"/>
  <c r="AK37" i="24"/>
  <c r="AK40" i="24"/>
  <c r="AP40" i="24" s="1"/>
  <c r="D80" i="24" s="1"/>
  <c r="AN32" i="24"/>
  <c r="AK13" i="24"/>
  <c r="AQ13" i="24" s="1"/>
  <c r="E53" i="24" s="1"/>
  <c r="AK22" i="24"/>
  <c r="AK19" i="23"/>
  <c r="AK18" i="23"/>
  <c r="AP18" i="23" s="1"/>
  <c r="D58" i="23" s="1"/>
  <c r="AK30" i="23"/>
  <c r="AQ30" i="23" s="1"/>
  <c r="E70" i="23" s="1"/>
  <c r="Y22" i="22"/>
  <c r="AC22" i="22" s="1"/>
  <c r="AD22" i="22" s="1"/>
  <c r="I62" i="22" s="1"/>
  <c r="AK25" i="21"/>
  <c r="AK17" i="21"/>
  <c r="AK15" i="21"/>
  <c r="AQ15" i="21" s="1"/>
  <c r="E55" i="21" s="1"/>
  <c r="AK18" i="21"/>
  <c r="AP18" i="21" s="1"/>
  <c r="D58" i="21" s="1"/>
  <c r="AK16" i="21"/>
  <c r="AP16" i="21" s="1"/>
  <c r="D56" i="21" s="1"/>
  <c r="AA40" i="20"/>
  <c r="AE40" i="20" s="1"/>
  <c r="AL18" i="20"/>
  <c r="AM18" i="20" s="1"/>
  <c r="AK16" i="20"/>
  <c r="AQ16" i="20" s="1"/>
  <c r="E56" i="20" s="1"/>
  <c r="AA37" i="20"/>
  <c r="AE37" i="20" s="1"/>
  <c r="AP19" i="19"/>
  <c r="D59" i="19" s="1"/>
  <c r="AK37" i="19"/>
  <c r="AQ37" i="19" s="1"/>
  <c r="E77" i="19" s="1"/>
  <c r="AP29" i="19"/>
  <c r="D69" i="19" s="1"/>
  <c r="AO21" i="19"/>
  <c r="AU23" i="19"/>
  <c r="L63" i="19" s="1"/>
  <c r="AP20" i="19"/>
  <c r="D60" i="19" s="1"/>
  <c r="AO22" i="19"/>
  <c r="AU22" i="19" s="1"/>
  <c r="L62" i="19" s="1"/>
  <c r="AO14" i="19"/>
  <c r="AU14" i="19" s="1"/>
  <c r="L54" i="19" s="1"/>
  <c r="AO20" i="19"/>
  <c r="AT20" i="19" s="1"/>
  <c r="K60" i="19" s="1"/>
  <c r="AK20" i="18"/>
  <c r="AK14" i="18"/>
  <c r="AP14" i="18" s="1"/>
  <c r="D54" i="18" s="1"/>
  <c r="AK34" i="18"/>
  <c r="AQ34" i="18" s="1"/>
  <c r="E74" i="18" s="1"/>
  <c r="AQ34" i="17"/>
  <c r="E74" i="17" s="1"/>
  <c r="AP34" i="17"/>
  <c r="D74" i="17" s="1"/>
  <c r="AA19" i="17"/>
  <c r="AE19" i="17" s="1"/>
  <c r="AA16" i="17"/>
  <c r="AE16" i="17" s="1"/>
  <c r="AA22" i="17"/>
  <c r="AE22" i="17" s="1"/>
  <c r="AN36" i="17"/>
  <c r="AK33" i="17"/>
  <c r="AK31" i="17"/>
  <c r="AQ31" i="17" s="1"/>
  <c r="E71" i="17" s="1"/>
  <c r="Y15" i="17"/>
  <c r="AC15" i="17" s="1"/>
  <c r="F55" i="17" s="1"/>
  <c r="AK27" i="17"/>
  <c r="AQ27" i="17" s="1"/>
  <c r="E67" i="17" s="1"/>
  <c r="AP35" i="16"/>
  <c r="D75" i="16" s="1"/>
  <c r="AQ35" i="16"/>
  <c r="E75" i="16" s="1"/>
  <c r="AK33" i="16"/>
  <c r="AQ33" i="16" s="1"/>
  <c r="E73" i="16" s="1"/>
  <c r="AQ41" i="16"/>
  <c r="E81" i="16" s="1"/>
  <c r="Y21" i="16"/>
  <c r="AC21" i="16" s="1"/>
  <c r="AR41" i="15"/>
  <c r="G81" i="15" s="1"/>
  <c r="AT39" i="15"/>
  <c r="K79" i="15" s="1"/>
  <c r="AM36" i="15"/>
  <c r="AS36" i="15" s="1"/>
  <c r="H76" i="15" s="1"/>
  <c r="AU41" i="15"/>
  <c r="L81" i="15" s="1"/>
  <c r="AO27" i="15"/>
  <c r="AT27" i="15" s="1"/>
  <c r="K67" i="15" s="1"/>
  <c r="Y18" i="15"/>
  <c r="AC18" i="15" s="1"/>
  <c r="AD18" i="15" s="1"/>
  <c r="I58" i="15" s="1"/>
  <c r="AA17" i="15"/>
  <c r="AE17" i="15" s="1"/>
  <c r="AF17" i="15" s="1"/>
  <c r="M57" i="15" s="1"/>
  <c r="AK40" i="14"/>
  <c r="AK21" i="14"/>
  <c r="AK14" i="14"/>
  <c r="AP14" i="14" s="1"/>
  <c r="D54" i="14" s="1"/>
  <c r="AP41" i="14"/>
  <c r="D81" i="14" s="1"/>
  <c r="AK22" i="14"/>
  <c r="AP23" i="14"/>
  <c r="D63" i="14" s="1"/>
  <c r="AK36" i="14"/>
  <c r="AQ36" i="14" s="1"/>
  <c r="E76" i="14" s="1"/>
  <c r="AA17" i="13"/>
  <c r="AE17" i="13" s="1"/>
  <c r="AA36" i="13"/>
  <c r="AE36" i="13" s="1"/>
  <c r="J76" i="13" s="1"/>
  <c r="AQ41" i="12"/>
  <c r="E81" i="12" s="1"/>
  <c r="AK22" i="12"/>
  <c r="AQ22" i="12" s="1"/>
  <c r="E62" i="12" s="1"/>
  <c r="AK29" i="12"/>
  <c r="AQ29" i="12" s="1"/>
  <c r="E69" i="12" s="1"/>
  <c r="AK25" i="12"/>
  <c r="AK34" i="12"/>
  <c r="AK32" i="12"/>
  <c r="AK39" i="12"/>
  <c r="AQ39" i="12" s="1"/>
  <c r="E79" i="12" s="1"/>
  <c r="AK31" i="12"/>
  <c r="AQ31" i="12" s="1"/>
  <c r="E71" i="12" s="1"/>
  <c r="AK18" i="11"/>
  <c r="AK34" i="11"/>
  <c r="J74" i="11"/>
  <c r="F76" i="11"/>
  <c r="AL35" i="11"/>
  <c r="AN39" i="11"/>
  <c r="AK10" i="11"/>
  <c r="AP10" i="11" s="1"/>
  <c r="D50" i="11" s="1"/>
  <c r="Y20" i="10"/>
  <c r="AC20" i="10" s="1"/>
  <c r="Y17" i="10"/>
  <c r="AC17" i="10" s="1"/>
  <c r="Y22" i="10"/>
  <c r="AC22" i="10" s="1"/>
  <c r="AK31" i="10"/>
  <c r="AP31" i="10" s="1"/>
  <c r="D71" i="10" s="1"/>
  <c r="Y18" i="10"/>
  <c r="AC18" i="10" s="1"/>
  <c r="F58" i="10" s="1"/>
  <c r="Y20" i="9"/>
  <c r="AC20" i="9" s="1"/>
  <c r="Y36" i="9"/>
  <c r="AC36" i="9" s="1"/>
  <c r="AM27" i="8"/>
  <c r="AS27" i="8" s="1"/>
  <c r="H67" i="8" s="1"/>
  <c r="AK17" i="8"/>
  <c r="AK11" i="8"/>
  <c r="AK21" i="8"/>
  <c r="AQ21" i="8" s="1"/>
  <c r="E61" i="8" s="1"/>
  <c r="AM29" i="8"/>
  <c r="AM30" i="8"/>
  <c r="AR30" i="8" s="1"/>
  <c r="G70" i="8" s="1"/>
  <c r="AK20" i="8"/>
  <c r="AQ23" i="8"/>
  <c r="E63" i="8" s="1"/>
  <c r="AO30" i="8"/>
  <c r="AU30" i="8" s="1"/>
  <c r="L70" i="8" s="1"/>
  <c r="AO40" i="8"/>
  <c r="AT40" i="8" s="1"/>
  <c r="K80" i="8" s="1"/>
  <c r="AA40" i="7"/>
  <c r="AE40" i="7" s="1"/>
  <c r="AA23" i="7"/>
  <c r="AE23" i="7" s="1"/>
  <c r="AA39" i="7"/>
  <c r="AE39" i="7" s="1"/>
  <c r="AM16" i="6"/>
  <c r="AR16" i="6" s="1"/>
  <c r="G56" i="6" s="1"/>
  <c r="AS19" i="6"/>
  <c r="H59" i="6" s="1"/>
  <c r="AM9" i="6"/>
  <c r="AS9" i="6" s="1"/>
  <c r="H49" i="6" s="1"/>
  <c r="AQ36" i="6"/>
  <c r="E76" i="6" s="1"/>
  <c r="AO22" i="6"/>
  <c r="AU23" i="6"/>
  <c r="L63" i="6" s="1"/>
  <c r="AM20" i="6"/>
  <c r="AS20" i="6" s="1"/>
  <c r="H60" i="6" s="1"/>
  <c r="AU19" i="6"/>
  <c r="L59" i="6" s="1"/>
  <c r="AO13" i="6"/>
  <c r="AT13" i="6" s="1"/>
  <c r="K53" i="6" s="1"/>
  <c r="AK35" i="6"/>
  <c r="AP35" i="6" s="1"/>
  <c r="D75" i="6" s="1"/>
  <c r="AQ41" i="5"/>
  <c r="E81" i="5" s="1"/>
  <c r="AK39" i="5"/>
  <c r="AK28" i="5"/>
  <c r="AK7" i="5"/>
  <c r="AK17" i="5"/>
  <c r="AP17" i="5" s="1"/>
  <c r="D57" i="5" s="1"/>
  <c r="AK33" i="5"/>
  <c r="AK10" i="5"/>
  <c r="AQ10" i="5" s="1"/>
  <c r="E50" i="5" s="1"/>
  <c r="AK37" i="5"/>
  <c r="AQ37" i="5" s="1"/>
  <c r="E77" i="5" s="1"/>
  <c r="AK30" i="5"/>
  <c r="AP30" i="5" s="1"/>
  <c r="D70" i="5" s="1"/>
  <c r="AK15" i="5"/>
  <c r="AK27" i="5"/>
  <c r="AQ27" i="5" s="1"/>
  <c r="E67" i="5" s="1"/>
  <c r="AM22" i="4"/>
  <c r="AP36" i="4"/>
  <c r="D76" i="4" s="1"/>
  <c r="AR23" i="4"/>
  <c r="G63" i="4" s="1"/>
  <c r="AN39" i="4"/>
  <c r="AO22" i="4"/>
  <c r="AU22" i="4" s="1"/>
  <c r="L62" i="4" s="1"/>
  <c r="AM20" i="4"/>
  <c r="AR20" i="4" s="1"/>
  <c r="G60" i="4" s="1"/>
  <c r="AK20" i="3"/>
  <c r="AP20" i="3" s="1"/>
  <c r="D60" i="3" s="1"/>
  <c r="AK30" i="3"/>
  <c r="AP30" i="3" s="1"/>
  <c r="D70" i="3" s="1"/>
  <c r="AK33" i="3"/>
  <c r="AK40" i="3"/>
  <c r="AP40" i="3" s="1"/>
  <c r="D80" i="3" s="1"/>
  <c r="AK25" i="3"/>
  <c r="AP25" i="3" s="1"/>
  <c r="D65" i="3" s="1"/>
  <c r="AN34" i="2"/>
  <c r="AK40" i="2"/>
  <c r="AP40" i="2" s="1"/>
  <c r="D80" i="2" s="1"/>
  <c r="AP41" i="2"/>
  <c r="D81" i="2" s="1"/>
  <c r="AA22" i="2"/>
  <c r="AE22" i="2" s="1"/>
  <c r="AF22" i="2" s="1"/>
  <c r="M62" i="2" s="1"/>
  <c r="AK36" i="1"/>
  <c r="AQ36" i="1" s="1"/>
  <c r="E76" i="1" s="1"/>
  <c r="AP41" i="1"/>
  <c r="D81" i="1" s="1"/>
  <c r="AK40" i="1"/>
  <c r="J60" i="22"/>
  <c r="AF20" i="22"/>
  <c r="M60" i="22" s="1"/>
  <c r="AN19" i="22"/>
  <c r="F57" i="10"/>
  <c r="AD17" i="10"/>
  <c r="I57" i="10" s="1"/>
  <c r="AL16" i="10"/>
  <c r="AP34" i="12"/>
  <c r="D74" i="12" s="1"/>
  <c r="AQ34" i="12"/>
  <c r="E74" i="12" s="1"/>
  <c r="AD15" i="15"/>
  <c r="I55" i="15" s="1"/>
  <c r="F55" i="15"/>
  <c r="AL14" i="15"/>
  <c r="AQ33" i="5"/>
  <c r="E73" i="5" s="1"/>
  <c r="AP33" i="5"/>
  <c r="D73" i="5" s="1"/>
  <c r="AQ21" i="21"/>
  <c r="E61" i="21" s="1"/>
  <c r="AP21" i="21"/>
  <c r="D61" i="21" s="1"/>
  <c r="AF40" i="7"/>
  <c r="M80" i="7" s="1"/>
  <c r="J80" i="7"/>
  <c r="AN39" i="7"/>
  <c r="AQ33" i="3"/>
  <c r="E73" i="3" s="1"/>
  <c r="AP33" i="3"/>
  <c r="D73" i="3" s="1"/>
  <c r="F60" i="9"/>
  <c r="AD20" i="9"/>
  <c r="I60" i="9" s="1"/>
  <c r="AL19" i="9"/>
  <c r="F58" i="15"/>
  <c r="AL17" i="15"/>
  <c r="J58" i="16"/>
  <c r="AF18" i="16"/>
  <c r="M58" i="16" s="1"/>
  <c r="AN17" i="16"/>
  <c r="AQ34" i="11"/>
  <c r="E74" i="11" s="1"/>
  <c r="AP34" i="11"/>
  <c r="D74" i="11" s="1"/>
  <c r="AD36" i="9"/>
  <c r="I76" i="9" s="1"/>
  <c r="F76" i="9"/>
  <c r="AL35" i="9"/>
  <c r="AD40" i="7"/>
  <c r="I80" i="7" s="1"/>
  <c r="F80" i="7"/>
  <c r="AL39" i="7"/>
  <c r="AN21" i="2"/>
  <c r="AS21" i="6"/>
  <c r="H61" i="6" s="1"/>
  <c r="AR21" i="6"/>
  <c r="G61" i="6" s="1"/>
  <c r="AD16" i="24"/>
  <c r="I56" i="24" s="1"/>
  <c r="F56" i="24"/>
  <c r="AL15" i="24"/>
  <c r="AQ39" i="4"/>
  <c r="E79" i="4" s="1"/>
  <c r="AP39" i="4"/>
  <c r="D79" i="4" s="1"/>
  <c r="AS24" i="8"/>
  <c r="H64" i="8" s="1"/>
  <c r="AD24" i="8"/>
  <c r="I64" i="8" s="1"/>
  <c r="AR24" i="8"/>
  <c r="G64" i="8" s="1"/>
  <c r="F64" i="8"/>
  <c r="AL23" i="8"/>
  <c r="AM23" i="8" s="1"/>
  <c r="AS23" i="8" s="1"/>
  <c r="H63" i="8" s="1"/>
  <c r="AF10" i="5"/>
  <c r="M50" i="5" s="1"/>
  <c r="J50" i="5"/>
  <c r="AN9" i="5"/>
  <c r="AP38" i="15"/>
  <c r="D78" i="15" s="1"/>
  <c r="AQ38" i="15"/>
  <c r="E78" i="15" s="1"/>
  <c r="AD37" i="22"/>
  <c r="I77" i="22" s="1"/>
  <c r="F77" i="22"/>
  <c r="AL36" i="22"/>
  <c r="C54" i="22"/>
  <c r="AJ13" i="22"/>
  <c r="F49" i="12"/>
  <c r="AD9" i="12"/>
  <c r="I49" i="12" s="1"/>
  <c r="AL8" i="12"/>
  <c r="C56" i="2"/>
  <c r="AJ15" i="2"/>
  <c r="C62" i="9"/>
  <c r="AJ21" i="9"/>
  <c r="F66" i="11"/>
  <c r="AD26" i="11"/>
  <c r="I66" i="11" s="1"/>
  <c r="AL25" i="11"/>
  <c r="C51" i="16"/>
  <c r="AJ10" i="16"/>
  <c r="AF12" i="20"/>
  <c r="M52" i="20" s="1"/>
  <c r="J52" i="20"/>
  <c r="AN11" i="20"/>
  <c r="AF9" i="25"/>
  <c r="M49" i="25" s="1"/>
  <c r="J49" i="25"/>
  <c r="AN8" i="25"/>
  <c r="C59" i="13"/>
  <c r="AJ18" i="13"/>
  <c r="C80" i="20"/>
  <c r="AJ39" i="20"/>
  <c r="C51" i="17"/>
  <c r="AJ10" i="17"/>
  <c r="F47" i="20"/>
  <c r="AD7" i="20"/>
  <c r="I47" i="20" s="1"/>
  <c r="F54" i="3"/>
  <c r="AD14" i="3"/>
  <c r="I54" i="3" s="1"/>
  <c r="AL13" i="3"/>
  <c r="AD21" i="13"/>
  <c r="I61" i="13" s="1"/>
  <c r="F61" i="13"/>
  <c r="AL20" i="13"/>
  <c r="AQ39" i="15"/>
  <c r="E79" i="15" s="1"/>
  <c r="AP39" i="15"/>
  <c r="D79" i="15" s="1"/>
  <c r="AD29" i="1"/>
  <c r="I69" i="1" s="1"/>
  <c r="F69" i="1"/>
  <c r="AL28" i="1"/>
  <c r="AF31" i="10"/>
  <c r="M71" i="10" s="1"/>
  <c r="J71" i="10"/>
  <c r="AN30" i="10"/>
  <c r="AR24" i="1"/>
  <c r="G64" i="1" s="1"/>
  <c r="F64" i="1"/>
  <c r="AS24" i="1"/>
  <c r="H64" i="1" s="1"/>
  <c r="AD24" i="1"/>
  <c r="I64" i="1" s="1"/>
  <c r="AL23" i="1"/>
  <c r="AM23" i="1" s="1"/>
  <c r="AD12" i="5"/>
  <c r="I52" i="5" s="1"/>
  <c r="F52" i="5"/>
  <c r="AL11" i="5"/>
  <c r="F73" i="10"/>
  <c r="AD33" i="10"/>
  <c r="I73" i="10" s="1"/>
  <c r="AL32" i="10"/>
  <c r="F65" i="23"/>
  <c r="AD25" i="23"/>
  <c r="I65" i="23" s="1"/>
  <c r="C74" i="20"/>
  <c r="AJ33" i="20"/>
  <c r="F50" i="25"/>
  <c r="AD10" i="25"/>
  <c r="I50" i="25" s="1"/>
  <c r="AL9" i="25"/>
  <c r="AQ42" i="20"/>
  <c r="E82" i="20" s="1"/>
  <c r="C82" i="20"/>
  <c r="AP42" i="20"/>
  <c r="D82" i="20" s="1"/>
  <c r="AJ41" i="20"/>
  <c r="AK41" i="20" s="1"/>
  <c r="AP41" i="20" s="1"/>
  <c r="D81" i="20" s="1"/>
  <c r="F62" i="7"/>
  <c r="AD22" i="7"/>
  <c r="I62" i="7" s="1"/>
  <c r="AL21" i="7"/>
  <c r="AF30" i="23"/>
  <c r="M70" i="23" s="1"/>
  <c r="J70" i="23"/>
  <c r="AN29" i="23"/>
  <c r="C67" i="7"/>
  <c r="AJ26" i="7"/>
  <c r="F57" i="1"/>
  <c r="AD17" i="1"/>
  <c r="I57" i="1" s="1"/>
  <c r="AL16" i="1"/>
  <c r="J68" i="21"/>
  <c r="AF28" i="21"/>
  <c r="M68" i="21" s="1"/>
  <c r="AN27" i="21"/>
  <c r="J66" i="12"/>
  <c r="AF26" i="12"/>
  <c r="M66" i="12" s="1"/>
  <c r="AN25" i="12"/>
  <c r="AP11" i="6"/>
  <c r="D51" i="6" s="1"/>
  <c r="AQ11" i="6"/>
  <c r="E51" i="6" s="1"/>
  <c r="AF27" i="22"/>
  <c r="M67" i="22" s="1"/>
  <c r="J67" i="22"/>
  <c r="AN26" i="22"/>
  <c r="AK29" i="25"/>
  <c r="C61" i="9"/>
  <c r="AJ20" i="9"/>
  <c r="AO7" i="19"/>
  <c r="AD16" i="3"/>
  <c r="I56" i="3" s="1"/>
  <c r="F56" i="3"/>
  <c r="AL15" i="3"/>
  <c r="AF38" i="6"/>
  <c r="M78" i="6" s="1"/>
  <c r="J78" i="6"/>
  <c r="AN37" i="6"/>
  <c r="AP15" i="6"/>
  <c r="D55" i="6" s="1"/>
  <c r="AQ15" i="6"/>
  <c r="E55" i="6" s="1"/>
  <c r="AF32" i="4"/>
  <c r="M72" i="4" s="1"/>
  <c r="J72" i="4"/>
  <c r="AN31" i="4"/>
  <c r="AD37" i="19"/>
  <c r="I77" i="19" s="1"/>
  <c r="F77" i="19"/>
  <c r="AL36" i="19"/>
  <c r="AM36" i="19" s="1"/>
  <c r="AS36" i="19" s="1"/>
  <c r="H76" i="19" s="1"/>
  <c r="AD32" i="6"/>
  <c r="I72" i="6" s="1"/>
  <c r="F72" i="6"/>
  <c r="AL31" i="6"/>
  <c r="AM18" i="19"/>
  <c r="AD28" i="19"/>
  <c r="I68" i="19" s="1"/>
  <c r="F68" i="19"/>
  <c r="AL27" i="19"/>
  <c r="AU24" i="3"/>
  <c r="L64" i="3" s="1"/>
  <c r="J64" i="3"/>
  <c r="AT24" i="3"/>
  <c r="K64" i="3" s="1"/>
  <c r="AF24" i="3"/>
  <c r="M64" i="3" s="1"/>
  <c r="AN23" i="3"/>
  <c r="AO23" i="3" s="1"/>
  <c r="F73" i="18"/>
  <c r="AD33" i="18"/>
  <c r="I73" i="18" s="1"/>
  <c r="AL32" i="18"/>
  <c r="J58" i="18"/>
  <c r="AF18" i="18"/>
  <c r="M58" i="18" s="1"/>
  <c r="AN17" i="18"/>
  <c r="C54" i="15"/>
  <c r="AJ13" i="15"/>
  <c r="AD31" i="25"/>
  <c r="I71" i="25" s="1"/>
  <c r="F71" i="25"/>
  <c r="AL30" i="25"/>
  <c r="F57" i="24"/>
  <c r="AD17" i="24"/>
  <c r="I57" i="24" s="1"/>
  <c r="AL16" i="24"/>
  <c r="AQ25" i="3"/>
  <c r="E65" i="3" s="1"/>
  <c r="F78" i="16"/>
  <c r="AD38" i="16"/>
  <c r="I78" i="16" s="1"/>
  <c r="AL37" i="16"/>
  <c r="J72" i="19"/>
  <c r="AF32" i="19"/>
  <c r="M72" i="19" s="1"/>
  <c r="AN31" i="19"/>
  <c r="J80" i="20"/>
  <c r="AF40" i="20"/>
  <c r="M80" i="20" s="1"/>
  <c r="AN39" i="20"/>
  <c r="AQ7" i="19"/>
  <c r="E47" i="19" s="1"/>
  <c r="AP7" i="19"/>
  <c r="D47" i="19" s="1"/>
  <c r="C48" i="7"/>
  <c r="AJ7" i="7"/>
  <c r="AF28" i="6"/>
  <c r="M68" i="6" s="1"/>
  <c r="J68" i="6"/>
  <c r="AN27" i="6"/>
  <c r="J47" i="24"/>
  <c r="AF7" i="24"/>
  <c r="M47" i="24" s="1"/>
  <c r="AQ35" i="6"/>
  <c r="E75" i="6" s="1"/>
  <c r="J53" i="21"/>
  <c r="AF13" i="21"/>
  <c r="M53" i="21" s="1"/>
  <c r="AN12" i="21"/>
  <c r="AA42" i="9"/>
  <c r="AE42" i="9" s="1"/>
  <c r="AA25" i="9"/>
  <c r="AE25" i="9" s="1"/>
  <c r="AA27" i="9"/>
  <c r="AE27" i="9" s="1"/>
  <c r="AA28" i="9"/>
  <c r="AE28" i="9" s="1"/>
  <c r="AA29" i="9"/>
  <c r="AE29" i="9" s="1"/>
  <c r="AA26" i="9"/>
  <c r="AE26" i="9" s="1"/>
  <c r="AA31" i="9"/>
  <c r="AE31" i="9" s="1"/>
  <c r="AA30" i="9"/>
  <c r="AE30" i="9" s="1"/>
  <c r="AA33" i="9"/>
  <c r="AE33" i="9" s="1"/>
  <c r="AA32" i="9"/>
  <c r="AE32" i="9" s="1"/>
  <c r="AA35" i="9"/>
  <c r="AE35" i="9" s="1"/>
  <c r="AF26" i="14"/>
  <c r="M66" i="14" s="1"/>
  <c r="J66" i="14"/>
  <c r="AN25" i="14"/>
  <c r="J67" i="16"/>
  <c r="AF27" i="16"/>
  <c r="M67" i="16" s="1"/>
  <c r="AN26" i="16"/>
  <c r="AP35" i="4"/>
  <c r="D75" i="4" s="1"/>
  <c r="AQ35" i="4"/>
  <c r="E75" i="4" s="1"/>
  <c r="J49" i="1"/>
  <c r="AF9" i="1"/>
  <c r="M49" i="1" s="1"/>
  <c r="AN8" i="1"/>
  <c r="AK25" i="6"/>
  <c r="AF22" i="13"/>
  <c r="M62" i="13" s="1"/>
  <c r="J62" i="13"/>
  <c r="AN21" i="13"/>
  <c r="AD19" i="24"/>
  <c r="I59" i="24" s="1"/>
  <c r="F59" i="24"/>
  <c r="AL18" i="24"/>
  <c r="AK7" i="24"/>
  <c r="C61" i="10"/>
  <c r="AJ20" i="10"/>
  <c r="AF8" i="5"/>
  <c r="M48" i="5" s="1"/>
  <c r="J48" i="5"/>
  <c r="AN7" i="5"/>
  <c r="J48" i="23"/>
  <c r="AF8" i="23"/>
  <c r="M48" i="23" s="1"/>
  <c r="AN7" i="23"/>
  <c r="AD18" i="10"/>
  <c r="I58" i="10" s="1"/>
  <c r="AL17" i="10"/>
  <c r="C74" i="9"/>
  <c r="AJ33" i="9"/>
  <c r="J54" i="11"/>
  <c r="AF14" i="11"/>
  <c r="M54" i="11" s="1"/>
  <c r="AN13" i="11"/>
  <c r="AR23" i="19"/>
  <c r="G63" i="19" s="1"/>
  <c r="AD41" i="22"/>
  <c r="I81" i="22" s="1"/>
  <c r="F81" i="22"/>
  <c r="AL40" i="22"/>
  <c r="J58" i="11"/>
  <c r="AF18" i="11"/>
  <c r="M58" i="11" s="1"/>
  <c r="AN17" i="11"/>
  <c r="C53" i="22"/>
  <c r="AJ12" i="22"/>
  <c r="AD10" i="12"/>
  <c r="I50" i="12" s="1"/>
  <c r="F50" i="12"/>
  <c r="AL9" i="12"/>
  <c r="J71" i="11"/>
  <c r="AF31" i="11"/>
  <c r="M71" i="11" s="1"/>
  <c r="AN30" i="11"/>
  <c r="F52" i="11"/>
  <c r="AD12" i="11"/>
  <c r="I52" i="11" s="1"/>
  <c r="AL11" i="11"/>
  <c r="C55" i="2"/>
  <c r="AJ14" i="2"/>
  <c r="AP24" i="2"/>
  <c r="D64" i="2" s="1"/>
  <c r="AQ24" i="2"/>
  <c r="E64" i="2" s="1"/>
  <c r="C64" i="2"/>
  <c r="AJ23" i="2"/>
  <c r="AK23" i="2" s="1"/>
  <c r="AQ23" i="2" s="1"/>
  <c r="E63" i="2" s="1"/>
  <c r="AD12" i="14"/>
  <c r="I52" i="14" s="1"/>
  <c r="F52" i="14"/>
  <c r="AL11" i="14"/>
  <c r="F79" i="17"/>
  <c r="AD39" i="17"/>
  <c r="I79" i="17" s="1"/>
  <c r="AL38" i="17"/>
  <c r="AM38" i="17" s="1"/>
  <c r="AS38" i="17" s="1"/>
  <c r="H78" i="17" s="1"/>
  <c r="F70" i="4"/>
  <c r="AD30" i="4"/>
  <c r="I70" i="4" s="1"/>
  <c r="AL29" i="4"/>
  <c r="AF19" i="20"/>
  <c r="M59" i="20" s="1"/>
  <c r="J59" i="20"/>
  <c r="AN18" i="20"/>
  <c r="AD40" i="17"/>
  <c r="I80" i="17" s="1"/>
  <c r="F80" i="17"/>
  <c r="AL39" i="17"/>
  <c r="J77" i="3"/>
  <c r="AF37" i="3"/>
  <c r="M77" i="3" s="1"/>
  <c r="AN36" i="3"/>
  <c r="F81" i="23"/>
  <c r="AR41" i="23"/>
  <c r="G81" i="23" s="1"/>
  <c r="AD41" i="23"/>
  <c r="I81" i="23" s="1"/>
  <c r="AL40" i="23"/>
  <c r="AD25" i="11"/>
  <c r="I65" i="11" s="1"/>
  <c r="F65" i="11"/>
  <c r="C50" i="16"/>
  <c r="AJ9" i="16"/>
  <c r="AF9" i="20"/>
  <c r="M49" i="20" s="1"/>
  <c r="J49" i="20"/>
  <c r="AN8" i="20"/>
  <c r="J48" i="25"/>
  <c r="AF8" i="25"/>
  <c r="M48" i="25" s="1"/>
  <c r="AN7" i="25"/>
  <c r="AD15" i="1"/>
  <c r="I55" i="1" s="1"/>
  <c r="F55" i="1"/>
  <c r="AL14" i="1"/>
  <c r="J47" i="12"/>
  <c r="AF7" i="12"/>
  <c r="M47" i="12" s="1"/>
  <c r="C47" i="17"/>
  <c r="AO9" i="19"/>
  <c r="AT30" i="8"/>
  <c r="K70" i="8" s="1"/>
  <c r="AD12" i="3"/>
  <c r="I52" i="3" s="1"/>
  <c r="F52" i="3"/>
  <c r="AL11" i="3"/>
  <c r="AD13" i="24"/>
  <c r="I53" i="24" s="1"/>
  <c r="F53" i="24"/>
  <c r="AL12" i="24"/>
  <c r="AT42" i="18"/>
  <c r="K82" i="18" s="1"/>
  <c r="AU42" i="18"/>
  <c r="L82" i="18" s="1"/>
  <c r="AF42" i="18"/>
  <c r="M82" i="18" s="1"/>
  <c r="J82" i="18"/>
  <c r="AN41" i="18"/>
  <c r="AO41" i="18" s="1"/>
  <c r="AU41" i="18" s="1"/>
  <c r="L81" i="18" s="1"/>
  <c r="AF29" i="10"/>
  <c r="M69" i="10" s="1"/>
  <c r="J69" i="10"/>
  <c r="AN28" i="10"/>
  <c r="AQ9" i="6"/>
  <c r="E49" i="6" s="1"/>
  <c r="AP9" i="6"/>
  <c r="D49" i="6" s="1"/>
  <c r="J53" i="8"/>
  <c r="AF13" i="8"/>
  <c r="M53" i="8" s="1"/>
  <c r="AN12" i="8"/>
  <c r="AM22" i="1"/>
  <c r="AR22" i="1" s="1"/>
  <c r="G62" i="1" s="1"/>
  <c r="Y42" i="20"/>
  <c r="AC42" i="20" s="1"/>
  <c r="Y25" i="20"/>
  <c r="AC25" i="20" s="1"/>
  <c r="Y27" i="20"/>
  <c r="AC27" i="20" s="1"/>
  <c r="Y26" i="20"/>
  <c r="AC26" i="20" s="1"/>
  <c r="Y29" i="20"/>
  <c r="AC29" i="20" s="1"/>
  <c r="Y28" i="20"/>
  <c r="AC28" i="20" s="1"/>
  <c r="Y30" i="20"/>
  <c r="AC30" i="20" s="1"/>
  <c r="Y32" i="20"/>
  <c r="AC32" i="20" s="1"/>
  <c r="Y34" i="20"/>
  <c r="AC34" i="20" s="1"/>
  <c r="Y31" i="20"/>
  <c r="AC31" i="20" s="1"/>
  <c r="Y33" i="20"/>
  <c r="AC33" i="20" s="1"/>
  <c r="Y35" i="20"/>
  <c r="AC35" i="20" s="1"/>
  <c r="AF27" i="23"/>
  <c r="M67" i="23" s="1"/>
  <c r="J67" i="23"/>
  <c r="AN26" i="23"/>
  <c r="AM31" i="15"/>
  <c r="F56" i="21"/>
  <c r="AD16" i="21"/>
  <c r="I56" i="21" s="1"/>
  <c r="AL15" i="21"/>
  <c r="AO20" i="4"/>
  <c r="AK30" i="11"/>
  <c r="AF28" i="22"/>
  <c r="M68" i="22" s="1"/>
  <c r="J68" i="22"/>
  <c r="AN27" i="22"/>
  <c r="C48" i="13"/>
  <c r="AJ7" i="13"/>
  <c r="J70" i="3"/>
  <c r="AF30" i="3"/>
  <c r="M70" i="3" s="1"/>
  <c r="AN29" i="3"/>
  <c r="AK8" i="21"/>
  <c r="Y15" i="9"/>
  <c r="AC15" i="9" s="1"/>
  <c r="AO21" i="4"/>
  <c r="AK32" i="11"/>
  <c r="AD32" i="22"/>
  <c r="I72" i="22" s="1"/>
  <c r="F72" i="22"/>
  <c r="AL31" i="22"/>
  <c r="AM17" i="6"/>
  <c r="AK14" i="12"/>
  <c r="AD25" i="19"/>
  <c r="I65" i="19" s="1"/>
  <c r="F65" i="19"/>
  <c r="AQ28" i="8"/>
  <c r="E68" i="8" s="1"/>
  <c r="AP28" i="8"/>
  <c r="D68" i="8" s="1"/>
  <c r="C50" i="10"/>
  <c r="AJ9" i="10"/>
  <c r="AP10" i="5"/>
  <c r="D50" i="5" s="1"/>
  <c r="J73" i="1"/>
  <c r="AF33" i="1"/>
  <c r="M73" i="1" s="1"/>
  <c r="AN32" i="1"/>
  <c r="AK32" i="24"/>
  <c r="AK15" i="11"/>
  <c r="AD33" i="25"/>
  <c r="I73" i="25" s="1"/>
  <c r="F73" i="25"/>
  <c r="AL32" i="25"/>
  <c r="F48" i="18"/>
  <c r="AD8" i="18"/>
  <c r="I48" i="18" s="1"/>
  <c r="AL7" i="18"/>
  <c r="AQ37" i="4"/>
  <c r="E77" i="4" s="1"/>
  <c r="AP37" i="4"/>
  <c r="D77" i="4" s="1"/>
  <c r="AF30" i="19"/>
  <c r="M70" i="19" s="1"/>
  <c r="J70" i="19"/>
  <c r="AN29" i="19"/>
  <c r="AK15" i="24"/>
  <c r="AM25" i="15"/>
  <c r="J66" i="6"/>
  <c r="AF26" i="6"/>
  <c r="M66" i="6" s="1"/>
  <c r="AN25" i="6"/>
  <c r="F62" i="25"/>
  <c r="AD22" i="25"/>
  <c r="I62" i="25" s="1"/>
  <c r="AL21" i="25"/>
  <c r="AS40" i="8"/>
  <c r="H80" i="8" s="1"/>
  <c r="AR40" i="8"/>
  <c r="G80" i="8" s="1"/>
  <c r="J59" i="17"/>
  <c r="AF19" i="17"/>
  <c r="M59" i="17" s="1"/>
  <c r="AN18" i="17"/>
  <c r="J54" i="21"/>
  <c r="AF14" i="21"/>
  <c r="M54" i="21" s="1"/>
  <c r="AN13" i="21"/>
  <c r="AK18" i="3"/>
  <c r="AF26" i="16"/>
  <c r="M66" i="16" s="1"/>
  <c r="J66" i="16"/>
  <c r="AN25" i="16"/>
  <c r="J47" i="1"/>
  <c r="AF7" i="1"/>
  <c r="M47" i="1" s="1"/>
  <c r="F64" i="21"/>
  <c r="AR24" i="21"/>
  <c r="G64" i="21" s="1"/>
  <c r="AS24" i="21"/>
  <c r="H64" i="21" s="1"/>
  <c r="AD24" i="21"/>
  <c r="I64" i="21" s="1"/>
  <c r="AL23" i="21"/>
  <c r="AM23" i="21" s="1"/>
  <c r="AS23" i="21" s="1"/>
  <c r="H63" i="21" s="1"/>
  <c r="AD20" i="10"/>
  <c r="I60" i="10" s="1"/>
  <c r="F60" i="10"/>
  <c r="AL19" i="10"/>
  <c r="F71" i="16"/>
  <c r="AD31" i="16"/>
  <c r="I71" i="16" s="1"/>
  <c r="AL30" i="16"/>
  <c r="C67" i="13"/>
  <c r="AJ26" i="13"/>
  <c r="F61" i="24"/>
  <c r="AD21" i="24"/>
  <c r="I61" i="24" s="1"/>
  <c r="AL20" i="24"/>
  <c r="C64" i="15"/>
  <c r="AQ24" i="15"/>
  <c r="E64" i="15" s="1"/>
  <c r="AP24" i="15"/>
  <c r="D64" i="15" s="1"/>
  <c r="AJ23" i="15"/>
  <c r="AK23" i="15" s="1"/>
  <c r="J63" i="10"/>
  <c r="AF23" i="10"/>
  <c r="M63" i="10" s="1"/>
  <c r="AN22" i="10"/>
  <c r="J47" i="5"/>
  <c r="AF7" i="5"/>
  <c r="M47" i="5" s="1"/>
  <c r="J60" i="12"/>
  <c r="AF20" i="12"/>
  <c r="M60" i="12" s="1"/>
  <c r="AN19" i="12"/>
  <c r="AD38" i="12"/>
  <c r="I78" i="12" s="1"/>
  <c r="F78" i="12"/>
  <c r="AL37" i="12"/>
  <c r="C79" i="9"/>
  <c r="AJ38" i="9"/>
  <c r="J55" i="11"/>
  <c r="AF15" i="11"/>
  <c r="M55" i="11" s="1"/>
  <c r="AN14" i="11"/>
  <c r="AK25" i="24"/>
  <c r="AF35" i="16"/>
  <c r="M75" i="16" s="1"/>
  <c r="J75" i="16"/>
  <c r="AN34" i="16"/>
  <c r="AF22" i="3"/>
  <c r="M62" i="3" s="1"/>
  <c r="J62" i="3"/>
  <c r="AN21" i="3"/>
  <c r="F55" i="11"/>
  <c r="AD15" i="11"/>
  <c r="I55" i="11" s="1"/>
  <c r="AL14" i="11"/>
  <c r="C56" i="7"/>
  <c r="AJ15" i="7"/>
  <c r="Y24" i="2"/>
  <c r="AC24" i="2" s="1"/>
  <c r="Y7" i="2"/>
  <c r="AC7" i="2" s="1"/>
  <c r="Y8" i="2"/>
  <c r="AC8" i="2" s="1"/>
  <c r="Y9" i="2"/>
  <c r="AC9" i="2" s="1"/>
  <c r="Y10" i="2"/>
  <c r="AC10" i="2" s="1"/>
  <c r="Y11" i="2"/>
  <c r="AC11" i="2" s="1"/>
  <c r="Y12" i="2"/>
  <c r="AC12" i="2" s="1"/>
  <c r="Y13" i="2"/>
  <c r="AC13" i="2" s="1"/>
  <c r="Y14" i="2"/>
  <c r="AC14" i="2" s="1"/>
  <c r="Y16" i="2"/>
  <c r="AC16" i="2" s="1"/>
  <c r="Y15" i="2"/>
  <c r="AC15" i="2" s="1"/>
  <c r="AD15" i="14"/>
  <c r="I55" i="14" s="1"/>
  <c r="F55" i="14"/>
  <c r="AL14" i="14"/>
  <c r="AK12" i="24"/>
  <c r="AP21" i="25"/>
  <c r="D61" i="25" s="1"/>
  <c r="J60" i="20"/>
  <c r="AF20" i="20"/>
  <c r="M60" i="20" s="1"/>
  <c r="AN19" i="20"/>
  <c r="F76" i="5"/>
  <c r="AD36" i="5"/>
  <c r="I76" i="5" s="1"/>
  <c r="AL35" i="5"/>
  <c r="J62" i="24"/>
  <c r="AF22" i="24"/>
  <c r="M62" i="24" s="1"/>
  <c r="AN21" i="24"/>
  <c r="AF36" i="19"/>
  <c r="M76" i="19" s="1"/>
  <c r="J76" i="19"/>
  <c r="AN35" i="19"/>
  <c r="AK17" i="18"/>
  <c r="AP12" i="19"/>
  <c r="D52" i="19" s="1"/>
  <c r="AQ12" i="19"/>
  <c r="E52" i="19" s="1"/>
  <c r="C48" i="17"/>
  <c r="AJ7" i="17"/>
  <c r="J78" i="23"/>
  <c r="AF38" i="23"/>
  <c r="M78" i="23" s="1"/>
  <c r="AN37" i="23"/>
  <c r="F57" i="20"/>
  <c r="AD17" i="20"/>
  <c r="I57" i="20" s="1"/>
  <c r="AL16" i="20"/>
  <c r="F51" i="3"/>
  <c r="AD11" i="3"/>
  <c r="I51" i="3" s="1"/>
  <c r="AL10" i="3"/>
  <c r="AQ19" i="11"/>
  <c r="E59" i="11" s="1"/>
  <c r="AF25" i="10"/>
  <c r="M65" i="10" s="1"/>
  <c r="J65" i="10"/>
  <c r="AK8" i="11"/>
  <c r="AK34" i="4"/>
  <c r="AD11" i="5"/>
  <c r="I51" i="5" s="1"/>
  <c r="F51" i="5"/>
  <c r="AL10" i="5"/>
  <c r="F70" i="10"/>
  <c r="AD30" i="10"/>
  <c r="I70" i="10" s="1"/>
  <c r="AL29" i="10"/>
  <c r="AS42" i="23"/>
  <c r="H82" i="23" s="1"/>
  <c r="AD42" i="23"/>
  <c r="I82" i="23" s="1"/>
  <c r="F82" i="23"/>
  <c r="AR42" i="23"/>
  <c r="G82" i="23" s="1"/>
  <c r="AL41" i="23"/>
  <c r="AM41" i="23" s="1"/>
  <c r="AS41" i="23" s="1"/>
  <c r="H81" i="23" s="1"/>
  <c r="J57" i="24"/>
  <c r="AF17" i="24"/>
  <c r="M57" i="24" s="1"/>
  <c r="AN16" i="24"/>
  <c r="AK27" i="3"/>
  <c r="AK35" i="2"/>
  <c r="F57" i="5"/>
  <c r="AD17" i="5"/>
  <c r="I57" i="5" s="1"/>
  <c r="AL16" i="5"/>
  <c r="C72" i="20"/>
  <c r="AJ31" i="20"/>
  <c r="AP23" i="12"/>
  <c r="D63" i="12" s="1"/>
  <c r="AK31" i="16"/>
  <c r="C65" i="7"/>
  <c r="AD21" i="25"/>
  <c r="I61" i="25" s="1"/>
  <c r="F61" i="25"/>
  <c r="AL20" i="25"/>
  <c r="AP22" i="19"/>
  <c r="D62" i="19" s="1"/>
  <c r="AQ22" i="19"/>
  <c r="E62" i="19" s="1"/>
  <c r="F62" i="20"/>
  <c r="AD22" i="20"/>
  <c r="I62" i="20" s="1"/>
  <c r="AL21" i="20"/>
  <c r="AF36" i="13"/>
  <c r="M76" i="13" s="1"/>
  <c r="AK13" i="11"/>
  <c r="F78" i="25"/>
  <c r="AD38" i="25"/>
  <c r="I78" i="25" s="1"/>
  <c r="AL37" i="25"/>
  <c r="AK22" i="25"/>
  <c r="AF20" i="18"/>
  <c r="M60" i="18" s="1"/>
  <c r="J60" i="18"/>
  <c r="AN19" i="18"/>
  <c r="J57" i="21"/>
  <c r="AF17" i="21"/>
  <c r="M57" i="21" s="1"/>
  <c r="AN16" i="21"/>
  <c r="AK14" i="11"/>
  <c r="AF26" i="22"/>
  <c r="M66" i="22" s="1"/>
  <c r="J66" i="22"/>
  <c r="AN25" i="22"/>
  <c r="F71" i="21"/>
  <c r="AD31" i="21"/>
  <c r="I71" i="21" s="1"/>
  <c r="AL30" i="21"/>
  <c r="AK38" i="10"/>
  <c r="AO29" i="15"/>
  <c r="AD19" i="11"/>
  <c r="I59" i="11" s="1"/>
  <c r="F59" i="11"/>
  <c r="AL18" i="11"/>
  <c r="AQ18" i="21"/>
  <c r="E58" i="21" s="1"/>
  <c r="J69" i="2"/>
  <c r="AF29" i="2"/>
  <c r="M69" i="2" s="1"/>
  <c r="AN28" i="2"/>
  <c r="AK7" i="23"/>
  <c r="AO25" i="8"/>
  <c r="F71" i="12"/>
  <c r="AD31" i="12"/>
  <c r="I71" i="12" s="1"/>
  <c r="AL30" i="12"/>
  <c r="Y18" i="9"/>
  <c r="AC18" i="9" s="1"/>
  <c r="J57" i="1"/>
  <c r="AF17" i="1"/>
  <c r="M57" i="1" s="1"/>
  <c r="AN16" i="1"/>
  <c r="F70" i="6"/>
  <c r="AD30" i="6"/>
  <c r="I70" i="6" s="1"/>
  <c r="AL29" i="6"/>
  <c r="F66" i="17"/>
  <c r="AD26" i="17"/>
  <c r="I66" i="17" s="1"/>
  <c r="AL25" i="17"/>
  <c r="AF16" i="3"/>
  <c r="M56" i="3" s="1"/>
  <c r="J56" i="3"/>
  <c r="AN15" i="3"/>
  <c r="J76" i="18"/>
  <c r="AF36" i="18"/>
  <c r="M76" i="18" s="1"/>
  <c r="AN35" i="18"/>
  <c r="F71" i="18"/>
  <c r="AD31" i="18"/>
  <c r="I71" i="18" s="1"/>
  <c r="AL30" i="18"/>
  <c r="J52" i="18"/>
  <c r="AF12" i="18"/>
  <c r="M52" i="18" s="1"/>
  <c r="AN11" i="18"/>
  <c r="AK13" i="20"/>
  <c r="F72" i="25"/>
  <c r="AD32" i="25"/>
  <c r="I72" i="25" s="1"/>
  <c r="AL31" i="25"/>
  <c r="C48" i="9"/>
  <c r="AJ7" i="9"/>
  <c r="C64" i="7"/>
  <c r="AQ24" i="7"/>
  <c r="E64" i="7" s="1"/>
  <c r="AP24" i="7"/>
  <c r="D64" i="7" s="1"/>
  <c r="AJ23" i="7"/>
  <c r="AK23" i="7" s="1"/>
  <c r="AQ23" i="7" s="1"/>
  <c r="E63" i="7" s="1"/>
  <c r="AK36" i="3"/>
  <c r="AQ10" i="11"/>
  <c r="E50" i="11" s="1"/>
  <c r="AK7" i="14"/>
  <c r="J51" i="21"/>
  <c r="AF11" i="21"/>
  <c r="M51" i="21" s="1"/>
  <c r="AN10" i="21"/>
  <c r="AD35" i="5"/>
  <c r="I75" i="5" s="1"/>
  <c r="F75" i="5"/>
  <c r="AL34" i="5"/>
  <c r="C73" i="9"/>
  <c r="AJ32" i="9"/>
  <c r="AK38" i="2"/>
  <c r="AK25" i="19"/>
  <c r="AF29" i="5"/>
  <c r="M69" i="5" s="1"/>
  <c r="J69" i="5"/>
  <c r="AN28" i="5"/>
  <c r="C55" i="15"/>
  <c r="AJ14" i="15"/>
  <c r="C63" i="10"/>
  <c r="AJ22" i="10"/>
  <c r="AK26" i="1"/>
  <c r="J64" i="23"/>
  <c r="AU24" i="23"/>
  <c r="L64" i="23" s="1"/>
  <c r="AF24" i="23"/>
  <c r="M64" i="23" s="1"/>
  <c r="AT24" i="23"/>
  <c r="K64" i="23" s="1"/>
  <c r="AN23" i="23"/>
  <c r="AO23" i="23" s="1"/>
  <c r="AU23" i="23" s="1"/>
  <c r="L63" i="23" s="1"/>
  <c r="J57" i="8"/>
  <c r="AF17" i="8"/>
  <c r="M57" i="8" s="1"/>
  <c r="AN16" i="8"/>
  <c r="AA41" i="9"/>
  <c r="AE41" i="9" s="1"/>
  <c r="AA36" i="9"/>
  <c r="AE36" i="9" s="1"/>
  <c r="AA38" i="9"/>
  <c r="AE38" i="9" s="1"/>
  <c r="AA34" i="9"/>
  <c r="AE34" i="9" s="1"/>
  <c r="J52" i="11"/>
  <c r="AF12" i="11"/>
  <c r="M52" i="11" s="1"/>
  <c r="AN11" i="11"/>
  <c r="J61" i="15"/>
  <c r="AF21" i="15"/>
  <c r="M61" i="15" s="1"/>
  <c r="AN20" i="15"/>
  <c r="AF23" i="11"/>
  <c r="M63" i="11" s="1"/>
  <c r="J63" i="11"/>
  <c r="AN22" i="11"/>
  <c r="AO22" i="11" s="1"/>
  <c r="C51" i="22"/>
  <c r="AJ10" i="22"/>
  <c r="F47" i="12"/>
  <c r="AD7" i="12"/>
  <c r="I47" i="12" s="1"/>
  <c r="J71" i="17"/>
  <c r="AF31" i="17"/>
  <c r="M71" i="17" s="1"/>
  <c r="AN30" i="17"/>
  <c r="C77" i="13"/>
  <c r="AJ36" i="13"/>
  <c r="AD9" i="11"/>
  <c r="I49" i="11" s="1"/>
  <c r="F49" i="11"/>
  <c r="AL8" i="11"/>
  <c r="C78" i="13"/>
  <c r="AJ37" i="13"/>
  <c r="C54" i="2"/>
  <c r="AJ13" i="2"/>
  <c r="F63" i="3"/>
  <c r="AD23" i="3"/>
  <c r="I63" i="3" s="1"/>
  <c r="AL22" i="3"/>
  <c r="AM22" i="3" s="1"/>
  <c r="AR22" i="3" s="1"/>
  <c r="G62" i="3" s="1"/>
  <c r="AP13" i="24"/>
  <c r="D53" i="24" s="1"/>
  <c r="J61" i="20"/>
  <c r="AF21" i="20"/>
  <c r="M61" i="20" s="1"/>
  <c r="AN20" i="20"/>
  <c r="AK27" i="24"/>
  <c r="AF41" i="3"/>
  <c r="M81" i="3" s="1"/>
  <c r="J81" i="3"/>
  <c r="AT41" i="3"/>
  <c r="K81" i="3" s="1"/>
  <c r="AN40" i="3"/>
  <c r="AO40" i="3" s="1"/>
  <c r="C52" i="16"/>
  <c r="AJ11" i="16"/>
  <c r="AF7" i="20"/>
  <c r="M47" i="20" s="1"/>
  <c r="J47" i="20"/>
  <c r="J64" i="25"/>
  <c r="AU24" i="25"/>
  <c r="L64" i="25" s="1"/>
  <c r="AT24" i="25"/>
  <c r="K64" i="25" s="1"/>
  <c r="AF24" i="25"/>
  <c r="M64" i="25" s="1"/>
  <c r="AN23" i="25"/>
  <c r="AO23" i="25" s="1"/>
  <c r="AT23" i="25" s="1"/>
  <c r="K63" i="25" s="1"/>
  <c r="Y23" i="13"/>
  <c r="AC23" i="13" s="1"/>
  <c r="Y18" i="13"/>
  <c r="AC18" i="13" s="1"/>
  <c r="AK19" i="25"/>
  <c r="AK35" i="19"/>
  <c r="C58" i="15"/>
  <c r="AJ17" i="15"/>
  <c r="AD34" i="9"/>
  <c r="I74" i="9" s="1"/>
  <c r="F74" i="9"/>
  <c r="AL33" i="9"/>
  <c r="F58" i="17"/>
  <c r="AD18" i="17"/>
  <c r="I58" i="17" s="1"/>
  <c r="AL17" i="17"/>
  <c r="J64" i="14"/>
  <c r="AU24" i="14"/>
  <c r="L64" i="14" s="1"/>
  <c r="AT24" i="14"/>
  <c r="K64" i="14" s="1"/>
  <c r="AF24" i="14"/>
  <c r="M64" i="14" s="1"/>
  <c r="AN23" i="14"/>
  <c r="AO23" i="14" s="1"/>
  <c r="AU23" i="14" s="1"/>
  <c r="L63" i="14" s="1"/>
  <c r="AD10" i="24"/>
  <c r="I50" i="24" s="1"/>
  <c r="F50" i="24"/>
  <c r="AL9" i="24"/>
  <c r="AF26" i="10"/>
  <c r="M66" i="10" s="1"/>
  <c r="J66" i="10"/>
  <c r="AN25" i="10"/>
  <c r="J75" i="25"/>
  <c r="AF35" i="25"/>
  <c r="M75" i="25" s="1"/>
  <c r="AN34" i="25"/>
  <c r="AD37" i="2"/>
  <c r="I77" i="2" s="1"/>
  <c r="F77" i="2"/>
  <c r="AL36" i="2"/>
  <c r="AK14" i="24"/>
  <c r="AD9" i="5"/>
  <c r="I49" i="5" s="1"/>
  <c r="F49" i="5"/>
  <c r="AL8" i="5"/>
  <c r="F71" i="10"/>
  <c r="AD31" i="10"/>
  <c r="I71" i="10" s="1"/>
  <c r="AL30" i="10"/>
  <c r="AD33" i="23"/>
  <c r="I73" i="23" s="1"/>
  <c r="F73" i="23"/>
  <c r="AL32" i="23"/>
  <c r="AO8" i="6"/>
  <c r="AF19" i="24"/>
  <c r="M59" i="24" s="1"/>
  <c r="J59" i="24"/>
  <c r="AN18" i="24"/>
  <c r="AQ16" i="21"/>
  <c r="E56" i="21" s="1"/>
  <c r="AK29" i="22"/>
  <c r="C69" i="20"/>
  <c r="AJ28" i="20"/>
  <c r="AO15" i="19"/>
  <c r="J65" i="23"/>
  <c r="AF25" i="23"/>
  <c r="M65" i="23" s="1"/>
  <c r="AD31" i="24"/>
  <c r="I71" i="24" s="1"/>
  <c r="F71" i="24"/>
  <c r="AL30" i="24"/>
  <c r="J61" i="9"/>
  <c r="AF21" i="9"/>
  <c r="M61" i="9" s="1"/>
  <c r="AN20" i="9"/>
  <c r="AD21" i="11"/>
  <c r="I61" i="11" s="1"/>
  <c r="F61" i="11"/>
  <c r="AL20" i="11"/>
  <c r="AM7" i="19"/>
  <c r="AK16" i="24"/>
  <c r="F62" i="3"/>
  <c r="AD22" i="3"/>
  <c r="I62" i="3" s="1"/>
  <c r="AL21" i="3"/>
  <c r="J79" i="6"/>
  <c r="AF39" i="6"/>
  <c r="M79" i="6" s="1"/>
  <c r="AN38" i="6"/>
  <c r="AD21" i="18"/>
  <c r="I61" i="18" s="1"/>
  <c r="F61" i="18"/>
  <c r="AL20" i="18"/>
  <c r="AA24" i="13"/>
  <c r="AE24" i="13" s="1"/>
  <c r="AA7" i="13"/>
  <c r="AE7" i="13" s="1"/>
  <c r="AA9" i="13"/>
  <c r="AE9" i="13" s="1"/>
  <c r="AA11" i="13"/>
  <c r="AE11" i="13" s="1"/>
  <c r="AA8" i="13"/>
  <c r="AE8" i="13" s="1"/>
  <c r="AA10" i="13"/>
  <c r="AE10" i="13" s="1"/>
  <c r="AA14" i="13"/>
  <c r="AE14" i="13" s="1"/>
  <c r="AA12" i="13"/>
  <c r="AE12" i="13" s="1"/>
  <c r="AA16" i="13"/>
  <c r="AE16" i="13" s="1"/>
  <c r="AA13" i="13"/>
  <c r="AE13" i="13" s="1"/>
  <c r="F69" i="21"/>
  <c r="AD29" i="21"/>
  <c r="I69" i="21" s="1"/>
  <c r="AL28" i="21"/>
  <c r="AK28" i="4"/>
  <c r="AM33" i="15"/>
  <c r="AD21" i="5"/>
  <c r="I61" i="5" s="1"/>
  <c r="F61" i="5"/>
  <c r="AL20" i="5"/>
  <c r="AF29" i="4"/>
  <c r="M69" i="4" s="1"/>
  <c r="J69" i="4"/>
  <c r="AN28" i="4"/>
  <c r="Y22" i="9"/>
  <c r="AC22" i="9" s="1"/>
  <c r="AT22" i="4"/>
  <c r="K62" i="4" s="1"/>
  <c r="F73" i="2"/>
  <c r="AD33" i="2"/>
  <c r="I73" i="2" s="1"/>
  <c r="AL32" i="2"/>
  <c r="F68" i="22"/>
  <c r="AD28" i="22"/>
  <c r="I68" i="22" s="1"/>
  <c r="AL27" i="22"/>
  <c r="F68" i="6"/>
  <c r="AD28" i="6"/>
  <c r="I68" i="6" s="1"/>
  <c r="AL27" i="6"/>
  <c r="AQ32" i="15"/>
  <c r="E72" i="15" s="1"/>
  <c r="AP32" i="15"/>
  <c r="D72" i="15" s="1"/>
  <c r="AS42" i="19"/>
  <c r="H82" i="19" s="1"/>
  <c r="AR42" i="19"/>
  <c r="G82" i="19" s="1"/>
  <c r="F82" i="19"/>
  <c r="AD42" i="19"/>
  <c r="I82" i="19" s="1"/>
  <c r="AL41" i="19"/>
  <c r="AM41" i="19" s="1"/>
  <c r="AS41" i="19" s="1"/>
  <c r="H81" i="19" s="1"/>
  <c r="AF37" i="18"/>
  <c r="M77" i="18" s="1"/>
  <c r="J77" i="18"/>
  <c r="AN36" i="18"/>
  <c r="AD28" i="18"/>
  <c r="I68" i="18" s="1"/>
  <c r="F68" i="18"/>
  <c r="AL27" i="18"/>
  <c r="J53" i="18"/>
  <c r="AF13" i="18"/>
  <c r="M53" i="18" s="1"/>
  <c r="AN12" i="18"/>
  <c r="AQ10" i="19"/>
  <c r="E50" i="19" s="1"/>
  <c r="AP10" i="19"/>
  <c r="D50" i="19" s="1"/>
  <c r="AK16" i="25"/>
  <c r="AK22" i="23"/>
  <c r="AF29" i="19"/>
  <c r="M69" i="19" s="1"/>
  <c r="J69" i="19"/>
  <c r="AN28" i="19"/>
  <c r="Y24" i="9"/>
  <c r="AC24" i="9" s="1"/>
  <c r="Y8" i="9"/>
  <c r="AC8" i="9" s="1"/>
  <c r="Y7" i="9"/>
  <c r="AC7" i="9" s="1"/>
  <c r="Y9" i="9"/>
  <c r="AC9" i="9" s="1"/>
  <c r="Y12" i="9"/>
  <c r="AC12" i="9" s="1"/>
  <c r="Y10" i="9"/>
  <c r="AC10" i="9" s="1"/>
  <c r="Y11" i="9"/>
  <c r="AC11" i="9" s="1"/>
  <c r="Y14" i="9"/>
  <c r="AC14" i="9" s="1"/>
  <c r="Y16" i="9"/>
  <c r="AC16" i="9" s="1"/>
  <c r="Y13" i="9"/>
  <c r="AC13" i="9" s="1"/>
  <c r="AK29" i="5"/>
  <c r="AK33" i="22"/>
  <c r="C57" i="7"/>
  <c r="AJ16" i="7"/>
  <c r="AD39" i="16"/>
  <c r="I79" i="16" s="1"/>
  <c r="F79" i="16"/>
  <c r="AL38" i="16"/>
  <c r="C77" i="7"/>
  <c r="AJ36" i="7"/>
  <c r="AF25" i="6"/>
  <c r="M65" i="6" s="1"/>
  <c r="J65" i="6"/>
  <c r="AK14" i="21"/>
  <c r="AR9" i="6"/>
  <c r="G49" i="6" s="1"/>
  <c r="AK33" i="1"/>
  <c r="AF22" i="17"/>
  <c r="M62" i="17" s="1"/>
  <c r="J62" i="17"/>
  <c r="AN21" i="17"/>
  <c r="J52" i="21"/>
  <c r="AF12" i="21"/>
  <c r="M52" i="21" s="1"/>
  <c r="AN11" i="21"/>
  <c r="AK11" i="5"/>
  <c r="C82" i="9"/>
  <c r="AQ42" i="9"/>
  <c r="E82" i="9" s="1"/>
  <c r="AP42" i="9"/>
  <c r="D82" i="9" s="1"/>
  <c r="AJ41" i="9"/>
  <c r="AK41" i="9" s="1"/>
  <c r="AU42" i="14"/>
  <c r="L82" i="14" s="1"/>
  <c r="AT42" i="14"/>
  <c r="K82" i="14" s="1"/>
  <c r="J82" i="14"/>
  <c r="AF42" i="14"/>
  <c r="M82" i="14" s="1"/>
  <c r="AN41" i="14"/>
  <c r="AO41" i="14" s="1"/>
  <c r="AT41" i="14" s="1"/>
  <c r="K81" i="14" s="1"/>
  <c r="J82" i="16"/>
  <c r="AU42" i="16"/>
  <c r="L82" i="16" s="1"/>
  <c r="AT42" i="16"/>
  <c r="K82" i="16" s="1"/>
  <c r="AF42" i="16"/>
  <c r="M82" i="16" s="1"/>
  <c r="AN41" i="16"/>
  <c r="AO41" i="16" s="1"/>
  <c r="AT41" i="16" s="1"/>
  <c r="K81" i="16" s="1"/>
  <c r="AK20" i="5"/>
  <c r="AU24" i="1"/>
  <c r="L64" i="1" s="1"/>
  <c r="AF24" i="1"/>
  <c r="M64" i="1" s="1"/>
  <c r="J64" i="1"/>
  <c r="AT24" i="1"/>
  <c r="K64" i="1" s="1"/>
  <c r="AN23" i="1"/>
  <c r="AO23" i="1" s="1"/>
  <c r="AU23" i="1" s="1"/>
  <c r="L63" i="1" s="1"/>
  <c r="AU27" i="15"/>
  <c r="L67" i="15" s="1"/>
  <c r="AD22" i="10"/>
  <c r="I62" i="10" s="1"/>
  <c r="F62" i="10"/>
  <c r="AL21" i="10"/>
  <c r="J72" i="5"/>
  <c r="AF32" i="5"/>
  <c r="M72" i="5" s="1"/>
  <c r="AN31" i="5"/>
  <c r="F53" i="23"/>
  <c r="AD13" i="23"/>
  <c r="I53" i="23" s="1"/>
  <c r="AL12" i="23"/>
  <c r="C52" i="15"/>
  <c r="AJ11" i="15"/>
  <c r="J64" i="5"/>
  <c r="AT24" i="5"/>
  <c r="K64" i="5" s="1"/>
  <c r="AF24" i="5"/>
  <c r="M64" i="5" s="1"/>
  <c r="AU24" i="5"/>
  <c r="L64" i="5" s="1"/>
  <c r="AN23" i="5"/>
  <c r="AO23" i="5" s="1"/>
  <c r="AK7" i="18"/>
  <c r="AA20" i="10"/>
  <c r="AE20" i="10" s="1"/>
  <c r="AF41" i="11"/>
  <c r="M81" i="11" s="1"/>
  <c r="J81" i="11"/>
  <c r="AN40" i="11"/>
  <c r="J75" i="12"/>
  <c r="AF35" i="12"/>
  <c r="M75" i="12" s="1"/>
  <c r="AN34" i="12"/>
  <c r="J62" i="1"/>
  <c r="AF22" i="1"/>
  <c r="M62" i="1" s="1"/>
  <c r="AN21" i="1"/>
  <c r="AQ25" i="8"/>
  <c r="E65" i="8" s="1"/>
  <c r="AP25" i="8"/>
  <c r="D65" i="8" s="1"/>
  <c r="C52" i="22"/>
  <c r="AJ11" i="22"/>
  <c r="F78" i="5"/>
  <c r="AD38" i="5"/>
  <c r="I78" i="5" s="1"/>
  <c r="AL37" i="5"/>
  <c r="AF20" i="15"/>
  <c r="M60" i="15" s="1"/>
  <c r="J60" i="15"/>
  <c r="AN19" i="15"/>
  <c r="F51" i="11"/>
  <c r="AD11" i="11"/>
  <c r="I51" i="11" s="1"/>
  <c r="AL10" i="11"/>
  <c r="C63" i="7"/>
  <c r="AP23" i="7"/>
  <c r="D63" i="7" s="1"/>
  <c r="AJ22" i="7"/>
  <c r="AK22" i="7" s="1"/>
  <c r="AK13" i="1"/>
  <c r="F51" i="14"/>
  <c r="AD11" i="14"/>
  <c r="I51" i="14" s="1"/>
  <c r="AL10" i="14"/>
  <c r="J63" i="20"/>
  <c r="AF23" i="20"/>
  <c r="M63" i="20" s="1"/>
  <c r="AN22" i="20"/>
  <c r="J57" i="23"/>
  <c r="AF17" i="23"/>
  <c r="M57" i="23" s="1"/>
  <c r="AN16" i="23"/>
  <c r="C73" i="13"/>
  <c r="AJ32" i="13"/>
  <c r="F79" i="21"/>
  <c r="AD39" i="21"/>
  <c r="I79" i="21" s="1"/>
  <c r="AL38" i="21"/>
  <c r="C47" i="16"/>
  <c r="J48" i="20"/>
  <c r="AF8" i="20"/>
  <c r="M48" i="20" s="1"/>
  <c r="AN7" i="20"/>
  <c r="AA23" i="13"/>
  <c r="AE23" i="13" s="1"/>
  <c r="AP20" i="25"/>
  <c r="D60" i="25" s="1"/>
  <c r="J78" i="24"/>
  <c r="AF38" i="24"/>
  <c r="M78" i="24" s="1"/>
  <c r="AN37" i="24"/>
  <c r="AK38" i="3"/>
  <c r="AK12" i="8"/>
  <c r="J73" i="18"/>
  <c r="AF33" i="18"/>
  <c r="M73" i="18" s="1"/>
  <c r="AN32" i="18"/>
  <c r="F82" i="1"/>
  <c r="AR42" i="1"/>
  <c r="G82" i="1" s="1"/>
  <c r="AS42" i="1"/>
  <c r="H82" i="1" s="1"/>
  <c r="AD42" i="1"/>
  <c r="I82" i="1" s="1"/>
  <c r="AL41" i="1"/>
  <c r="AM41" i="1" s="1"/>
  <c r="AR41" i="1" s="1"/>
  <c r="G81" i="1" s="1"/>
  <c r="F77" i="24"/>
  <c r="AD37" i="24"/>
  <c r="I77" i="24" s="1"/>
  <c r="AL36" i="24"/>
  <c r="AO7" i="6"/>
  <c r="AK21" i="12"/>
  <c r="AD28" i="10"/>
  <c r="I68" i="10" s="1"/>
  <c r="F68" i="10"/>
  <c r="AL27" i="10"/>
  <c r="AK28" i="21"/>
  <c r="AQ14" i="19"/>
  <c r="E54" i="19" s="1"/>
  <c r="AP14" i="19"/>
  <c r="D54" i="19" s="1"/>
  <c r="F47" i="25"/>
  <c r="AD7" i="25"/>
  <c r="I47" i="25" s="1"/>
  <c r="C71" i="20"/>
  <c r="AJ30" i="20"/>
  <c r="AM32" i="15"/>
  <c r="AF42" i="23"/>
  <c r="M82" i="23" s="1"/>
  <c r="J82" i="23"/>
  <c r="AT42" i="23"/>
  <c r="K82" i="23" s="1"/>
  <c r="AU42" i="23"/>
  <c r="L82" i="23" s="1"/>
  <c r="AN41" i="23"/>
  <c r="AO41" i="23" s="1"/>
  <c r="AU41" i="23" s="1"/>
  <c r="L81" i="23" s="1"/>
  <c r="Y42" i="7"/>
  <c r="AC42" i="7" s="1"/>
  <c r="Y25" i="7"/>
  <c r="AC25" i="7" s="1"/>
  <c r="Y26" i="7"/>
  <c r="AC26" i="7" s="1"/>
  <c r="Y29" i="7"/>
  <c r="AC29" i="7" s="1"/>
  <c r="Y27" i="7"/>
  <c r="AC27" i="7" s="1"/>
  <c r="Y28" i="7"/>
  <c r="AC28" i="7" s="1"/>
  <c r="Y31" i="7"/>
  <c r="AC31" i="7" s="1"/>
  <c r="Y32" i="7"/>
  <c r="AC32" i="7" s="1"/>
  <c r="Y30" i="7"/>
  <c r="AC30" i="7" s="1"/>
  <c r="Y33" i="7"/>
  <c r="AC33" i="7" s="1"/>
  <c r="Y34" i="7"/>
  <c r="AC34" i="7" s="1"/>
  <c r="F70" i="24"/>
  <c r="AD30" i="24"/>
  <c r="I70" i="24" s="1"/>
  <c r="AL29" i="24"/>
  <c r="F57" i="16"/>
  <c r="AD17" i="16"/>
  <c r="I57" i="16" s="1"/>
  <c r="AL16" i="16"/>
  <c r="AK39" i="3"/>
  <c r="AK26" i="18"/>
  <c r="AP23" i="25"/>
  <c r="D63" i="25" s="1"/>
  <c r="J75" i="10"/>
  <c r="AF35" i="10"/>
  <c r="M75" i="10" s="1"/>
  <c r="AN34" i="10"/>
  <c r="AO38" i="8"/>
  <c r="AD38" i="13"/>
  <c r="I78" i="13" s="1"/>
  <c r="F78" i="13"/>
  <c r="AL37" i="13"/>
  <c r="AQ21" i="14"/>
  <c r="E61" i="14" s="1"/>
  <c r="AP21" i="14"/>
  <c r="D61" i="14" s="1"/>
  <c r="J82" i="22"/>
  <c r="AU42" i="22"/>
  <c r="L82" i="22" s="1"/>
  <c r="AT42" i="22"/>
  <c r="K82" i="22" s="1"/>
  <c r="AF42" i="22"/>
  <c r="M82" i="22" s="1"/>
  <c r="AN41" i="22"/>
  <c r="AO41" i="22" s="1"/>
  <c r="AT41" i="22" s="1"/>
  <c r="K81" i="22" s="1"/>
  <c r="AK22" i="3"/>
  <c r="AK36" i="25"/>
  <c r="AF20" i="21"/>
  <c r="M60" i="21" s="1"/>
  <c r="J60" i="21"/>
  <c r="AN19" i="21"/>
  <c r="F81" i="10"/>
  <c r="AD41" i="10"/>
  <c r="I81" i="10" s="1"/>
  <c r="AL40" i="10"/>
  <c r="AF29" i="3"/>
  <c r="M69" i="3" s="1"/>
  <c r="J69" i="3"/>
  <c r="AN28" i="3"/>
  <c r="AF27" i="2"/>
  <c r="M67" i="2" s="1"/>
  <c r="J67" i="2"/>
  <c r="AN26" i="2"/>
  <c r="AK34" i="21"/>
  <c r="F76" i="25"/>
  <c r="AD36" i="25"/>
  <c r="I76" i="25" s="1"/>
  <c r="AL35" i="25"/>
  <c r="AF28" i="4"/>
  <c r="M68" i="4" s="1"/>
  <c r="J68" i="4"/>
  <c r="AN27" i="4"/>
  <c r="F72" i="3"/>
  <c r="AD32" i="3"/>
  <c r="I72" i="3" s="1"/>
  <c r="AL31" i="3"/>
  <c r="AK7" i="21"/>
  <c r="AD35" i="17"/>
  <c r="I75" i="17" s="1"/>
  <c r="F75" i="17"/>
  <c r="AL34" i="17"/>
  <c r="AQ27" i="15"/>
  <c r="E67" i="15" s="1"/>
  <c r="AP27" i="15"/>
  <c r="D67" i="15" s="1"/>
  <c r="AK21" i="5"/>
  <c r="J73" i="25"/>
  <c r="AF33" i="25"/>
  <c r="M73" i="25" s="1"/>
  <c r="AN32" i="25"/>
  <c r="AF38" i="18"/>
  <c r="M78" i="18" s="1"/>
  <c r="J78" i="18"/>
  <c r="AN37" i="18"/>
  <c r="C64" i="10"/>
  <c r="AP24" i="10"/>
  <c r="D64" i="10" s="1"/>
  <c r="AQ24" i="10"/>
  <c r="E64" i="10" s="1"/>
  <c r="AJ23" i="10"/>
  <c r="AK23" i="10" s="1"/>
  <c r="AP23" i="10" s="1"/>
  <c r="D63" i="10" s="1"/>
  <c r="F70" i="18"/>
  <c r="AD30" i="18"/>
  <c r="I70" i="18" s="1"/>
  <c r="AL29" i="18"/>
  <c r="AA18" i="13"/>
  <c r="AE18" i="13" s="1"/>
  <c r="AK26" i="21"/>
  <c r="AK40" i="23"/>
  <c r="AQ23" i="23"/>
  <c r="E63" i="23" s="1"/>
  <c r="AK15" i="18"/>
  <c r="F78" i="4"/>
  <c r="AD38" i="4"/>
  <c r="I78" i="4" s="1"/>
  <c r="AL37" i="4"/>
  <c r="C55" i="7"/>
  <c r="AJ14" i="7"/>
  <c r="Y24" i="7"/>
  <c r="AC24" i="7" s="1"/>
  <c r="Y8" i="7"/>
  <c r="AC8" i="7" s="1"/>
  <c r="Y7" i="7"/>
  <c r="AC7" i="7" s="1"/>
  <c r="Y10" i="7"/>
  <c r="AC10" i="7" s="1"/>
  <c r="Y9" i="7"/>
  <c r="AC9" i="7" s="1"/>
  <c r="Y11" i="7"/>
  <c r="AC11" i="7" s="1"/>
  <c r="Y12" i="7"/>
  <c r="AC12" i="7" s="1"/>
  <c r="Y14" i="7"/>
  <c r="AC14" i="7" s="1"/>
  <c r="Y13" i="7"/>
  <c r="AC13" i="7" s="1"/>
  <c r="Y17" i="7"/>
  <c r="AC17" i="7" s="1"/>
  <c r="Y16" i="7"/>
  <c r="AC16" i="7" s="1"/>
  <c r="Y15" i="7"/>
  <c r="AC15" i="7" s="1"/>
  <c r="AQ12" i="6"/>
  <c r="E52" i="6" s="1"/>
  <c r="AP12" i="6"/>
  <c r="D52" i="6" s="1"/>
  <c r="AF42" i="6"/>
  <c r="M82" i="6" s="1"/>
  <c r="AT42" i="6"/>
  <c r="K82" i="6" s="1"/>
  <c r="J82" i="6"/>
  <c r="AU42" i="6"/>
  <c r="L82" i="6" s="1"/>
  <c r="AN41" i="6"/>
  <c r="AO41" i="6" s="1"/>
  <c r="AT41" i="6" s="1"/>
  <c r="K81" i="6" s="1"/>
  <c r="AM19" i="4"/>
  <c r="F72" i="5"/>
  <c r="AD32" i="5"/>
  <c r="I72" i="5" s="1"/>
  <c r="AL31" i="5"/>
  <c r="C72" i="9"/>
  <c r="AJ31" i="9"/>
  <c r="AO14" i="4"/>
  <c r="AK16" i="1"/>
  <c r="AD18" i="5"/>
  <c r="I58" i="5" s="1"/>
  <c r="F58" i="5"/>
  <c r="AL17" i="5"/>
  <c r="AR20" i="6"/>
  <c r="G60" i="6" s="1"/>
  <c r="AK15" i="8"/>
  <c r="J68" i="5"/>
  <c r="AF28" i="5"/>
  <c r="M68" i="5" s="1"/>
  <c r="AN27" i="5"/>
  <c r="AD29" i="16"/>
  <c r="I69" i="16" s="1"/>
  <c r="F69" i="16"/>
  <c r="AL28" i="16"/>
  <c r="AD12" i="23"/>
  <c r="I52" i="23" s="1"/>
  <c r="F52" i="23"/>
  <c r="AL11" i="23"/>
  <c r="C66" i="13"/>
  <c r="AJ25" i="13"/>
  <c r="AQ23" i="1"/>
  <c r="E63" i="1" s="1"/>
  <c r="Y21" i="22"/>
  <c r="AC21" i="22" s="1"/>
  <c r="C51" i="15"/>
  <c r="AJ10" i="15"/>
  <c r="J80" i="18"/>
  <c r="AF40" i="18"/>
  <c r="M80" i="18" s="1"/>
  <c r="AN39" i="18"/>
  <c r="J57" i="5"/>
  <c r="AF17" i="5"/>
  <c r="M57" i="5" s="1"/>
  <c r="AN16" i="5"/>
  <c r="AK32" i="1"/>
  <c r="AK8" i="25"/>
  <c r="Y41" i="9"/>
  <c r="AC41" i="9" s="1"/>
  <c r="Y38" i="9"/>
  <c r="AC38" i="9" s="1"/>
  <c r="Y37" i="9"/>
  <c r="AC37" i="9" s="1"/>
  <c r="Y41" i="13"/>
  <c r="AC41" i="13" s="1"/>
  <c r="Y36" i="13"/>
  <c r="AC36" i="13" s="1"/>
  <c r="Y37" i="13"/>
  <c r="AC37" i="13" s="1"/>
  <c r="Y39" i="13"/>
  <c r="AC39" i="13" s="1"/>
  <c r="AK11" i="1"/>
  <c r="AK19" i="21"/>
  <c r="C49" i="22"/>
  <c r="AJ8" i="22"/>
  <c r="AM35" i="15"/>
  <c r="AF18" i="15"/>
  <c r="M58" i="15" s="1"/>
  <c r="J58" i="15"/>
  <c r="AN17" i="15"/>
  <c r="Y23" i="7"/>
  <c r="AC23" i="7" s="1"/>
  <c r="Y19" i="7"/>
  <c r="AC19" i="7" s="1"/>
  <c r="F65" i="4"/>
  <c r="AD25" i="4"/>
  <c r="I65" i="4" s="1"/>
  <c r="J61" i="23"/>
  <c r="AF21" i="23"/>
  <c r="M61" i="23" s="1"/>
  <c r="AN20" i="23"/>
  <c r="AP35" i="17"/>
  <c r="D75" i="17" s="1"/>
  <c r="AQ35" i="17"/>
  <c r="E75" i="17" s="1"/>
  <c r="AF19" i="8"/>
  <c r="M59" i="8" s="1"/>
  <c r="J59" i="8"/>
  <c r="AN18" i="8"/>
  <c r="F74" i="11"/>
  <c r="AD34" i="11"/>
  <c r="I74" i="11" s="1"/>
  <c r="AL33" i="11"/>
  <c r="AQ24" i="16"/>
  <c r="E64" i="16" s="1"/>
  <c r="C64" i="16"/>
  <c r="AP24" i="16"/>
  <c r="D64" i="16" s="1"/>
  <c r="AJ23" i="16"/>
  <c r="AK23" i="16" s="1"/>
  <c r="AP23" i="16" s="1"/>
  <c r="D63" i="16" s="1"/>
  <c r="AF16" i="25"/>
  <c r="M56" i="25" s="1"/>
  <c r="J56" i="25"/>
  <c r="AN15" i="25"/>
  <c r="AK36" i="22"/>
  <c r="J54" i="12"/>
  <c r="AF14" i="12"/>
  <c r="M54" i="12" s="1"/>
  <c r="AN13" i="12"/>
  <c r="Y24" i="17"/>
  <c r="AC24" i="17" s="1"/>
  <c r="Y7" i="17"/>
  <c r="AC7" i="17" s="1"/>
  <c r="Y9" i="17"/>
  <c r="AC9" i="17" s="1"/>
  <c r="Y8" i="17"/>
  <c r="AC8" i="17" s="1"/>
  <c r="Y10" i="17"/>
  <c r="AC10" i="17" s="1"/>
  <c r="Y11" i="17"/>
  <c r="AC11" i="17" s="1"/>
  <c r="Y12" i="17"/>
  <c r="AC12" i="17" s="1"/>
  <c r="Y13" i="17"/>
  <c r="AC13" i="17" s="1"/>
  <c r="Y14" i="17"/>
  <c r="AC14" i="17" s="1"/>
  <c r="AK35" i="11"/>
  <c r="F53" i="20"/>
  <c r="AD13" i="20"/>
  <c r="I53" i="20" s="1"/>
  <c r="AL12" i="20"/>
  <c r="Y40" i="9"/>
  <c r="AC40" i="9" s="1"/>
  <c r="AF18" i="22"/>
  <c r="M58" i="22" s="1"/>
  <c r="J58" i="22"/>
  <c r="AN17" i="22"/>
  <c r="AD8" i="3"/>
  <c r="I48" i="3" s="1"/>
  <c r="F48" i="3"/>
  <c r="AL7" i="3"/>
  <c r="Y20" i="17"/>
  <c r="AC20" i="17" s="1"/>
  <c r="F48" i="24"/>
  <c r="AD8" i="24"/>
  <c r="I48" i="24" s="1"/>
  <c r="AL7" i="24"/>
  <c r="F57" i="25"/>
  <c r="AD17" i="25"/>
  <c r="I57" i="25" s="1"/>
  <c r="AL16" i="25"/>
  <c r="J71" i="18"/>
  <c r="AF31" i="18"/>
  <c r="M71" i="18" s="1"/>
  <c r="AN30" i="18"/>
  <c r="AU42" i="10"/>
  <c r="L82" i="10" s="1"/>
  <c r="J82" i="10"/>
  <c r="AT42" i="10"/>
  <c r="K82" i="10" s="1"/>
  <c r="AF42" i="10"/>
  <c r="M82" i="10" s="1"/>
  <c r="AN41" i="10"/>
  <c r="AO41" i="10" s="1"/>
  <c r="AU41" i="10" s="1"/>
  <c r="L81" i="10" s="1"/>
  <c r="AD35" i="14"/>
  <c r="I75" i="14" s="1"/>
  <c r="F75" i="14"/>
  <c r="AL34" i="14"/>
  <c r="AK39" i="2"/>
  <c r="F51" i="1"/>
  <c r="AD11" i="1"/>
  <c r="I51" i="1" s="1"/>
  <c r="AL10" i="1"/>
  <c r="J54" i="8"/>
  <c r="AF14" i="8"/>
  <c r="M54" i="8" s="1"/>
  <c r="AN13" i="8"/>
  <c r="AP20" i="8"/>
  <c r="D60" i="8" s="1"/>
  <c r="AQ20" i="8"/>
  <c r="E60" i="8" s="1"/>
  <c r="AK14" i="8"/>
  <c r="F64" i="25"/>
  <c r="AD24" i="25"/>
  <c r="I64" i="25" s="1"/>
  <c r="AS24" i="25"/>
  <c r="H64" i="25" s="1"/>
  <c r="AR24" i="25"/>
  <c r="G64" i="25" s="1"/>
  <c r="AL23" i="25"/>
  <c r="AM23" i="25" s="1"/>
  <c r="AR23" i="25" s="1"/>
  <c r="G63" i="25" s="1"/>
  <c r="AK35" i="25"/>
  <c r="C70" i="20"/>
  <c r="AJ29" i="20"/>
  <c r="AO18" i="4"/>
  <c r="C73" i="7"/>
  <c r="AJ32" i="7"/>
  <c r="AK39" i="23"/>
  <c r="AK26" i="25"/>
  <c r="J76" i="16"/>
  <c r="AF36" i="16"/>
  <c r="M76" i="16" s="1"/>
  <c r="AN35" i="16"/>
  <c r="AM10" i="6"/>
  <c r="J78" i="2"/>
  <c r="AF38" i="2"/>
  <c r="M78" i="2" s="1"/>
  <c r="AN37" i="2"/>
  <c r="AO34" i="2" s="1"/>
  <c r="AT34" i="2" s="1"/>
  <c r="K74" i="2" s="1"/>
  <c r="AK34" i="25"/>
  <c r="AK27" i="18"/>
  <c r="AK26" i="10"/>
  <c r="Y40" i="13"/>
  <c r="AC40" i="13" s="1"/>
  <c r="F76" i="16"/>
  <c r="AD36" i="16"/>
  <c r="I76" i="16" s="1"/>
  <c r="AL35" i="16"/>
  <c r="AK30" i="22"/>
  <c r="AK22" i="11"/>
  <c r="AM26" i="8"/>
  <c r="J66" i="2"/>
  <c r="AF26" i="2"/>
  <c r="M66" i="2" s="1"/>
  <c r="AN25" i="2"/>
  <c r="AK13" i="14"/>
  <c r="AD27" i="12"/>
  <c r="I67" i="12" s="1"/>
  <c r="F67" i="12"/>
  <c r="AL26" i="12"/>
  <c r="F75" i="3"/>
  <c r="AD35" i="3"/>
  <c r="I75" i="3" s="1"/>
  <c r="AL34" i="3"/>
  <c r="F71" i="2"/>
  <c r="AD31" i="2"/>
  <c r="I71" i="2" s="1"/>
  <c r="AL30" i="2"/>
  <c r="AD26" i="22"/>
  <c r="I66" i="22" s="1"/>
  <c r="F66" i="22"/>
  <c r="AL25" i="22"/>
  <c r="J75" i="22"/>
  <c r="AF35" i="22"/>
  <c r="M75" i="22" s="1"/>
  <c r="AN34" i="22"/>
  <c r="AP34" i="15"/>
  <c r="D74" i="15" s="1"/>
  <c r="AQ34" i="15"/>
  <c r="E74" i="15" s="1"/>
  <c r="J72" i="25"/>
  <c r="AF32" i="25"/>
  <c r="M72" i="25" s="1"/>
  <c r="AN31" i="25"/>
  <c r="C63" i="17"/>
  <c r="AP23" i="17"/>
  <c r="D63" i="17" s="1"/>
  <c r="AJ22" i="17"/>
  <c r="AK22" i="17" s="1"/>
  <c r="AK38" i="19"/>
  <c r="J69" i="1"/>
  <c r="AF29" i="1"/>
  <c r="M69" i="1" s="1"/>
  <c r="AN28" i="1"/>
  <c r="AK32" i="3"/>
  <c r="AQ41" i="23"/>
  <c r="E81" i="23" s="1"/>
  <c r="F59" i="8"/>
  <c r="AD19" i="8"/>
  <c r="I59" i="8" s="1"/>
  <c r="AL18" i="8"/>
  <c r="AK13" i="23"/>
  <c r="AD36" i="4"/>
  <c r="I76" i="4" s="1"/>
  <c r="F76" i="4"/>
  <c r="AL35" i="4"/>
  <c r="C54" i="7"/>
  <c r="AJ13" i="7"/>
  <c r="AP15" i="21"/>
  <c r="D55" i="21" s="1"/>
  <c r="AK25" i="17"/>
  <c r="F70" i="5"/>
  <c r="AD30" i="5"/>
  <c r="I70" i="5" s="1"/>
  <c r="AL29" i="5"/>
  <c r="C71" i="9"/>
  <c r="AJ30" i="9"/>
  <c r="AD23" i="5"/>
  <c r="I63" i="5" s="1"/>
  <c r="F63" i="5"/>
  <c r="AS23" i="5"/>
  <c r="H63" i="5" s="1"/>
  <c r="AR23" i="5"/>
  <c r="G63" i="5" s="1"/>
  <c r="AL22" i="5"/>
  <c r="AM22" i="5" s="1"/>
  <c r="AR22" i="5" s="1"/>
  <c r="G62" i="5" s="1"/>
  <c r="F53" i="21"/>
  <c r="AD13" i="21"/>
  <c r="I53" i="21" s="1"/>
  <c r="AL12" i="21"/>
  <c r="AQ16" i="8"/>
  <c r="E56" i="8" s="1"/>
  <c r="J67" i="5"/>
  <c r="AF27" i="5"/>
  <c r="M67" i="5" s="1"/>
  <c r="AN26" i="5"/>
  <c r="AD27" i="16"/>
  <c r="I67" i="16" s="1"/>
  <c r="F67" i="16"/>
  <c r="AL26" i="16"/>
  <c r="F51" i="23"/>
  <c r="AD11" i="23"/>
  <c r="I51" i="23" s="1"/>
  <c r="AL10" i="23"/>
  <c r="C82" i="13"/>
  <c r="AQ42" i="13"/>
  <c r="E82" i="13" s="1"/>
  <c r="AP42" i="13"/>
  <c r="D82" i="13" s="1"/>
  <c r="AJ41" i="13"/>
  <c r="AK41" i="13" s="1"/>
  <c r="Y39" i="9"/>
  <c r="AC39" i="9" s="1"/>
  <c r="AK9" i="14"/>
  <c r="AK35" i="1"/>
  <c r="AF15" i="5"/>
  <c r="M55" i="5" s="1"/>
  <c r="J55" i="5"/>
  <c r="AN14" i="5"/>
  <c r="AF37" i="1"/>
  <c r="M77" i="1" s="1"/>
  <c r="J77" i="1"/>
  <c r="AN36" i="1"/>
  <c r="AO17" i="4"/>
  <c r="AD38" i="1"/>
  <c r="I78" i="1" s="1"/>
  <c r="F78" i="1"/>
  <c r="AL37" i="1"/>
  <c r="AD18" i="24"/>
  <c r="I58" i="24" s="1"/>
  <c r="F58" i="24"/>
  <c r="AL17" i="24"/>
  <c r="AK37" i="18"/>
  <c r="AD39" i="11"/>
  <c r="I79" i="11" s="1"/>
  <c r="F79" i="11"/>
  <c r="AL38" i="11"/>
  <c r="AK28" i="6"/>
  <c r="AK9" i="24"/>
  <c r="AK8" i="8"/>
  <c r="AR36" i="15"/>
  <c r="G76" i="15" s="1"/>
  <c r="AF22" i="15"/>
  <c r="M62" i="15" s="1"/>
  <c r="J62" i="15"/>
  <c r="AN21" i="15"/>
  <c r="C51" i="2"/>
  <c r="AJ10" i="2"/>
  <c r="F48" i="14"/>
  <c r="AD8" i="14"/>
  <c r="I48" i="14" s="1"/>
  <c r="AL7" i="14"/>
  <c r="AD27" i="4"/>
  <c r="I67" i="4" s="1"/>
  <c r="F67" i="4"/>
  <c r="AL26" i="4"/>
  <c r="J56" i="1"/>
  <c r="AF16" i="1"/>
  <c r="M56" i="1" s="1"/>
  <c r="AN15" i="1"/>
  <c r="AD19" i="23"/>
  <c r="I59" i="23" s="1"/>
  <c r="F59" i="23"/>
  <c r="AL18" i="23"/>
  <c r="AD31" i="11"/>
  <c r="I71" i="11" s="1"/>
  <c r="F71" i="11"/>
  <c r="AL30" i="11"/>
  <c r="AQ21" i="4"/>
  <c r="E61" i="4" s="1"/>
  <c r="AP21" i="4"/>
  <c r="D61" i="4" s="1"/>
  <c r="AP30" i="23"/>
  <c r="D70" i="23" s="1"/>
  <c r="J54" i="25"/>
  <c r="AF14" i="25"/>
  <c r="M54" i="25" s="1"/>
  <c r="AN13" i="25"/>
  <c r="AA24" i="17"/>
  <c r="AE24" i="17" s="1"/>
  <c r="AA7" i="17"/>
  <c r="AE7" i="17" s="1"/>
  <c r="AA9" i="17"/>
  <c r="AE9" i="17" s="1"/>
  <c r="AA8" i="17"/>
  <c r="AE8" i="17" s="1"/>
  <c r="AA11" i="17"/>
  <c r="AE11" i="17" s="1"/>
  <c r="AA10" i="17"/>
  <c r="AE10" i="17" s="1"/>
  <c r="AA12" i="17"/>
  <c r="AE12" i="17" s="1"/>
  <c r="AA13" i="17"/>
  <c r="AE13" i="17" s="1"/>
  <c r="AA14" i="17"/>
  <c r="AE14" i="17" s="1"/>
  <c r="AA15" i="17"/>
  <c r="AE15" i="17" s="1"/>
  <c r="AD7" i="3"/>
  <c r="I47" i="3" s="1"/>
  <c r="F47" i="3"/>
  <c r="AF14" i="14"/>
  <c r="M54" i="14" s="1"/>
  <c r="J54" i="14"/>
  <c r="AN13" i="14"/>
  <c r="J77" i="23"/>
  <c r="AF37" i="23"/>
  <c r="M77" i="23" s="1"/>
  <c r="AN36" i="23"/>
  <c r="AD7" i="24"/>
  <c r="I47" i="24" s="1"/>
  <c r="F47" i="24"/>
  <c r="AF32" i="18"/>
  <c r="M72" i="18" s="1"/>
  <c r="J72" i="18"/>
  <c r="AN31" i="18"/>
  <c r="Y21" i="10"/>
  <c r="AC21" i="10" s="1"/>
  <c r="AO12" i="4"/>
  <c r="AM33" i="3"/>
  <c r="AR33" i="3" s="1"/>
  <c r="G73" i="3" s="1"/>
  <c r="AD13" i="1"/>
  <c r="I53" i="1" s="1"/>
  <c r="F53" i="1"/>
  <c r="AL12" i="1"/>
  <c r="F48" i="5"/>
  <c r="AD8" i="5"/>
  <c r="I48" i="5" s="1"/>
  <c r="AL7" i="5"/>
  <c r="F74" i="23"/>
  <c r="AD34" i="23"/>
  <c r="I74" i="23" s="1"/>
  <c r="AL33" i="23"/>
  <c r="AK26" i="19"/>
  <c r="Y20" i="22"/>
  <c r="AC20" i="22" s="1"/>
  <c r="AO37" i="22"/>
  <c r="AT37" i="22" s="1"/>
  <c r="K77" i="22" s="1"/>
  <c r="F58" i="25"/>
  <c r="AD18" i="25"/>
  <c r="I58" i="25" s="1"/>
  <c r="AL17" i="25"/>
  <c r="J71" i="23"/>
  <c r="AF31" i="23"/>
  <c r="M71" i="23" s="1"/>
  <c r="AN30" i="23"/>
  <c r="AA42" i="7"/>
  <c r="AE42" i="7" s="1"/>
  <c r="AA25" i="7"/>
  <c r="AE25" i="7" s="1"/>
  <c r="AA26" i="7"/>
  <c r="AE26" i="7" s="1"/>
  <c r="AA28" i="7"/>
  <c r="AE28" i="7" s="1"/>
  <c r="AA27" i="7"/>
  <c r="AE27" i="7" s="1"/>
  <c r="AA29" i="7"/>
  <c r="AE29" i="7" s="1"/>
  <c r="AA30" i="7"/>
  <c r="AE30" i="7" s="1"/>
  <c r="AA31" i="7"/>
  <c r="AE31" i="7" s="1"/>
  <c r="AA32" i="7"/>
  <c r="AE32" i="7" s="1"/>
  <c r="AK40" i="11"/>
  <c r="AU35" i="15"/>
  <c r="L75" i="15" s="1"/>
  <c r="AT35" i="15"/>
  <c r="K75" i="15" s="1"/>
  <c r="AK25" i="10"/>
  <c r="AK36" i="2"/>
  <c r="F60" i="25"/>
  <c r="AD20" i="25"/>
  <c r="I60" i="25" s="1"/>
  <c r="AL19" i="25"/>
  <c r="J62" i="5"/>
  <c r="AF22" i="5"/>
  <c r="M62" i="5" s="1"/>
  <c r="AN21" i="5"/>
  <c r="AF41" i="10"/>
  <c r="M81" i="10" s="1"/>
  <c r="J81" i="10"/>
  <c r="AN40" i="10"/>
  <c r="AS16" i="6"/>
  <c r="H56" i="6" s="1"/>
  <c r="AK9" i="1"/>
  <c r="AA33" i="7"/>
  <c r="AE33" i="7" s="1"/>
  <c r="AP23" i="11"/>
  <c r="D63" i="11" s="1"/>
  <c r="AK7" i="8"/>
  <c r="AK26" i="5"/>
  <c r="J65" i="2"/>
  <c r="AF25" i="2"/>
  <c r="M65" i="2" s="1"/>
  <c r="AK18" i="14"/>
  <c r="AK13" i="12"/>
  <c r="AF26" i="4"/>
  <c r="M66" i="4" s="1"/>
  <c r="J66" i="4"/>
  <c r="AN25" i="4"/>
  <c r="F70" i="3"/>
  <c r="AD30" i="3"/>
  <c r="I70" i="3" s="1"/>
  <c r="AL29" i="3"/>
  <c r="AF21" i="16"/>
  <c r="M61" i="16" s="1"/>
  <c r="J61" i="16"/>
  <c r="AN20" i="16"/>
  <c r="J76" i="22"/>
  <c r="AF36" i="22"/>
  <c r="M76" i="22" s="1"/>
  <c r="AN35" i="22"/>
  <c r="AK37" i="10"/>
  <c r="C58" i="16"/>
  <c r="AJ17" i="16"/>
  <c r="AF11" i="3"/>
  <c r="M51" i="3" s="1"/>
  <c r="J51" i="3"/>
  <c r="AN10" i="3"/>
  <c r="AK20" i="11"/>
  <c r="AA23" i="17"/>
  <c r="AE23" i="17" s="1"/>
  <c r="AP39" i="19"/>
  <c r="D79" i="19" s="1"/>
  <c r="J67" i="1"/>
  <c r="AF27" i="1"/>
  <c r="M67" i="1" s="1"/>
  <c r="AN26" i="1"/>
  <c r="AO26" i="1" s="1"/>
  <c r="AU26" i="1" s="1"/>
  <c r="L66" i="1" s="1"/>
  <c r="J48" i="18"/>
  <c r="AF8" i="18"/>
  <c r="M48" i="18" s="1"/>
  <c r="AN7" i="18"/>
  <c r="AP31" i="15"/>
  <c r="D71" i="15" s="1"/>
  <c r="AQ31" i="15"/>
  <c r="E71" i="15" s="1"/>
  <c r="AD28" i="25"/>
  <c r="I68" i="25" s="1"/>
  <c r="F68" i="25"/>
  <c r="AL27" i="25"/>
  <c r="C58" i="22"/>
  <c r="AJ17" i="22"/>
  <c r="F53" i="18"/>
  <c r="AD13" i="18"/>
  <c r="I53" i="18" s="1"/>
  <c r="AL12" i="18"/>
  <c r="AO16" i="6"/>
  <c r="AS41" i="4"/>
  <c r="H81" i="4" s="1"/>
  <c r="AD41" i="4"/>
  <c r="I81" i="4" s="1"/>
  <c r="F81" i="4"/>
  <c r="AL40" i="4"/>
  <c r="AF27" i="19"/>
  <c r="M67" i="19" s="1"/>
  <c r="J67" i="19"/>
  <c r="AN26" i="19"/>
  <c r="AA24" i="9"/>
  <c r="AE24" i="9" s="1"/>
  <c r="AA7" i="9"/>
  <c r="AE7" i="9" s="1"/>
  <c r="AA8" i="9"/>
  <c r="AE8" i="9" s="1"/>
  <c r="AA9" i="9"/>
  <c r="AE9" i="9" s="1"/>
  <c r="AA10" i="9"/>
  <c r="AE10" i="9" s="1"/>
  <c r="AA11" i="9"/>
  <c r="AE11" i="9" s="1"/>
  <c r="AA14" i="9"/>
  <c r="AE14" i="9" s="1"/>
  <c r="AA13" i="9"/>
  <c r="AE13" i="9" s="1"/>
  <c r="AA12" i="9"/>
  <c r="AE12" i="9" s="1"/>
  <c r="AA16" i="9"/>
  <c r="AE16" i="9" s="1"/>
  <c r="AA15" i="9"/>
  <c r="AE15" i="9" s="1"/>
  <c r="AA19" i="9"/>
  <c r="AE19" i="9" s="1"/>
  <c r="AA17" i="9"/>
  <c r="AE17" i="9" s="1"/>
  <c r="AA18" i="9"/>
  <c r="AE18" i="9" s="1"/>
  <c r="AK37" i="23"/>
  <c r="AA23" i="15"/>
  <c r="AE23" i="15" s="1"/>
  <c r="AA15" i="15"/>
  <c r="AE15" i="15" s="1"/>
  <c r="J48" i="21"/>
  <c r="AF8" i="21"/>
  <c r="M48" i="21" s="1"/>
  <c r="AN7" i="21"/>
  <c r="J72" i="14"/>
  <c r="AF32" i="14"/>
  <c r="M72" i="14" s="1"/>
  <c r="AN31" i="14"/>
  <c r="AF32" i="16"/>
  <c r="M72" i="16" s="1"/>
  <c r="J72" i="16"/>
  <c r="AN31" i="16"/>
  <c r="AF13" i="1"/>
  <c r="M53" i="1" s="1"/>
  <c r="J53" i="1"/>
  <c r="AN12" i="1"/>
  <c r="AK25" i="1"/>
  <c r="F50" i="23"/>
  <c r="AD10" i="23"/>
  <c r="I50" i="23" s="1"/>
  <c r="AL9" i="23"/>
  <c r="C50" i="15"/>
  <c r="AJ9" i="15"/>
  <c r="C75" i="20"/>
  <c r="AJ34" i="20"/>
  <c r="AP36" i="1"/>
  <c r="D76" i="1" s="1"/>
  <c r="AF16" i="5"/>
  <c r="M56" i="5" s="1"/>
  <c r="J56" i="5"/>
  <c r="AN15" i="5"/>
  <c r="AK29" i="17"/>
  <c r="J62" i="25"/>
  <c r="AF22" i="25"/>
  <c r="M62" i="25" s="1"/>
  <c r="AN21" i="25"/>
  <c r="AA20" i="7"/>
  <c r="AE20" i="7" s="1"/>
  <c r="J80" i="16"/>
  <c r="AF40" i="16"/>
  <c r="M80" i="16" s="1"/>
  <c r="AN39" i="16"/>
  <c r="AF38" i="12"/>
  <c r="M78" i="12" s="1"/>
  <c r="J78" i="12"/>
  <c r="AN37" i="12"/>
  <c r="AF9" i="11"/>
  <c r="M49" i="11" s="1"/>
  <c r="J49" i="11"/>
  <c r="AN8" i="11"/>
  <c r="AK30" i="25"/>
  <c r="AD13" i="12"/>
  <c r="I53" i="12" s="1"/>
  <c r="F53" i="12"/>
  <c r="AL12" i="12"/>
  <c r="AK25" i="5"/>
  <c r="J66" i="11"/>
  <c r="AF26" i="11"/>
  <c r="M66" i="11" s="1"/>
  <c r="AN25" i="11"/>
  <c r="AK36" i="23"/>
  <c r="AD7" i="14"/>
  <c r="I47" i="14" s="1"/>
  <c r="F47" i="14"/>
  <c r="AM11" i="19"/>
  <c r="AM10" i="4"/>
  <c r="AD40" i="18"/>
  <c r="I80" i="18" s="1"/>
  <c r="F80" i="18"/>
  <c r="AL39" i="18"/>
  <c r="AT23" i="8"/>
  <c r="K63" i="8" s="1"/>
  <c r="J63" i="8"/>
  <c r="AF23" i="8"/>
  <c r="M63" i="8" s="1"/>
  <c r="AN22" i="8"/>
  <c r="AO21" i="8" s="1"/>
  <c r="F72" i="11"/>
  <c r="AD32" i="11"/>
  <c r="I72" i="11" s="1"/>
  <c r="AL31" i="11"/>
  <c r="AQ20" i="4"/>
  <c r="E60" i="4" s="1"/>
  <c r="AP20" i="4"/>
  <c r="D60" i="4" s="1"/>
  <c r="Y24" i="16"/>
  <c r="AC24" i="16" s="1"/>
  <c r="Y7" i="16"/>
  <c r="AC7" i="16" s="1"/>
  <c r="Y9" i="16"/>
  <c r="AC9" i="16" s="1"/>
  <c r="Y10" i="16"/>
  <c r="AC10" i="16" s="1"/>
  <c r="Y8" i="16"/>
  <c r="AC8" i="16" s="1"/>
  <c r="Y12" i="16"/>
  <c r="AC12" i="16" s="1"/>
  <c r="Y13" i="16"/>
  <c r="AC13" i="16" s="1"/>
  <c r="Y11" i="16"/>
  <c r="AC11" i="16" s="1"/>
  <c r="Y15" i="16"/>
  <c r="AC15" i="16" s="1"/>
  <c r="Y14" i="16"/>
  <c r="AC14" i="16" s="1"/>
  <c r="AF12" i="12"/>
  <c r="M52" i="12" s="1"/>
  <c r="J52" i="12"/>
  <c r="AN11" i="12"/>
  <c r="AM12" i="19"/>
  <c r="F51" i="20"/>
  <c r="AD11" i="20"/>
  <c r="I51" i="20" s="1"/>
  <c r="AL10" i="20"/>
  <c r="AS24" i="3"/>
  <c r="H64" i="3" s="1"/>
  <c r="AR24" i="3"/>
  <c r="G64" i="3" s="1"/>
  <c r="F64" i="3"/>
  <c r="AD24" i="3"/>
  <c r="I64" i="3" s="1"/>
  <c r="AL23" i="3"/>
  <c r="AM23" i="3" s="1"/>
  <c r="AR23" i="3" s="1"/>
  <c r="G63" i="3" s="1"/>
  <c r="AF16" i="14"/>
  <c r="M56" i="14" s="1"/>
  <c r="J56" i="14"/>
  <c r="AN15" i="14"/>
  <c r="J73" i="23"/>
  <c r="AF33" i="23"/>
  <c r="M73" i="23" s="1"/>
  <c r="AN32" i="23"/>
  <c r="J70" i="18"/>
  <c r="AF30" i="18"/>
  <c r="M70" i="18" s="1"/>
  <c r="AN29" i="18"/>
  <c r="J74" i="10"/>
  <c r="AF34" i="10"/>
  <c r="M74" i="10" s="1"/>
  <c r="AN33" i="10"/>
  <c r="AQ14" i="18"/>
  <c r="E54" i="18" s="1"/>
  <c r="AQ40" i="2"/>
  <c r="E80" i="2" s="1"/>
  <c r="AR24" i="5"/>
  <c r="G64" i="5" s="1"/>
  <c r="AD24" i="5"/>
  <c r="I64" i="5" s="1"/>
  <c r="F64" i="5"/>
  <c r="AS24" i="5"/>
  <c r="H64" i="5" s="1"/>
  <c r="AL23" i="5"/>
  <c r="AM23" i="5" s="1"/>
  <c r="F67" i="10"/>
  <c r="AD27" i="10"/>
  <c r="I67" i="10" s="1"/>
  <c r="AL26" i="10"/>
  <c r="Y21" i="7"/>
  <c r="AC21" i="7" s="1"/>
  <c r="AD15" i="25"/>
  <c r="I55" i="25" s="1"/>
  <c r="F55" i="25"/>
  <c r="AL14" i="25"/>
  <c r="AK39" i="14"/>
  <c r="AK8" i="14"/>
  <c r="C67" i="20"/>
  <c r="AJ26" i="20"/>
  <c r="J74" i="23"/>
  <c r="AF34" i="23"/>
  <c r="M74" i="23" s="1"/>
  <c r="AN33" i="23"/>
  <c r="F69" i="24"/>
  <c r="AD29" i="24"/>
  <c r="I69" i="24" s="1"/>
  <c r="AL28" i="24"/>
  <c r="AK35" i="12"/>
  <c r="AF22" i="21"/>
  <c r="M62" i="21" s="1"/>
  <c r="J62" i="21"/>
  <c r="AN21" i="21"/>
  <c r="J72" i="12"/>
  <c r="AF32" i="12"/>
  <c r="M72" i="12" s="1"/>
  <c r="AN31" i="12"/>
  <c r="F58" i="20"/>
  <c r="AD18" i="20"/>
  <c r="I58" i="20" s="1"/>
  <c r="AL17" i="20"/>
  <c r="F76" i="19"/>
  <c r="AD36" i="19"/>
  <c r="I76" i="19" s="1"/>
  <c r="AL35" i="19"/>
  <c r="J74" i="22"/>
  <c r="AF34" i="22"/>
  <c r="M74" i="22" s="1"/>
  <c r="AN33" i="22"/>
  <c r="F66" i="21"/>
  <c r="AD26" i="21"/>
  <c r="I66" i="21" s="1"/>
  <c r="AL25" i="21"/>
  <c r="AK11" i="24"/>
  <c r="AK33" i="23"/>
  <c r="AR27" i="8"/>
  <c r="G67" i="8" s="1"/>
  <c r="AM9" i="19"/>
  <c r="AU42" i="2"/>
  <c r="L82" i="2" s="1"/>
  <c r="AT42" i="2"/>
  <c r="K82" i="2" s="1"/>
  <c r="AF42" i="2"/>
  <c r="M82" i="2" s="1"/>
  <c r="J82" i="2"/>
  <c r="AN41" i="2"/>
  <c r="AO41" i="2" s="1"/>
  <c r="AU41" i="2" s="1"/>
  <c r="L81" i="2" s="1"/>
  <c r="AD25" i="12"/>
  <c r="I65" i="12" s="1"/>
  <c r="F65" i="12"/>
  <c r="AD31" i="3"/>
  <c r="I71" i="3" s="1"/>
  <c r="F71" i="3"/>
  <c r="AL30" i="3"/>
  <c r="AD41" i="6"/>
  <c r="I81" i="6" s="1"/>
  <c r="F81" i="6"/>
  <c r="AL40" i="6"/>
  <c r="AM40" i="6" s="1"/>
  <c r="AR40" i="6" s="1"/>
  <c r="G80" i="6" s="1"/>
  <c r="AR42" i="22"/>
  <c r="G82" i="22" s="1"/>
  <c r="AD42" i="22"/>
  <c r="I82" i="22" s="1"/>
  <c r="F82" i="22"/>
  <c r="AS42" i="22"/>
  <c r="H82" i="22" s="1"/>
  <c r="AL41" i="22"/>
  <c r="AM41" i="22" s="1"/>
  <c r="AR41" i="22" s="1"/>
  <c r="G81" i="22" s="1"/>
  <c r="AU37" i="22"/>
  <c r="L77" i="22" s="1"/>
  <c r="J77" i="22"/>
  <c r="AF37" i="22"/>
  <c r="M77" i="22" s="1"/>
  <c r="AN36" i="22"/>
  <c r="F65" i="6"/>
  <c r="AD25" i="6"/>
  <c r="I65" i="6" s="1"/>
  <c r="AQ40" i="24"/>
  <c r="E80" i="24" s="1"/>
  <c r="C57" i="16"/>
  <c r="AJ16" i="16"/>
  <c r="F71" i="19"/>
  <c r="AD31" i="19"/>
  <c r="I71" i="19" s="1"/>
  <c r="AL30" i="19"/>
  <c r="J52" i="3"/>
  <c r="AF12" i="3"/>
  <c r="M52" i="3" s="1"/>
  <c r="AN11" i="3"/>
  <c r="J71" i="25"/>
  <c r="AF31" i="25"/>
  <c r="M71" i="25" s="1"/>
  <c r="AN30" i="25"/>
  <c r="AD25" i="18"/>
  <c r="I65" i="18" s="1"/>
  <c r="F65" i="18"/>
  <c r="F80" i="3"/>
  <c r="AD40" i="3"/>
  <c r="I80" i="3" s="1"/>
  <c r="AL39" i="3"/>
  <c r="AD35" i="24"/>
  <c r="I75" i="24" s="1"/>
  <c r="F75" i="24"/>
  <c r="AL34" i="24"/>
  <c r="F79" i="3"/>
  <c r="AD39" i="3"/>
  <c r="I79" i="3" s="1"/>
  <c r="AL38" i="3"/>
  <c r="C60" i="22"/>
  <c r="AJ19" i="22"/>
  <c r="F60" i="23"/>
  <c r="AD20" i="23"/>
  <c r="I60" i="23" s="1"/>
  <c r="AL19" i="23"/>
  <c r="AD21" i="8"/>
  <c r="I61" i="8" s="1"/>
  <c r="F61" i="8"/>
  <c r="AL20" i="8"/>
  <c r="AF34" i="25"/>
  <c r="M74" i="25" s="1"/>
  <c r="J74" i="25"/>
  <c r="AN33" i="25"/>
  <c r="AF42" i="19"/>
  <c r="M82" i="19" s="1"/>
  <c r="J82" i="19"/>
  <c r="AT42" i="19"/>
  <c r="K82" i="19" s="1"/>
  <c r="AU42" i="19"/>
  <c r="L82" i="19" s="1"/>
  <c r="AN41" i="19"/>
  <c r="AO41" i="19" s="1"/>
  <c r="AU41" i="19" s="1"/>
  <c r="L81" i="19" s="1"/>
  <c r="C53" i="9"/>
  <c r="AJ12" i="9"/>
  <c r="AK30" i="16"/>
  <c r="AK31" i="24"/>
  <c r="C52" i="7"/>
  <c r="AJ11" i="7"/>
  <c r="AK39" i="6"/>
  <c r="AF35" i="6"/>
  <c r="M75" i="6" s="1"/>
  <c r="J75" i="6"/>
  <c r="AN34" i="6"/>
  <c r="AP23" i="15"/>
  <c r="D63" i="15" s="1"/>
  <c r="C63" i="15"/>
  <c r="AQ23" i="15"/>
  <c r="E63" i="15" s="1"/>
  <c r="AJ22" i="15"/>
  <c r="AK21" i="23"/>
  <c r="AM38" i="8"/>
  <c r="AK15" i="12"/>
  <c r="AF7" i="21"/>
  <c r="M47" i="21" s="1"/>
  <c r="J47" i="21"/>
  <c r="AA16" i="10"/>
  <c r="AE16" i="10" s="1"/>
  <c r="F69" i="5"/>
  <c r="AD29" i="5"/>
  <c r="I69" i="5" s="1"/>
  <c r="AL28" i="5"/>
  <c r="C67" i="9"/>
  <c r="AJ26" i="9"/>
  <c r="AF34" i="14"/>
  <c r="M74" i="14" s="1"/>
  <c r="J74" i="14"/>
  <c r="AN33" i="14"/>
  <c r="J73" i="16"/>
  <c r="AF33" i="16"/>
  <c r="M73" i="16" s="1"/>
  <c r="AN32" i="16"/>
  <c r="AO32" i="8"/>
  <c r="AK19" i="1"/>
  <c r="AF15" i="1"/>
  <c r="M55" i="1" s="1"/>
  <c r="J55" i="1"/>
  <c r="AN14" i="1"/>
  <c r="AK7" i="3"/>
  <c r="F81" i="24"/>
  <c r="AS41" i="24"/>
  <c r="H81" i="24" s="1"/>
  <c r="AD41" i="24"/>
  <c r="I81" i="24" s="1"/>
  <c r="AL40" i="24"/>
  <c r="AM40" i="24" s="1"/>
  <c r="AQ23" i="24"/>
  <c r="E63" i="24" s="1"/>
  <c r="F51" i="21"/>
  <c r="AD11" i="21"/>
  <c r="I51" i="21" s="1"/>
  <c r="AL10" i="21"/>
  <c r="AK25" i="4"/>
  <c r="J65" i="5"/>
  <c r="AF25" i="5"/>
  <c r="M65" i="5" s="1"/>
  <c r="AM13" i="6"/>
  <c r="AD25" i="16"/>
  <c r="I65" i="16" s="1"/>
  <c r="F65" i="16"/>
  <c r="F48" i="23"/>
  <c r="AD8" i="23"/>
  <c r="I48" i="23" s="1"/>
  <c r="AL7" i="23"/>
  <c r="Y42" i="13"/>
  <c r="AC42" i="13" s="1"/>
  <c r="Y25" i="13"/>
  <c r="AC25" i="13" s="1"/>
  <c r="Y26" i="13"/>
  <c r="AC26" i="13" s="1"/>
  <c r="Y28" i="13"/>
  <c r="AC28" i="13" s="1"/>
  <c r="Y29" i="13"/>
  <c r="AC29" i="13" s="1"/>
  <c r="Y27" i="13"/>
  <c r="AC27" i="13" s="1"/>
  <c r="Y30" i="13"/>
  <c r="AC30" i="13" s="1"/>
  <c r="Y33" i="13"/>
  <c r="AC33" i="13" s="1"/>
  <c r="Y31" i="13"/>
  <c r="AC31" i="13" s="1"/>
  <c r="Y34" i="13"/>
  <c r="AC34" i="13" s="1"/>
  <c r="Y32" i="13"/>
  <c r="AC32" i="13" s="1"/>
  <c r="J54" i="5"/>
  <c r="AF14" i="5"/>
  <c r="M54" i="5" s="1"/>
  <c r="AN13" i="5"/>
  <c r="J52" i="23"/>
  <c r="AF12" i="23"/>
  <c r="M52" i="23" s="1"/>
  <c r="AN11" i="23"/>
  <c r="AF8" i="11"/>
  <c r="M48" i="11" s="1"/>
  <c r="J48" i="11"/>
  <c r="AN7" i="11"/>
  <c r="C47" i="22"/>
  <c r="AQ18" i="6"/>
  <c r="E58" i="6" s="1"/>
  <c r="AP18" i="6"/>
  <c r="D58" i="6" s="1"/>
  <c r="F77" i="14"/>
  <c r="AD37" i="14"/>
  <c r="I77" i="14" s="1"/>
  <c r="AL36" i="14"/>
  <c r="AD39" i="25"/>
  <c r="I79" i="25" s="1"/>
  <c r="F79" i="25"/>
  <c r="AL38" i="25"/>
  <c r="AK31" i="4"/>
  <c r="AF41" i="17"/>
  <c r="M81" i="17" s="1"/>
  <c r="J81" i="17"/>
  <c r="AN40" i="17"/>
  <c r="AK17" i="25"/>
  <c r="F55" i="23"/>
  <c r="AD15" i="23"/>
  <c r="I55" i="23" s="1"/>
  <c r="AL14" i="23"/>
  <c r="F78" i="18"/>
  <c r="AD38" i="18"/>
  <c r="I78" i="18" s="1"/>
  <c r="AL37" i="18"/>
  <c r="C53" i="17"/>
  <c r="AJ12" i="17"/>
  <c r="AQ20" i="3"/>
  <c r="E60" i="3" s="1"/>
  <c r="AK32" i="22"/>
  <c r="J52" i="14"/>
  <c r="AF12" i="14"/>
  <c r="M52" i="14" s="1"/>
  <c r="AN11" i="14"/>
  <c r="J79" i="23"/>
  <c r="AF39" i="23"/>
  <c r="M79" i="23" s="1"/>
  <c r="AN38" i="23"/>
  <c r="AF28" i="18"/>
  <c r="M68" i="18" s="1"/>
  <c r="J68" i="18"/>
  <c r="AN27" i="18"/>
  <c r="AK20" i="23"/>
  <c r="AK12" i="5"/>
  <c r="F65" i="10"/>
  <c r="AD25" i="10"/>
  <c r="I65" i="10" s="1"/>
  <c r="AK38" i="18"/>
  <c r="AK22" i="5"/>
  <c r="AK26" i="17"/>
  <c r="AD16" i="25"/>
  <c r="I56" i="25" s="1"/>
  <c r="F56" i="25"/>
  <c r="AL15" i="25"/>
  <c r="AK39" i="11"/>
  <c r="AK7" i="12"/>
  <c r="C66" i="20"/>
  <c r="AJ25" i="20"/>
  <c r="J75" i="23"/>
  <c r="AF35" i="23"/>
  <c r="M75" i="23" s="1"/>
  <c r="AN34" i="23"/>
  <c r="C71" i="7"/>
  <c r="AJ30" i="7"/>
  <c r="AK7" i="20"/>
  <c r="AQ41" i="11"/>
  <c r="E81" i="11" s="1"/>
  <c r="AK29" i="6"/>
  <c r="AD37" i="5"/>
  <c r="I77" i="5" s="1"/>
  <c r="F77" i="5"/>
  <c r="AL36" i="5"/>
  <c r="AK16" i="23"/>
  <c r="AK11" i="12"/>
  <c r="J74" i="16"/>
  <c r="AF34" i="16"/>
  <c r="M74" i="16" s="1"/>
  <c r="AN33" i="16"/>
  <c r="AF37" i="20"/>
  <c r="M77" i="20" s="1"/>
  <c r="J77" i="20"/>
  <c r="AN36" i="20"/>
  <c r="AK8" i="18"/>
  <c r="AQ37" i="2"/>
  <c r="E77" i="2" s="1"/>
  <c r="AO21" i="6"/>
  <c r="AM36" i="8"/>
  <c r="J71" i="21"/>
  <c r="AF31" i="21"/>
  <c r="M71" i="21" s="1"/>
  <c r="AN30" i="21"/>
  <c r="AK11" i="14"/>
  <c r="C62" i="2"/>
  <c r="AJ21" i="2"/>
  <c r="AF28" i="12"/>
  <c r="M68" i="12" s="1"/>
  <c r="J68" i="12"/>
  <c r="AN27" i="12"/>
  <c r="AM8" i="19"/>
  <c r="AF40" i="19"/>
  <c r="M80" i="19" s="1"/>
  <c r="J80" i="19"/>
  <c r="AN39" i="19"/>
  <c r="AK26" i="24"/>
  <c r="J78" i="5"/>
  <c r="AF38" i="5"/>
  <c r="M78" i="5" s="1"/>
  <c r="AN37" i="5"/>
  <c r="C61" i="16"/>
  <c r="AJ20" i="16"/>
  <c r="J72" i="22"/>
  <c r="AF32" i="22"/>
  <c r="M72" i="22" s="1"/>
  <c r="AN31" i="22"/>
  <c r="C54" i="13"/>
  <c r="AJ13" i="13"/>
  <c r="AA34" i="7"/>
  <c r="AE34" i="7" s="1"/>
  <c r="AD25" i="21"/>
  <c r="I65" i="21" s="1"/>
  <c r="F65" i="21"/>
  <c r="AK35" i="22"/>
  <c r="F55" i="21"/>
  <c r="AD15" i="21"/>
  <c r="I55" i="21" s="1"/>
  <c r="AL14" i="21"/>
  <c r="AF20" i="2"/>
  <c r="M60" i="2" s="1"/>
  <c r="J60" i="2"/>
  <c r="AN19" i="2"/>
  <c r="AU42" i="3"/>
  <c r="L82" i="3" s="1"/>
  <c r="J82" i="3"/>
  <c r="AT42" i="3"/>
  <c r="K82" i="3" s="1"/>
  <c r="AF42" i="3"/>
  <c r="M82" i="3" s="1"/>
  <c r="AN41" i="3"/>
  <c r="AO41" i="3" s="1"/>
  <c r="AU41" i="3" s="1"/>
  <c r="L81" i="3" s="1"/>
  <c r="AK40" i="19"/>
  <c r="AK33" i="19"/>
  <c r="AK31" i="11"/>
  <c r="Y20" i="15"/>
  <c r="AC20" i="15" s="1"/>
  <c r="AA19" i="10"/>
  <c r="AE19" i="10" s="1"/>
  <c r="AP22" i="18"/>
  <c r="D62" i="18" s="1"/>
  <c r="AK28" i="24"/>
  <c r="AP19" i="14"/>
  <c r="D59" i="14" s="1"/>
  <c r="AK19" i="20"/>
  <c r="AF17" i="18"/>
  <c r="M57" i="18" s="1"/>
  <c r="J57" i="18"/>
  <c r="AN16" i="18"/>
  <c r="AO16" i="4"/>
  <c r="F66" i="12"/>
  <c r="AD26" i="12"/>
  <c r="I66" i="12" s="1"/>
  <c r="AL25" i="12"/>
  <c r="J82" i="4"/>
  <c r="AT42" i="4"/>
  <c r="K82" i="4" s="1"/>
  <c r="AF42" i="4"/>
  <c r="M82" i="4" s="1"/>
  <c r="AU42" i="4"/>
  <c r="L82" i="4" s="1"/>
  <c r="AN41" i="4"/>
  <c r="AO41" i="4" s="1"/>
  <c r="AT41" i="4" s="1"/>
  <c r="K81" i="4" s="1"/>
  <c r="C79" i="20"/>
  <c r="AJ38" i="20"/>
  <c r="AD27" i="3"/>
  <c r="I67" i="3" s="1"/>
  <c r="F67" i="3"/>
  <c r="AL26" i="3"/>
  <c r="J75" i="14"/>
  <c r="AF35" i="14"/>
  <c r="M75" i="14" s="1"/>
  <c r="AN34" i="14"/>
  <c r="AK19" i="18"/>
  <c r="AD28" i="2"/>
  <c r="I68" i="2" s="1"/>
  <c r="F68" i="2"/>
  <c r="AL27" i="2"/>
  <c r="C59" i="2"/>
  <c r="AJ18" i="2"/>
  <c r="AK32" i="19"/>
  <c r="AF39" i="22"/>
  <c r="M79" i="22" s="1"/>
  <c r="J79" i="22"/>
  <c r="AN38" i="22"/>
  <c r="F75" i="2"/>
  <c r="AD35" i="2"/>
  <c r="I75" i="2" s="1"/>
  <c r="AL34" i="2"/>
  <c r="AS42" i="6"/>
  <c r="H82" i="6" s="1"/>
  <c r="F82" i="6"/>
  <c r="AR42" i="6"/>
  <c r="G82" i="6" s="1"/>
  <c r="AD42" i="6"/>
  <c r="I82" i="6" s="1"/>
  <c r="AL41" i="6"/>
  <c r="AM41" i="6" s="1"/>
  <c r="AR41" i="6" s="1"/>
  <c r="G81" i="6" s="1"/>
  <c r="AO33" i="15"/>
  <c r="F70" i="17"/>
  <c r="AD30" i="17"/>
  <c r="I70" i="17" s="1"/>
  <c r="AL29" i="17"/>
  <c r="J59" i="3"/>
  <c r="AF19" i="3"/>
  <c r="M59" i="3" s="1"/>
  <c r="AN18" i="3"/>
  <c r="AA23" i="16"/>
  <c r="AE23" i="16" s="1"/>
  <c r="AA17" i="16"/>
  <c r="AE17" i="16" s="1"/>
  <c r="AK36" i="5"/>
  <c r="F72" i="19"/>
  <c r="AD32" i="19"/>
  <c r="I72" i="19" s="1"/>
  <c r="AL31" i="19"/>
  <c r="AK38" i="1"/>
  <c r="AF9" i="3"/>
  <c r="M49" i="3" s="1"/>
  <c r="J49" i="3"/>
  <c r="AN8" i="3"/>
  <c r="J69" i="25"/>
  <c r="AF29" i="25"/>
  <c r="M69" i="25" s="1"/>
  <c r="AN28" i="25"/>
  <c r="AO32" i="15"/>
  <c r="C54" i="10"/>
  <c r="AJ13" i="10"/>
  <c r="AA24" i="10"/>
  <c r="AE24" i="10" s="1"/>
  <c r="AA7" i="10"/>
  <c r="AE7" i="10" s="1"/>
  <c r="AA8" i="10"/>
  <c r="AE8" i="10" s="1"/>
  <c r="AA11" i="10"/>
  <c r="AE11" i="10" s="1"/>
  <c r="AA9" i="10"/>
  <c r="AE9" i="10" s="1"/>
  <c r="AA10" i="10"/>
  <c r="AE10" i="10" s="1"/>
  <c r="AA13" i="10"/>
  <c r="AE13" i="10" s="1"/>
  <c r="AA12" i="10"/>
  <c r="AE12" i="10" s="1"/>
  <c r="AA15" i="10"/>
  <c r="AE15" i="10" s="1"/>
  <c r="F66" i="18"/>
  <c r="AD26" i="18"/>
  <c r="I66" i="18" s="1"/>
  <c r="AL25" i="18"/>
  <c r="AF25" i="1"/>
  <c r="M65" i="1" s="1"/>
  <c r="J65" i="1"/>
  <c r="AF7" i="18"/>
  <c r="M47" i="18" s="1"/>
  <c r="J47" i="18"/>
  <c r="AO27" i="8"/>
  <c r="AK15" i="3"/>
  <c r="AD25" i="25"/>
  <c r="I65" i="25" s="1"/>
  <c r="F65" i="25"/>
  <c r="F73" i="3"/>
  <c r="AD33" i="3"/>
  <c r="I73" i="3" s="1"/>
  <c r="AL32" i="3"/>
  <c r="AK36" i="17"/>
  <c r="Y23" i="22"/>
  <c r="AC23" i="22" s="1"/>
  <c r="Y16" i="22"/>
  <c r="AC16" i="22" s="1"/>
  <c r="Y19" i="22"/>
  <c r="AC19" i="22" s="1"/>
  <c r="AD17" i="8"/>
  <c r="I57" i="8" s="1"/>
  <c r="F57" i="8"/>
  <c r="AL16" i="8"/>
  <c r="AD14" i="18"/>
  <c r="I54" i="18" s="1"/>
  <c r="F54" i="18"/>
  <c r="AL13" i="18"/>
  <c r="AK26" i="2"/>
  <c r="AO11" i="4"/>
  <c r="AP33" i="15"/>
  <c r="D73" i="15" s="1"/>
  <c r="AQ33" i="15"/>
  <c r="E73" i="15" s="1"/>
  <c r="AM14" i="4"/>
  <c r="AK40" i="18"/>
  <c r="C52" i="9"/>
  <c r="AJ11" i="9"/>
  <c r="AK20" i="12"/>
  <c r="AO21" i="20"/>
  <c r="AU21" i="20" s="1"/>
  <c r="L61" i="20" s="1"/>
  <c r="AF18" i="1"/>
  <c r="M58" i="1" s="1"/>
  <c r="J58" i="1"/>
  <c r="AN17" i="1"/>
  <c r="C51" i="7"/>
  <c r="AJ10" i="7"/>
  <c r="F80" i="16"/>
  <c r="AS40" i="16"/>
  <c r="H80" i="16" s="1"/>
  <c r="AR40" i="16"/>
  <c r="G80" i="16" s="1"/>
  <c r="AD40" i="16"/>
  <c r="I80" i="16" s="1"/>
  <c r="AL39" i="16"/>
  <c r="J72" i="6"/>
  <c r="AF32" i="6"/>
  <c r="M72" i="6" s="1"/>
  <c r="AN31" i="6"/>
  <c r="J79" i="25"/>
  <c r="AF39" i="25"/>
  <c r="M79" i="25" s="1"/>
  <c r="AN38" i="25"/>
  <c r="J52" i="24"/>
  <c r="AF12" i="24"/>
  <c r="M52" i="24" s="1"/>
  <c r="AN11" i="24"/>
  <c r="AM32" i="8"/>
  <c r="AD37" i="16"/>
  <c r="I77" i="16" s="1"/>
  <c r="F77" i="16"/>
  <c r="AL36" i="16"/>
  <c r="AU24" i="21"/>
  <c r="L64" i="21" s="1"/>
  <c r="AT24" i="21"/>
  <c r="K64" i="21" s="1"/>
  <c r="AF24" i="21"/>
  <c r="M64" i="21" s="1"/>
  <c r="J64" i="21"/>
  <c r="AN23" i="21"/>
  <c r="AO23" i="21" s="1"/>
  <c r="AU23" i="21" s="1"/>
  <c r="L63" i="21" s="1"/>
  <c r="AA17" i="10"/>
  <c r="AE17" i="10" s="1"/>
  <c r="F66" i="5"/>
  <c r="AD26" i="5"/>
  <c r="I66" i="5" s="1"/>
  <c r="AL25" i="5"/>
  <c r="C69" i="9"/>
  <c r="AJ28" i="9"/>
  <c r="AF31" i="14"/>
  <c r="M71" i="14" s="1"/>
  <c r="J71" i="14"/>
  <c r="AN30" i="14"/>
  <c r="AF29" i="16"/>
  <c r="M69" i="16" s="1"/>
  <c r="J69" i="16"/>
  <c r="AN28" i="16"/>
  <c r="J54" i="1"/>
  <c r="AF14" i="1"/>
  <c r="M54" i="1" s="1"/>
  <c r="AN13" i="1"/>
  <c r="F52" i="21"/>
  <c r="AD12" i="21"/>
  <c r="I52" i="21" s="1"/>
  <c r="AL11" i="21"/>
  <c r="AU42" i="5"/>
  <c r="L82" i="5" s="1"/>
  <c r="AT42" i="5"/>
  <c r="K82" i="5" s="1"/>
  <c r="J82" i="5"/>
  <c r="AF42" i="5"/>
  <c r="M82" i="5" s="1"/>
  <c r="AN41" i="5"/>
  <c r="AO41" i="5" s="1"/>
  <c r="AU41" i="5" s="1"/>
  <c r="L81" i="5" s="1"/>
  <c r="AR42" i="16"/>
  <c r="G82" i="16" s="1"/>
  <c r="AD42" i="16"/>
  <c r="I82" i="16" s="1"/>
  <c r="F82" i="16"/>
  <c r="AS42" i="16"/>
  <c r="H82" i="16" s="1"/>
  <c r="AL41" i="16"/>
  <c r="AM41" i="16" s="1"/>
  <c r="AS41" i="16" s="1"/>
  <c r="H81" i="16" s="1"/>
  <c r="F49" i="23"/>
  <c r="AD9" i="23"/>
  <c r="I49" i="23" s="1"/>
  <c r="AL8" i="23"/>
  <c r="C74" i="13"/>
  <c r="AJ33" i="13"/>
  <c r="AA21" i="7"/>
  <c r="AE21" i="7" s="1"/>
  <c r="AA20" i="13"/>
  <c r="AE20" i="13" s="1"/>
  <c r="AK8" i="3"/>
  <c r="AU41" i="24"/>
  <c r="L81" i="24" s="1"/>
  <c r="AF41" i="24"/>
  <c r="M81" i="24" s="1"/>
  <c r="J81" i="24"/>
  <c r="AN40" i="24"/>
  <c r="C49" i="15"/>
  <c r="AJ8" i="15"/>
  <c r="AF39" i="5"/>
  <c r="M79" i="5" s="1"/>
  <c r="J79" i="5"/>
  <c r="AN38" i="5"/>
  <c r="AO38" i="5" s="1"/>
  <c r="AT38" i="5" s="1"/>
  <c r="K78" i="5" s="1"/>
  <c r="AK13" i="21"/>
  <c r="AM18" i="4"/>
  <c r="F49" i="8"/>
  <c r="AD9" i="8"/>
  <c r="I49" i="8" s="1"/>
  <c r="AL8" i="8"/>
  <c r="AF13" i="5"/>
  <c r="M53" i="5" s="1"/>
  <c r="J53" i="5"/>
  <c r="AN12" i="5"/>
  <c r="AQ30" i="3"/>
  <c r="E70" i="3" s="1"/>
  <c r="AQ23" i="21"/>
  <c r="E63" i="21" s="1"/>
  <c r="AP30" i="15"/>
  <c r="D70" i="15" s="1"/>
  <c r="AQ30" i="15"/>
  <c r="E70" i="15" s="1"/>
  <c r="AM37" i="8"/>
  <c r="AD41" i="1"/>
  <c r="I81" i="1" s="1"/>
  <c r="F81" i="1"/>
  <c r="AL40" i="1"/>
  <c r="J51" i="23"/>
  <c r="AF11" i="23"/>
  <c r="M51" i="23" s="1"/>
  <c r="AN10" i="23"/>
  <c r="C55" i="16"/>
  <c r="AJ14" i="16"/>
  <c r="J76" i="11"/>
  <c r="AF36" i="11"/>
  <c r="M76" i="11" s="1"/>
  <c r="AN35" i="11"/>
  <c r="AO32" i="11" s="1"/>
  <c r="AK20" i="1"/>
  <c r="J80" i="5"/>
  <c r="AF40" i="5"/>
  <c r="M80" i="5" s="1"/>
  <c r="AN39" i="5"/>
  <c r="AK28" i="19"/>
  <c r="AF39" i="1"/>
  <c r="M79" i="1" s="1"/>
  <c r="J79" i="1"/>
  <c r="AN38" i="1"/>
  <c r="AO37" i="1" s="1"/>
  <c r="AK8" i="20"/>
  <c r="AF7" i="11"/>
  <c r="M47" i="11" s="1"/>
  <c r="J47" i="11"/>
  <c r="J75" i="5"/>
  <c r="AF35" i="5"/>
  <c r="M75" i="5" s="1"/>
  <c r="AN34" i="5"/>
  <c r="F80" i="21"/>
  <c r="AD40" i="21"/>
  <c r="I80" i="21" s="1"/>
  <c r="AL39" i="21"/>
  <c r="AM39" i="21" s="1"/>
  <c r="AR39" i="21" s="1"/>
  <c r="G79" i="21" s="1"/>
  <c r="C64" i="22"/>
  <c r="AQ24" i="22"/>
  <c r="E64" i="22" s="1"/>
  <c r="AP24" i="22"/>
  <c r="D64" i="22" s="1"/>
  <c r="AJ23" i="22"/>
  <c r="AK23" i="22" s="1"/>
  <c r="F54" i="12"/>
  <c r="AD14" i="12"/>
  <c r="I54" i="12" s="1"/>
  <c r="AL13" i="12"/>
  <c r="AK32" i="4"/>
  <c r="J82" i="17"/>
  <c r="AF42" i="17"/>
  <c r="M82" i="17" s="1"/>
  <c r="AT42" i="17"/>
  <c r="K82" i="17" s="1"/>
  <c r="AU42" i="17"/>
  <c r="L82" i="17" s="1"/>
  <c r="AN41" i="17"/>
  <c r="AO41" i="17" s="1"/>
  <c r="AT41" i="17" s="1"/>
  <c r="K81" i="17" s="1"/>
  <c r="AK11" i="18"/>
  <c r="AU42" i="11"/>
  <c r="L82" i="11" s="1"/>
  <c r="AT42" i="11"/>
  <c r="K82" i="11" s="1"/>
  <c r="AF42" i="11"/>
  <c r="M82" i="11" s="1"/>
  <c r="J82" i="11"/>
  <c r="AN41" i="11"/>
  <c r="AO41" i="11" s="1"/>
  <c r="AU41" i="11" s="1"/>
  <c r="L81" i="11" s="1"/>
  <c r="AD18" i="11"/>
  <c r="I58" i="11" s="1"/>
  <c r="F58" i="11"/>
  <c r="AL17" i="11"/>
  <c r="AF39" i="19"/>
  <c r="M79" i="19" s="1"/>
  <c r="J79" i="19"/>
  <c r="AN38" i="19"/>
  <c r="AK11" i="25"/>
  <c r="C47" i="2"/>
  <c r="C80" i="7"/>
  <c r="AJ39" i="7"/>
  <c r="AD20" i="11"/>
  <c r="I60" i="11" s="1"/>
  <c r="F60" i="11"/>
  <c r="AL19" i="11"/>
  <c r="AK15" i="14"/>
  <c r="AD35" i="4"/>
  <c r="I75" i="4" s="1"/>
  <c r="F75" i="4"/>
  <c r="AL34" i="4"/>
  <c r="AM28" i="8"/>
  <c r="AK28" i="10"/>
  <c r="C62" i="15"/>
  <c r="AJ21" i="15"/>
  <c r="AK17" i="11"/>
  <c r="AA37" i="9"/>
  <c r="AE37" i="9" s="1"/>
  <c r="AK36" i="24"/>
  <c r="AD18" i="21"/>
  <c r="I58" i="21" s="1"/>
  <c r="F58" i="21"/>
  <c r="AL17" i="21"/>
  <c r="AD18" i="23"/>
  <c r="I58" i="23" s="1"/>
  <c r="F58" i="23"/>
  <c r="AL17" i="23"/>
  <c r="F78" i="17"/>
  <c r="AD38" i="17"/>
  <c r="I78" i="17" s="1"/>
  <c r="AL37" i="17"/>
  <c r="AM37" i="17" s="1"/>
  <c r="AD29" i="11"/>
  <c r="I69" i="11" s="1"/>
  <c r="F69" i="11"/>
  <c r="AL28" i="11"/>
  <c r="C54" i="16"/>
  <c r="AJ13" i="16"/>
  <c r="AF14" i="20"/>
  <c r="M54" i="20" s="1"/>
  <c r="J54" i="20"/>
  <c r="AN13" i="20"/>
  <c r="J53" i="25"/>
  <c r="AF13" i="25"/>
  <c r="M53" i="25" s="1"/>
  <c r="AN12" i="25"/>
  <c r="AQ17" i="4"/>
  <c r="E57" i="4" s="1"/>
  <c r="AP17" i="4"/>
  <c r="D57" i="4" s="1"/>
  <c r="F79" i="18"/>
  <c r="AD39" i="18"/>
  <c r="I79" i="18" s="1"/>
  <c r="AL38" i="18"/>
  <c r="J50" i="12"/>
  <c r="AF10" i="12"/>
  <c r="M50" i="12" s="1"/>
  <c r="AN9" i="12"/>
  <c r="C50" i="17"/>
  <c r="AJ9" i="17"/>
  <c r="AK16" i="5"/>
  <c r="AK32" i="10"/>
  <c r="J59" i="14"/>
  <c r="AF19" i="14"/>
  <c r="M59" i="14" s="1"/>
  <c r="AN18" i="14"/>
  <c r="AD10" i="20"/>
  <c r="I50" i="20" s="1"/>
  <c r="F50" i="20"/>
  <c r="AL9" i="20"/>
  <c r="F57" i="3"/>
  <c r="AD17" i="3"/>
  <c r="I57" i="3" s="1"/>
  <c r="AL16" i="3"/>
  <c r="AF13" i="14"/>
  <c r="M53" i="14" s="1"/>
  <c r="J53" i="14"/>
  <c r="AN12" i="14"/>
  <c r="AK40" i="25"/>
  <c r="J81" i="23"/>
  <c r="AF41" i="23"/>
  <c r="M81" i="23" s="1"/>
  <c r="AN40" i="23"/>
  <c r="AD35" i="16"/>
  <c r="I75" i="16" s="1"/>
  <c r="F75" i="16"/>
  <c r="AL34" i="16"/>
  <c r="AF29" i="18"/>
  <c r="M69" i="18" s="1"/>
  <c r="J69" i="18"/>
  <c r="AN28" i="18"/>
  <c r="F70" i="1"/>
  <c r="AD30" i="1"/>
  <c r="I70" i="1" s="1"/>
  <c r="AL29" i="1"/>
  <c r="J73" i="10"/>
  <c r="AF33" i="10"/>
  <c r="M73" i="10" s="1"/>
  <c r="AN32" i="10"/>
  <c r="AD32" i="14"/>
  <c r="I72" i="14" s="1"/>
  <c r="F72" i="14"/>
  <c r="AL31" i="14"/>
  <c r="F78" i="21"/>
  <c r="AD38" i="21"/>
  <c r="I78" i="21" s="1"/>
  <c r="AL37" i="21"/>
  <c r="AK12" i="23"/>
  <c r="AA20" i="16"/>
  <c r="AE20" i="16" s="1"/>
  <c r="AK25" i="22"/>
  <c r="F49" i="1"/>
  <c r="AD9" i="1"/>
  <c r="I49" i="1" s="1"/>
  <c r="AL8" i="1"/>
  <c r="C73" i="20"/>
  <c r="AJ32" i="20"/>
  <c r="J64" i="8"/>
  <c r="AT24" i="8"/>
  <c r="K64" i="8" s="1"/>
  <c r="AF24" i="8"/>
  <c r="M64" i="8" s="1"/>
  <c r="AU24" i="8"/>
  <c r="L64" i="8" s="1"/>
  <c r="AN23" i="8"/>
  <c r="AO23" i="8" s="1"/>
  <c r="AU23" i="8" s="1"/>
  <c r="L63" i="8" s="1"/>
  <c r="AQ19" i="12"/>
  <c r="E59" i="12" s="1"/>
  <c r="AQ19" i="4"/>
  <c r="E59" i="4" s="1"/>
  <c r="AP19" i="4"/>
  <c r="D59" i="4" s="1"/>
  <c r="F82" i="10"/>
  <c r="AS42" i="10"/>
  <c r="H82" i="10" s="1"/>
  <c r="AR42" i="10"/>
  <c r="G82" i="10" s="1"/>
  <c r="AD42" i="10"/>
  <c r="I82" i="10" s="1"/>
  <c r="AL41" i="10"/>
  <c r="AM41" i="10" s="1"/>
  <c r="AR41" i="10" s="1"/>
  <c r="G81" i="10" s="1"/>
  <c r="AM39" i="14"/>
  <c r="AF39" i="14"/>
  <c r="M79" i="14" s="1"/>
  <c r="J79" i="14"/>
  <c r="AN38" i="14"/>
  <c r="F69" i="23"/>
  <c r="AD29" i="23"/>
  <c r="I69" i="23" s="1"/>
  <c r="AL28" i="23"/>
  <c r="AM31" i="8"/>
  <c r="AP32" i="23"/>
  <c r="D72" i="23" s="1"/>
  <c r="AA22" i="7"/>
  <c r="AE22" i="7" s="1"/>
  <c r="AA22" i="16"/>
  <c r="AE22" i="16" s="1"/>
  <c r="F54" i="25"/>
  <c r="AD14" i="25"/>
  <c r="I54" i="25" s="1"/>
  <c r="AL13" i="25"/>
  <c r="C65" i="20"/>
  <c r="AK28" i="17"/>
  <c r="AK26" i="11"/>
  <c r="J72" i="23"/>
  <c r="AF32" i="23"/>
  <c r="M72" i="23" s="1"/>
  <c r="AN31" i="23"/>
  <c r="C69" i="7"/>
  <c r="AJ28" i="7"/>
  <c r="F65" i="24"/>
  <c r="AD25" i="24"/>
  <c r="I65" i="24" s="1"/>
  <c r="AK39" i="16"/>
  <c r="AQ22" i="6"/>
  <c r="E62" i="6" s="1"/>
  <c r="AP22" i="6"/>
  <c r="D62" i="6" s="1"/>
  <c r="F80" i="25"/>
  <c r="AD40" i="25"/>
  <c r="I80" i="25" s="1"/>
  <c r="AL39" i="25"/>
  <c r="AD39" i="5"/>
  <c r="I79" i="5" s="1"/>
  <c r="F79" i="5"/>
  <c r="AL38" i="5"/>
  <c r="AK35" i="18"/>
  <c r="AK33" i="24"/>
  <c r="AK28" i="1"/>
  <c r="AF41" i="16"/>
  <c r="M81" i="16" s="1"/>
  <c r="J81" i="16"/>
  <c r="AN40" i="16"/>
  <c r="AO16" i="19"/>
  <c r="AK30" i="2"/>
  <c r="AO15" i="4"/>
  <c r="J70" i="21"/>
  <c r="AF30" i="21"/>
  <c r="M70" i="21" s="1"/>
  <c r="AN29" i="21"/>
  <c r="AK40" i="5"/>
  <c r="J56" i="21"/>
  <c r="AF16" i="21"/>
  <c r="M56" i="21" s="1"/>
  <c r="AN15" i="21"/>
  <c r="J70" i="12"/>
  <c r="AF30" i="12"/>
  <c r="M70" i="12" s="1"/>
  <c r="AN29" i="12"/>
  <c r="AD35" i="19"/>
  <c r="I75" i="19" s="1"/>
  <c r="F75" i="19"/>
  <c r="AL34" i="19"/>
  <c r="AK37" i="3"/>
  <c r="AK16" i="3"/>
  <c r="AK32" i="2"/>
  <c r="AK26" i="23"/>
  <c r="J77" i="2"/>
  <c r="AF37" i="2"/>
  <c r="M77" i="2" s="1"/>
  <c r="AN36" i="2"/>
  <c r="AQ16" i="6"/>
  <c r="E56" i="6" s="1"/>
  <c r="AP16" i="6"/>
  <c r="D56" i="6" s="1"/>
  <c r="J71" i="22"/>
  <c r="AF31" i="22"/>
  <c r="M71" i="22" s="1"/>
  <c r="AN30" i="22"/>
  <c r="AD37" i="12"/>
  <c r="I77" i="12" s="1"/>
  <c r="F77" i="12"/>
  <c r="AL36" i="12"/>
  <c r="C50" i="13"/>
  <c r="AJ9" i="13"/>
  <c r="F82" i="21"/>
  <c r="AD42" i="21"/>
  <c r="I82" i="21" s="1"/>
  <c r="AR42" i="21"/>
  <c r="G82" i="21" s="1"/>
  <c r="AS42" i="21"/>
  <c r="H82" i="21" s="1"/>
  <c r="AL41" i="21"/>
  <c r="AM41" i="21" s="1"/>
  <c r="AK34" i="14"/>
  <c r="AP10" i="4"/>
  <c r="D50" i="4" s="1"/>
  <c r="AQ10" i="4"/>
  <c r="E50" i="4" s="1"/>
  <c r="AM35" i="8"/>
  <c r="AD40" i="5"/>
  <c r="I80" i="5" s="1"/>
  <c r="F80" i="5"/>
  <c r="AL39" i="5"/>
  <c r="AP41" i="19"/>
  <c r="D81" i="19" s="1"/>
  <c r="AP38" i="8"/>
  <c r="D78" i="8" s="1"/>
  <c r="AQ38" i="8"/>
  <c r="E78" i="8" s="1"/>
  <c r="J74" i="2"/>
  <c r="AF34" i="2"/>
  <c r="M74" i="2" s="1"/>
  <c r="AN33" i="2"/>
  <c r="AP40" i="13"/>
  <c r="D80" i="13" s="1"/>
  <c r="C80" i="13"/>
  <c r="AJ39" i="13"/>
  <c r="AK39" i="13" s="1"/>
  <c r="AF33" i="19"/>
  <c r="M73" i="19" s="1"/>
  <c r="J73" i="19"/>
  <c r="AN32" i="19"/>
  <c r="AM20" i="19"/>
  <c r="AF16" i="18"/>
  <c r="M56" i="18" s="1"/>
  <c r="J56" i="18"/>
  <c r="AN15" i="18"/>
  <c r="C61" i="15"/>
  <c r="AJ20" i="15"/>
  <c r="AK21" i="3"/>
  <c r="F82" i="12"/>
  <c r="AR42" i="12"/>
  <c r="G82" i="12" s="1"/>
  <c r="AD42" i="12"/>
  <c r="I82" i="12" s="1"/>
  <c r="AS42" i="12"/>
  <c r="H82" i="12" s="1"/>
  <c r="AL41" i="12"/>
  <c r="AM41" i="12" s="1"/>
  <c r="AR41" i="12" s="1"/>
  <c r="G81" i="12" s="1"/>
  <c r="AK40" i="10"/>
  <c r="Y41" i="20"/>
  <c r="AC41" i="20" s="1"/>
  <c r="Y37" i="20"/>
  <c r="AC37" i="20" s="1"/>
  <c r="Y38" i="20"/>
  <c r="AC38" i="20" s="1"/>
  <c r="F68" i="3"/>
  <c r="AD28" i="3"/>
  <c r="I68" i="3" s="1"/>
  <c r="AL27" i="3"/>
  <c r="AK36" i="16"/>
  <c r="AM10" i="19"/>
  <c r="AD27" i="2"/>
  <c r="I67" i="2" s="1"/>
  <c r="F67" i="2"/>
  <c r="AL26" i="2"/>
  <c r="AO8" i="4"/>
  <c r="F71" i="22"/>
  <c r="AD31" i="22"/>
  <c r="I71" i="22" s="1"/>
  <c r="AL30" i="22"/>
  <c r="AU41" i="22"/>
  <c r="L81" i="22" s="1"/>
  <c r="J81" i="22"/>
  <c r="AF41" i="22"/>
  <c r="M81" i="22" s="1"/>
  <c r="AN40" i="22"/>
  <c r="AD40" i="6"/>
  <c r="I80" i="6" s="1"/>
  <c r="F80" i="6"/>
  <c r="AL39" i="6"/>
  <c r="AM39" i="6" s="1"/>
  <c r="AS39" i="6" s="1"/>
  <c r="H79" i="6" s="1"/>
  <c r="AF19" i="5"/>
  <c r="M59" i="5" s="1"/>
  <c r="J59" i="5"/>
  <c r="AN18" i="5"/>
  <c r="AD32" i="17"/>
  <c r="I72" i="17" s="1"/>
  <c r="F72" i="17"/>
  <c r="AL31" i="17"/>
  <c r="AK30" i="1"/>
  <c r="AK40" i="6"/>
  <c r="C63" i="16"/>
  <c r="AQ23" i="16"/>
  <c r="E63" i="16" s="1"/>
  <c r="AJ22" i="16"/>
  <c r="AD29" i="19"/>
  <c r="I69" i="19" s="1"/>
  <c r="F69" i="19"/>
  <c r="AL28" i="19"/>
  <c r="AK10" i="1"/>
  <c r="AF10" i="3"/>
  <c r="M50" i="3" s="1"/>
  <c r="J50" i="3"/>
  <c r="AN9" i="3"/>
  <c r="J68" i="25"/>
  <c r="AF28" i="25"/>
  <c r="M68" i="25" s="1"/>
  <c r="AN27" i="25"/>
  <c r="C53" i="10"/>
  <c r="AJ12" i="10"/>
  <c r="AD34" i="18"/>
  <c r="I74" i="18" s="1"/>
  <c r="F74" i="18"/>
  <c r="AL33" i="18"/>
  <c r="F82" i="18"/>
  <c r="AD42" i="18"/>
  <c r="I82" i="18" s="1"/>
  <c r="AR42" i="18"/>
  <c r="G82" i="18" s="1"/>
  <c r="AS42" i="18"/>
  <c r="H82" i="18" s="1"/>
  <c r="AL41" i="18"/>
  <c r="AM41" i="18" s="1"/>
  <c r="AS41" i="18" s="1"/>
  <c r="H81" i="18" s="1"/>
  <c r="J82" i="1"/>
  <c r="AT42" i="1"/>
  <c r="K82" i="1" s="1"/>
  <c r="AU42" i="1"/>
  <c r="L82" i="1" s="1"/>
  <c r="AF42" i="1"/>
  <c r="M82" i="1" s="1"/>
  <c r="AN41" i="1"/>
  <c r="AO41" i="1" s="1"/>
  <c r="AU41" i="1" s="1"/>
  <c r="L81" i="1" s="1"/>
  <c r="AU24" i="18"/>
  <c r="L64" i="18" s="1"/>
  <c r="J64" i="18"/>
  <c r="AT24" i="18"/>
  <c r="K64" i="18" s="1"/>
  <c r="AF24" i="18"/>
  <c r="M64" i="18" s="1"/>
  <c r="AN23" i="18"/>
  <c r="AO23" i="18" s="1"/>
  <c r="AM17" i="19"/>
  <c r="F82" i="25"/>
  <c r="AD42" i="25"/>
  <c r="I82" i="25" s="1"/>
  <c r="AS42" i="25"/>
  <c r="H82" i="25" s="1"/>
  <c r="AR42" i="25"/>
  <c r="G82" i="25" s="1"/>
  <c r="AL41" i="25"/>
  <c r="AM41" i="25" s="1"/>
  <c r="AR41" i="25" s="1"/>
  <c r="G81" i="25" s="1"/>
  <c r="AD41" i="3"/>
  <c r="I81" i="3" s="1"/>
  <c r="AS41" i="3"/>
  <c r="H81" i="3" s="1"/>
  <c r="F81" i="3"/>
  <c r="AL40" i="3"/>
  <c r="AP23" i="22"/>
  <c r="D63" i="22" s="1"/>
  <c r="AQ23" i="22"/>
  <c r="E63" i="22" s="1"/>
  <c r="C63" i="22"/>
  <c r="AJ22" i="22"/>
  <c r="AD18" i="8"/>
  <c r="I58" i="8" s="1"/>
  <c r="F58" i="8"/>
  <c r="AL17" i="8"/>
  <c r="F50" i="18"/>
  <c r="AD10" i="18"/>
  <c r="I50" i="18" s="1"/>
  <c r="AL9" i="18"/>
  <c r="AK40" i="17"/>
  <c r="AP41" i="18"/>
  <c r="D81" i="18" s="1"/>
  <c r="C50" i="9"/>
  <c r="AJ9" i="9"/>
  <c r="AO20" i="6"/>
  <c r="C50" i="7"/>
  <c r="AJ9" i="7"/>
  <c r="AK38" i="6"/>
  <c r="J70" i="6"/>
  <c r="AF30" i="6"/>
  <c r="M70" i="6" s="1"/>
  <c r="AN29" i="6"/>
  <c r="AF37" i="25"/>
  <c r="M77" i="25" s="1"/>
  <c r="J77" i="25"/>
  <c r="AN36" i="25"/>
  <c r="J53" i="24"/>
  <c r="AF13" i="24"/>
  <c r="M53" i="24" s="1"/>
  <c r="AN12" i="24"/>
  <c r="AK34" i="6"/>
  <c r="AP15" i="4"/>
  <c r="D55" i="4" s="1"/>
  <c r="AQ15" i="4"/>
  <c r="E55" i="4" s="1"/>
  <c r="AO25" i="15"/>
  <c r="AA14" i="10"/>
  <c r="AE14" i="10" s="1"/>
  <c r="AK18" i="8"/>
  <c r="F67" i="5"/>
  <c r="AD27" i="5"/>
  <c r="I67" i="5" s="1"/>
  <c r="AL26" i="5"/>
  <c r="AO12" i="19"/>
  <c r="C66" i="9"/>
  <c r="AJ25" i="9"/>
  <c r="AK25" i="11"/>
  <c r="AF29" i="14"/>
  <c r="M69" i="14" s="1"/>
  <c r="J69" i="14"/>
  <c r="AN28" i="14"/>
  <c r="J71" i="16"/>
  <c r="AF31" i="16"/>
  <c r="M71" i="16" s="1"/>
  <c r="AN30" i="16"/>
  <c r="C61" i="2"/>
  <c r="AJ20" i="2"/>
  <c r="AF12" i="1"/>
  <c r="M52" i="1" s="1"/>
  <c r="J52" i="1"/>
  <c r="AN11" i="1"/>
  <c r="AK30" i="21"/>
  <c r="F50" i="21"/>
  <c r="AD10" i="21"/>
  <c r="I50" i="21" s="1"/>
  <c r="AL9" i="21"/>
  <c r="AK14" i="5"/>
  <c r="AK38" i="14"/>
  <c r="AD7" i="23"/>
  <c r="I47" i="23" s="1"/>
  <c r="F47" i="23"/>
  <c r="C72" i="13"/>
  <c r="AJ31" i="13"/>
  <c r="AA42" i="13"/>
  <c r="AE42" i="13" s="1"/>
  <c r="AA26" i="13"/>
  <c r="AE26" i="13" s="1"/>
  <c r="AA25" i="13"/>
  <c r="AE25" i="13" s="1"/>
  <c r="AA27" i="13"/>
  <c r="AE27" i="13" s="1"/>
  <c r="AA28" i="13"/>
  <c r="AE28" i="13" s="1"/>
  <c r="AA29" i="13"/>
  <c r="AE29" i="13" s="1"/>
  <c r="AA34" i="13"/>
  <c r="AE34" i="13" s="1"/>
  <c r="AA30" i="13"/>
  <c r="AE30" i="13" s="1"/>
  <c r="AA33" i="13"/>
  <c r="AE33" i="13" s="1"/>
  <c r="AA31" i="13"/>
  <c r="AE31" i="13" s="1"/>
  <c r="AA32" i="13"/>
  <c r="AE32" i="13" s="1"/>
  <c r="AA19" i="15"/>
  <c r="AE19" i="15" s="1"/>
  <c r="AF32" i="21"/>
  <c r="M72" i="21" s="1"/>
  <c r="J72" i="21"/>
  <c r="AN31" i="21"/>
  <c r="AK28" i="25"/>
  <c r="AP12" i="14"/>
  <c r="D52" i="14" s="1"/>
  <c r="AM15" i="4"/>
  <c r="AK9" i="12"/>
  <c r="AF27" i="12"/>
  <c r="M67" i="12" s="1"/>
  <c r="J67" i="12"/>
  <c r="AN26" i="12"/>
  <c r="F74" i="19"/>
  <c r="AD34" i="19"/>
  <c r="I74" i="19" s="1"/>
  <c r="AL33" i="19"/>
  <c r="AK29" i="1"/>
  <c r="F81" i="16"/>
  <c r="AR41" i="16"/>
  <c r="G81" i="16" s="1"/>
  <c r="AD41" i="16"/>
  <c r="I81" i="16" s="1"/>
  <c r="AL40" i="16"/>
  <c r="AM40" i="16" s="1"/>
  <c r="AK15" i="25"/>
  <c r="AK10" i="20"/>
  <c r="AM14" i="19"/>
  <c r="AQ32" i="8"/>
  <c r="E72" i="8" s="1"/>
  <c r="AP32" i="8"/>
  <c r="D72" i="8" s="1"/>
  <c r="J70" i="22"/>
  <c r="AF30" i="22"/>
  <c r="M70" i="22" s="1"/>
  <c r="AN29" i="22"/>
  <c r="AK30" i="19"/>
  <c r="C49" i="13"/>
  <c r="AJ8" i="13"/>
  <c r="AD22" i="1"/>
  <c r="I62" i="1" s="1"/>
  <c r="F62" i="1"/>
  <c r="AL21" i="1"/>
  <c r="AM21" i="1" s="1"/>
  <c r="AS21" i="1" s="1"/>
  <c r="H61" i="1" s="1"/>
  <c r="AK33" i="6"/>
  <c r="AK38" i="5"/>
  <c r="C57" i="9"/>
  <c r="AJ16" i="9"/>
  <c r="AK33" i="12"/>
  <c r="F63" i="20"/>
  <c r="AD23" i="20"/>
  <c r="I63" i="20" s="1"/>
  <c r="AL22" i="20"/>
  <c r="AF33" i="3"/>
  <c r="M73" i="3" s="1"/>
  <c r="J73" i="3"/>
  <c r="AN32" i="3"/>
  <c r="C60" i="10"/>
  <c r="AJ19" i="10"/>
  <c r="AK31" i="1"/>
  <c r="AK40" i="16"/>
  <c r="AF33" i="2"/>
  <c r="M73" i="2" s="1"/>
  <c r="J73" i="2"/>
  <c r="AN32" i="2"/>
  <c r="AO32" i="2" s="1"/>
  <c r="AU32" i="2" s="1"/>
  <c r="L72" i="2" s="1"/>
  <c r="AO7" i="4"/>
  <c r="AK27" i="23"/>
  <c r="AK10" i="25"/>
  <c r="J63" i="18"/>
  <c r="AU23" i="18"/>
  <c r="L63" i="18" s="1"/>
  <c r="AT23" i="18"/>
  <c r="K63" i="18" s="1"/>
  <c r="AF23" i="18"/>
  <c r="M63" i="18" s="1"/>
  <c r="AN22" i="18"/>
  <c r="AO22" i="18" s="1"/>
  <c r="AD33" i="12"/>
  <c r="I73" i="12" s="1"/>
  <c r="F73" i="12"/>
  <c r="AL32" i="12"/>
  <c r="J74" i="4"/>
  <c r="AF34" i="4"/>
  <c r="M74" i="4" s="1"/>
  <c r="AN33" i="4"/>
  <c r="AP41" i="10"/>
  <c r="D81" i="10" s="1"/>
  <c r="AA41" i="20"/>
  <c r="AE41" i="20" s="1"/>
  <c r="AA38" i="20"/>
  <c r="AE38" i="20" s="1"/>
  <c r="AA36" i="20"/>
  <c r="AE36" i="20" s="1"/>
  <c r="AD29" i="3"/>
  <c r="I69" i="3" s="1"/>
  <c r="F69" i="3"/>
  <c r="AL28" i="3"/>
  <c r="F66" i="2"/>
  <c r="AD26" i="2"/>
  <c r="I66" i="2" s="1"/>
  <c r="AL25" i="2"/>
  <c r="AD36" i="12"/>
  <c r="I76" i="12" s="1"/>
  <c r="F76" i="12"/>
  <c r="AL35" i="12"/>
  <c r="F74" i="22"/>
  <c r="AD34" i="22"/>
  <c r="I74" i="22" s="1"/>
  <c r="AL33" i="22"/>
  <c r="AK34" i="24"/>
  <c r="AD34" i="6"/>
  <c r="I74" i="6" s="1"/>
  <c r="F74" i="6"/>
  <c r="AL33" i="6"/>
  <c r="AM19" i="19"/>
  <c r="AK10" i="8"/>
  <c r="F68" i="17"/>
  <c r="AD28" i="17"/>
  <c r="I68" i="17" s="1"/>
  <c r="AL27" i="17"/>
  <c r="AQ41" i="6"/>
  <c r="E81" i="6" s="1"/>
  <c r="Y23" i="16"/>
  <c r="AC23" i="16" s="1"/>
  <c r="F67" i="19"/>
  <c r="AD27" i="19"/>
  <c r="I67" i="19" s="1"/>
  <c r="AL26" i="19"/>
  <c r="AF8" i="3"/>
  <c r="M48" i="3" s="1"/>
  <c r="J48" i="3"/>
  <c r="AN7" i="3"/>
  <c r="AF27" i="25"/>
  <c r="M67" i="25" s="1"/>
  <c r="J67" i="25"/>
  <c r="AN26" i="25"/>
  <c r="C51" i="10"/>
  <c r="AJ10" i="10"/>
  <c r="AD36" i="18"/>
  <c r="I76" i="18" s="1"/>
  <c r="F76" i="18"/>
  <c r="AL35" i="18"/>
  <c r="J74" i="1"/>
  <c r="AF34" i="1"/>
  <c r="M74" i="1" s="1"/>
  <c r="AN33" i="1"/>
  <c r="AQ9" i="4"/>
  <c r="E49" i="4" s="1"/>
  <c r="AP9" i="4"/>
  <c r="D49" i="4" s="1"/>
  <c r="AK25" i="2"/>
  <c r="AO10" i="4"/>
  <c r="AK10" i="23"/>
  <c r="AK14" i="25"/>
  <c r="AK35" i="14"/>
  <c r="AK30" i="6"/>
  <c r="AA23" i="22"/>
  <c r="AE23" i="22" s="1"/>
  <c r="AD23" i="8"/>
  <c r="I63" i="8" s="1"/>
  <c r="F63" i="8"/>
  <c r="AL22" i="8"/>
  <c r="AD11" i="18"/>
  <c r="I51" i="18" s="1"/>
  <c r="F51" i="18"/>
  <c r="AL10" i="18"/>
  <c r="AK14" i="20"/>
  <c r="AP41" i="17"/>
  <c r="D81" i="17" s="1"/>
  <c r="C78" i="7"/>
  <c r="AJ37" i="7"/>
  <c r="C51" i="9"/>
  <c r="AJ10" i="9"/>
  <c r="AD21" i="1"/>
  <c r="I61" i="1" s="1"/>
  <c r="F61" i="1"/>
  <c r="AL20" i="1"/>
  <c r="AQ40" i="8"/>
  <c r="E80" i="8" s="1"/>
  <c r="AP40" i="8"/>
  <c r="D80" i="8" s="1"/>
  <c r="C49" i="7"/>
  <c r="AJ8" i="7"/>
  <c r="AD22" i="14"/>
  <c r="I62" i="14" s="1"/>
  <c r="F62" i="14"/>
  <c r="AL21" i="14"/>
  <c r="AM21" i="14" s="1"/>
  <c r="J69" i="6"/>
  <c r="AF29" i="6"/>
  <c r="M69" i="6" s="1"/>
  <c r="AN28" i="6"/>
  <c r="J81" i="25"/>
  <c r="AF41" i="25"/>
  <c r="M81" i="25" s="1"/>
  <c r="AN40" i="25"/>
  <c r="AF10" i="24"/>
  <c r="M50" i="24" s="1"/>
  <c r="J50" i="24"/>
  <c r="AN9" i="24"/>
  <c r="AM28" i="15"/>
  <c r="AK33" i="10"/>
  <c r="AK28" i="2"/>
  <c r="Y22" i="16"/>
  <c r="AC22" i="16" s="1"/>
  <c r="AK25" i="25"/>
  <c r="AA18" i="10"/>
  <c r="AE18" i="10" s="1"/>
  <c r="AD25" i="5"/>
  <c r="I65" i="5" s="1"/>
  <c r="F65" i="5"/>
  <c r="C68" i="9"/>
  <c r="AJ27" i="9"/>
  <c r="AF30" i="14"/>
  <c r="M70" i="14" s="1"/>
  <c r="J70" i="14"/>
  <c r="AN29" i="14"/>
  <c r="AF28" i="16"/>
  <c r="M68" i="16" s="1"/>
  <c r="J68" i="16"/>
  <c r="AN27" i="16"/>
  <c r="C60" i="2"/>
  <c r="AJ19" i="2"/>
  <c r="J51" i="1"/>
  <c r="AF11" i="1"/>
  <c r="M51" i="1" s="1"/>
  <c r="AN10" i="1"/>
  <c r="AA22" i="22"/>
  <c r="AE22" i="22" s="1"/>
  <c r="AD9" i="21"/>
  <c r="I49" i="21" s="1"/>
  <c r="F49" i="21"/>
  <c r="AL8" i="21"/>
  <c r="J73" i="5"/>
  <c r="AF33" i="5"/>
  <c r="M73" i="5" s="1"/>
  <c r="AN32" i="5"/>
  <c r="AP13" i="4"/>
  <c r="D53" i="4" s="1"/>
  <c r="AQ13" i="4"/>
  <c r="E53" i="4" s="1"/>
  <c r="AD24" i="23"/>
  <c r="I64" i="23" s="1"/>
  <c r="F64" i="23"/>
  <c r="AS24" i="23"/>
  <c r="H64" i="23" s="1"/>
  <c r="AR24" i="23"/>
  <c r="G64" i="23" s="1"/>
  <c r="AL23" i="23"/>
  <c r="AM23" i="23" s="1"/>
  <c r="AR23" i="23" s="1"/>
  <c r="G63" i="23" s="1"/>
  <c r="C71" i="13"/>
  <c r="AJ30" i="13"/>
  <c r="J79" i="7"/>
  <c r="AF39" i="7"/>
  <c r="M79" i="7" s="1"/>
  <c r="AN38" i="7"/>
  <c r="AD16" i="12"/>
  <c r="I56" i="12" s="1"/>
  <c r="F56" i="12"/>
  <c r="AL15" i="12"/>
  <c r="AF41" i="2"/>
  <c r="M81" i="2" s="1"/>
  <c r="J81" i="2"/>
  <c r="AN40" i="2"/>
  <c r="J49" i="23"/>
  <c r="AF9" i="23"/>
  <c r="M49" i="23" s="1"/>
  <c r="AN8" i="23"/>
  <c r="J79" i="10"/>
  <c r="AF39" i="10"/>
  <c r="M79" i="10" s="1"/>
  <c r="AN38" i="10"/>
  <c r="AO38" i="10" s="1"/>
  <c r="AT38" i="10" s="1"/>
  <c r="K78" i="10" s="1"/>
  <c r="AP17" i="21"/>
  <c r="D57" i="21" s="1"/>
  <c r="AQ17" i="21"/>
  <c r="E57" i="21" s="1"/>
  <c r="AF36" i="17"/>
  <c r="M76" i="17" s="1"/>
  <c r="J76" i="17"/>
  <c r="AN35" i="17"/>
  <c r="AF17" i="11"/>
  <c r="M57" i="11" s="1"/>
  <c r="J57" i="11"/>
  <c r="AN16" i="11"/>
  <c r="Y24" i="22"/>
  <c r="AC24" i="22" s="1"/>
  <c r="Y7" i="22"/>
  <c r="AC7" i="22" s="1"/>
  <c r="Y8" i="22"/>
  <c r="AC8" i="22" s="1"/>
  <c r="Y9" i="22"/>
  <c r="AC9" i="22" s="1"/>
  <c r="Y10" i="22"/>
  <c r="AC10" i="22" s="1"/>
  <c r="Y11" i="22"/>
  <c r="AC11" i="22" s="1"/>
  <c r="Y12" i="22"/>
  <c r="AC12" i="22" s="1"/>
  <c r="Y13" i="22"/>
  <c r="AC13" i="22" s="1"/>
  <c r="Y14" i="22"/>
  <c r="AC14" i="22" s="1"/>
  <c r="Y15" i="22"/>
  <c r="AC15" i="22" s="1"/>
  <c r="AF32" i="17"/>
  <c r="M72" i="17" s="1"/>
  <c r="J72" i="17"/>
  <c r="AN31" i="17"/>
  <c r="AD14" i="11"/>
  <c r="I54" i="11" s="1"/>
  <c r="F54" i="11"/>
  <c r="AL13" i="11"/>
  <c r="AD13" i="14"/>
  <c r="I53" i="14" s="1"/>
  <c r="F53" i="14"/>
  <c r="AL12" i="14"/>
  <c r="J77" i="24"/>
  <c r="AF37" i="24"/>
  <c r="M77" i="24" s="1"/>
  <c r="AN36" i="24"/>
  <c r="F73" i="4"/>
  <c r="AD33" i="4"/>
  <c r="I73" i="4" s="1"/>
  <c r="AL32" i="4"/>
  <c r="J75" i="3"/>
  <c r="AF35" i="3"/>
  <c r="M75" i="3" s="1"/>
  <c r="AN34" i="3"/>
  <c r="AD37" i="23"/>
  <c r="I77" i="23" s="1"/>
  <c r="F77" i="23"/>
  <c r="AL36" i="23"/>
  <c r="AD22" i="23"/>
  <c r="I62" i="23" s="1"/>
  <c r="F62" i="23"/>
  <c r="AL21" i="23"/>
  <c r="C61" i="13"/>
  <c r="AJ20" i="13"/>
  <c r="AM40" i="17"/>
  <c r="AR40" i="17" s="1"/>
  <c r="G80" i="17" s="1"/>
  <c r="C76" i="7"/>
  <c r="AJ35" i="7"/>
  <c r="J48" i="12"/>
  <c r="AF8" i="12"/>
  <c r="M48" i="12" s="1"/>
  <c r="AN7" i="12"/>
  <c r="AP28" i="15"/>
  <c r="D68" i="15" s="1"/>
  <c r="AQ28" i="15"/>
  <c r="E68" i="15" s="1"/>
  <c r="J57" i="14"/>
  <c r="AF17" i="14"/>
  <c r="M57" i="14" s="1"/>
  <c r="AN16" i="14"/>
  <c r="Y41" i="7"/>
  <c r="AC41" i="7" s="1"/>
  <c r="Y36" i="7"/>
  <c r="AC36" i="7" s="1"/>
  <c r="Y39" i="7"/>
  <c r="AC39" i="7" s="1"/>
  <c r="F62" i="5"/>
  <c r="AD22" i="5"/>
  <c r="I62" i="5" s="1"/>
  <c r="AL21" i="5"/>
  <c r="AF10" i="14"/>
  <c r="M50" i="14" s="1"/>
  <c r="J50" i="14"/>
  <c r="AN9" i="14"/>
  <c r="F52" i="24"/>
  <c r="AD12" i="24"/>
  <c r="I52" i="24" s="1"/>
  <c r="AL11" i="24"/>
  <c r="J65" i="18"/>
  <c r="AF25" i="18"/>
  <c r="M65" i="18" s="1"/>
  <c r="AM13" i="19"/>
  <c r="F67" i="14"/>
  <c r="AD27" i="14"/>
  <c r="I67" i="14" s="1"/>
  <c r="AL26" i="14"/>
  <c r="AF35" i="24"/>
  <c r="M75" i="24" s="1"/>
  <c r="J75" i="24"/>
  <c r="AN34" i="24"/>
  <c r="AF20" i="17"/>
  <c r="M60" i="17" s="1"/>
  <c r="J60" i="17"/>
  <c r="AN19" i="17"/>
  <c r="AF41" i="4"/>
  <c r="M81" i="4" s="1"/>
  <c r="J81" i="4"/>
  <c r="AN40" i="4"/>
  <c r="AD21" i="12"/>
  <c r="I61" i="12" s="1"/>
  <c r="F61" i="12"/>
  <c r="AL20" i="12"/>
  <c r="AQ8" i="19"/>
  <c r="E48" i="19" s="1"/>
  <c r="AP8" i="19"/>
  <c r="D48" i="19" s="1"/>
  <c r="F56" i="16"/>
  <c r="AD16" i="16"/>
  <c r="I56" i="16" s="1"/>
  <c r="AL15" i="16"/>
  <c r="AF18" i="5"/>
  <c r="M58" i="5" s="1"/>
  <c r="J58" i="5"/>
  <c r="AN17" i="5"/>
  <c r="AO39" i="8"/>
  <c r="F60" i="18"/>
  <c r="AD20" i="18"/>
  <c r="I60" i="18" s="1"/>
  <c r="AL19" i="18"/>
  <c r="C47" i="13"/>
  <c r="AD34" i="21"/>
  <c r="I74" i="21" s="1"/>
  <c r="F74" i="21"/>
  <c r="AL33" i="21"/>
  <c r="F77" i="10"/>
  <c r="AD37" i="10"/>
  <c r="I77" i="10" s="1"/>
  <c r="AL36" i="10"/>
  <c r="J71" i="3"/>
  <c r="AF31" i="3"/>
  <c r="M71" i="3" s="1"/>
  <c r="AN30" i="3"/>
  <c r="AK10" i="18"/>
  <c r="AF30" i="2"/>
  <c r="M70" i="2" s="1"/>
  <c r="J70" i="2"/>
  <c r="AN29" i="2"/>
  <c r="AD35" i="12"/>
  <c r="I75" i="12" s="1"/>
  <c r="F75" i="12"/>
  <c r="AL34" i="12"/>
  <c r="AD25" i="3"/>
  <c r="I65" i="3" s="1"/>
  <c r="F65" i="3"/>
  <c r="AS42" i="2"/>
  <c r="H82" i="2" s="1"/>
  <c r="AR42" i="2"/>
  <c r="G82" i="2" s="1"/>
  <c r="F82" i="2"/>
  <c r="AD42" i="2"/>
  <c r="I82" i="2" s="1"/>
  <c r="AL41" i="2"/>
  <c r="AM41" i="2" s="1"/>
  <c r="AP13" i="19"/>
  <c r="D53" i="19" s="1"/>
  <c r="AQ13" i="19"/>
  <c r="E53" i="19" s="1"/>
  <c r="AD29" i="22"/>
  <c r="I69" i="22" s="1"/>
  <c r="F69" i="22"/>
  <c r="AL28" i="22"/>
  <c r="F67" i="17"/>
  <c r="AD27" i="17"/>
  <c r="I67" i="17" s="1"/>
  <c r="AL26" i="17"/>
  <c r="J65" i="25"/>
  <c r="AF25" i="25"/>
  <c r="M65" i="25" s="1"/>
  <c r="AP19" i="23"/>
  <c r="D59" i="23" s="1"/>
  <c r="AQ19" i="23"/>
  <c r="E59" i="23" s="1"/>
  <c r="C49" i="10"/>
  <c r="AJ8" i="10"/>
  <c r="J72" i="1"/>
  <c r="AF32" i="1"/>
  <c r="M72" i="1" s="1"/>
  <c r="AN31" i="1"/>
  <c r="AR18" i="6"/>
  <c r="G58" i="6" s="1"/>
  <c r="AS18" i="6"/>
  <c r="H58" i="6" s="1"/>
  <c r="AD9" i="18"/>
  <c r="I49" i="18" s="1"/>
  <c r="F49" i="18"/>
  <c r="AL8" i="18"/>
  <c r="C61" i="7"/>
  <c r="AJ20" i="7"/>
  <c r="C49" i="9"/>
  <c r="AJ8" i="9"/>
  <c r="AK27" i="11"/>
  <c r="AQ18" i="23"/>
  <c r="E58" i="23" s="1"/>
  <c r="J58" i="17"/>
  <c r="AF18" i="17"/>
  <c r="M58" i="17" s="1"/>
  <c r="AN17" i="17"/>
  <c r="AD35" i="25"/>
  <c r="I75" i="25" s="1"/>
  <c r="F75" i="25"/>
  <c r="AL34" i="25"/>
  <c r="AD20" i="12"/>
  <c r="I60" i="12" s="1"/>
  <c r="F60" i="12"/>
  <c r="AL19" i="12"/>
  <c r="C63" i="2"/>
  <c r="AP23" i="2"/>
  <c r="D63" i="2" s="1"/>
  <c r="AJ22" i="2"/>
  <c r="AK22" i="2" s="1"/>
  <c r="AQ22" i="2" s="1"/>
  <c r="E62" i="2" s="1"/>
  <c r="F47" i="21"/>
  <c r="AD7" i="21"/>
  <c r="I47" i="21" s="1"/>
  <c r="J71" i="5"/>
  <c r="AF31" i="5"/>
  <c r="M71" i="5" s="1"/>
  <c r="AN30" i="5"/>
  <c r="F70" i="16"/>
  <c r="AD30" i="16"/>
  <c r="I70" i="16" s="1"/>
  <c r="AL29" i="16"/>
  <c r="C68" i="13"/>
  <c r="AJ27" i="13"/>
  <c r="F60" i="14"/>
  <c r="AD20" i="14"/>
  <c r="I60" i="14" s="1"/>
  <c r="AL19" i="14"/>
  <c r="J76" i="12"/>
  <c r="AF36" i="12"/>
  <c r="M76" i="12" s="1"/>
  <c r="AN35" i="12"/>
  <c r="AK25" i="23"/>
  <c r="AD34" i="16"/>
  <c r="I74" i="16" s="1"/>
  <c r="F74" i="16"/>
  <c r="AL33" i="16"/>
  <c r="J59" i="25"/>
  <c r="AF19" i="25"/>
  <c r="M59" i="25" s="1"/>
  <c r="AN18" i="25"/>
  <c r="AD38" i="19"/>
  <c r="I78" i="19" s="1"/>
  <c r="F78" i="19"/>
  <c r="AL37" i="19"/>
  <c r="AD36" i="1"/>
  <c r="I76" i="1" s="1"/>
  <c r="F76" i="1"/>
  <c r="AL35" i="1"/>
  <c r="AF33" i="17"/>
  <c r="M73" i="17" s="1"/>
  <c r="J73" i="17"/>
  <c r="AN32" i="17"/>
  <c r="C59" i="7"/>
  <c r="AJ18" i="7"/>
  <c r="AK17" i="7" s="1"/>
  <c r="AQ17" i="7" s="1"/>
  <c r="E57" i="7" s="1"/>
  <c r="AK8" i="23"/>
  <c r="AK31" i="18"/>
  <c r="AK12" i="18"/>
  <c r="C57" i="13"/>
  <c r="AJ16" i="13"/>
  <c r="AM7" i="6"/>
  <c r="J60" i="14"/>
  <c r="AF20" i="14"/>
  <c r="M60" i="14" s="1"/>
  <c r="AN19" i="14"/>
  <c r="AA41" i="7"/>
  <c r="AE41" i="7" s="1"/>
  <c r="AA38" i="7"/>
  <c r="AE38" i="7" s="1"/>
  <c r="F64" i="20"/>
  <c r="AR24" i="20"/>
  <c r="G64" i="20" s="1"/>
  <c r="AD24" i="20"/>
  <c r="I64" i="20" s="1"/>
  <c r="AS24" i="20"/>
  <c r="H64" i="20" s="1"/>
  <c r="AL23" i="20"/>
  <c r="AM23" i="20" s="1"/>
  <c r="AR23" i="20" s="1"/>
  <c r="G63" i="20" s="1"/>
  <c r="J47" i="14"/>
  <c r="AF7" i="14"/>
  <c r="M47" i="14" s="1"/>
  <c r="AP37" i="19"/>
  <c r="D77" i="19" s="1"/>
  <c r="AD26" i="1"/>
  <c r="I66" i="1" s="1"/>
  <c r="F66" i="1"/>
  <c r="AL25" i="1"/>
  <c r="AD29" i="14"/>
  <c r="I69" i="14" s="1"/>
  <c r="F69" i="14"/>
  <c r="AL28" i="14"/>
  <c r="AA39" i="9"/>
  <c r="AE39" i="9" s="1"/>
  <c r="J70" i="24"/>
  <c r="AF30" i="24"/>
  <c r="M70" i="24" s="1"/>
  <c r="AN29" i="24"/>
  <c r="AK14" i="1"/>
  <c r="F54" i="5"/>
  <c r="AD14" i="5"/>
  <c r="I54" i="5" s="1"/>
  <c r="AL13" i="5"/>
  <c r="AD32" i="10"/>
  <c r="I72" i="10" s="1"/>
  <c r="F72" i="10"/>
  <c r="AL31" i="10"/>
  <c r="AD26" i="23"/>
  <c r="I66" i="23" s="1"/>
  <c r="F66" i="23"/>
  <c r="AL25" i="23"/>
  <c r="AD19" i="13"/>
  <c r="I59" i="13" s="1"/>
  <c r="F59" i="13"/>
  <c r="AL18" i="13"/>
  <c r="AD23" i="12"/>
  <c r="I63" i="12" s="1"/>
  <c r="F63" i="12"/>
  <c r="AL22" i="12"/>
  <c r="AK32" i="16"/>
  <c r="AD9" i="25"/>
  <c r="I49" i="25" s="1"/>
  <c r="F49" i="25"/>
  <c r="AL8" i="25"/>
  <c r="AQ26" i="8"/>
  <c r="E66" i="8" s="1"/>
  <c r="AP26" i="8"/>
  <c r="D66" i="8" s="1"/>
  <c r="AP40" i="21"/>
  <c r="D80" i="21" s="1"/>
  <c r="AQ40" i="21"/>
  <c r="E80" i="21" s="1"/>
  <c r="C66" i="7"/>
  <c r="AJ25" i="7"/>
  <c r="AU20" i="19"/>
  <c r="L60" i="19" s="1"/>
  <c r="AK28" i="11"/>
  <c r="AK10" i="3"/>
  <c r="AF25" i="21"/>
  <c r="M65" i="21" s="1"/>
  <c r="J65" i="21"/>
  <c r="AK27" i="6"/>
  <c r="AF25" i="12"/>
  <c r="M65" i="12" s="1"/>
  <c r="J65" i="12"/>
  <c r="AK36" i="11"/>
  <c r="F59" i="18"/>
  <c r="AD19" i="18"/>
  <c r="I59" i="18" s="1"/>
  <c r="AL18" i="18"/>
  <c r="AD32" i="21"/>
  <c r="I72" i="21" s="1"/>
  <c r="F72" i="21"/>
  <c r="AL31" i="21"/>
  <c r="Y23" i="9"/>
  <c r="AC23" i="9" s="1"/>
  <c r="Y17" i="9"/>
  <c r="AC17" i="9" s="1"/>
  <c r="Y21" i="9"/>
  <c r="AC21" i="9" s="1"/>
  <c r="Y19" i="9"/>
  <c r="AC19" i="9" s="1"/>
  <c r="F76" i="10"/>
  <c r="AD36" i="10"/>
  <c r="I76" i="10" s="1"/>
  <c r="AL35" i="10"/>
  <c r="J71" i="2"/>
  <c r="AF31" i="2"/>
  <c r="M71" i="2" s="1"/>
  <c r="AN30" i="2"/>
  <c r="AQ20" i="18"/>
  <c r="E60" i="18" s="1"/>
  <c r="AP20" i="18"/>
  <c r="D60" i="18" s="1"/>
  <c r="AD32" i="12"/>
  <c r="I72" i="12" s="1"/>
  <c r="F72" i="12"/>
  <c r="AL31" i="12"/>
  <c r="J71" i="4"/>
  <c r="AF31" i="4"/>
  <c r="M71" i="4" s="1"/>
  <c r="AN30" i="4"/>
  <c r="AS42" i="3"/>
  <c r="H82" i="3" s="1"/>
  <c r="AD42" i="3"/>
  <c r="I82" i="3" s="1"/>
  <c r="AR42" i="3"/>
  <c r="G82" i="3" s="1"/>
  <c r="F82" i="3"/>
  <c r="AL41" i="3"/>
  <c r="AM41" i="3" s="1"/>
  <c r="AR41" i="3" s="1"/>
  <c r="G81" i="3" s="1"/>
  <c r="AK9" i="23"/>
  <c r="AK14" i="3"/>
  <c r="F71" i="6"/>
  <c r="AD31" i="6"/>
  <c r="I71" i="6" s="1"/>
  <c r="AL30" i="6"/>
  <c r="AD25" i="17"/>
  <c r="I65" i="17" s="1"/>
  <c r="F65" i="17"/>
  <c r="Y39" i="20"/>
  <c r="AC39" i="20" s="1"/>
  <c r="AK38" i="22"/>
  <c r="AU42" i="25"/>
  <c r="L82" i="25" s="1"/>
  <c r="AT42" i="25"/>
  <c r="K82" i="25" s="1"/>
  <c r="J82" i="25"/>
  <c r="AF42" i="25"/>
  <c r="M82" i="25" s="1"/>
  <c r="AN41" i="25"/>
  <c r="AO41" i="25" s="1"/>
  <c r="AT41" i="25" s="1"/>
  <c r="K81" i="25" s="1"/>
  <c r="F72" i="18"/>
  <c r="AD32" i="18"/>
  <c r="I72" i="18" s="1"/>
  <c r="AL31" i="18"/>
  <c r="J54" i="18"/>
  <c r="AF14" i="18"/>
  <c r="M54" i="18" s="1"/>
  <c r="AN13" i="18"/>
  <c r="AQ13" i="6"/>
  <c r="E53" i="6" s="1"/>
  <c r="AP13" i="6"/>
  <c r="D53" i="6" s="1"/>
  <c r="AK39" i="22"/>
  <c r="AP37" i="15"/>
  <c r="D77" i="15" s="1"/>
  <c r="AQ37" i="15"/>
  <c r="E77" i="15" s="1"/>
  <c r="AD40" i="2"/>
  <c r="I80" i="2" s="1"/>
  <c r="F80" i="2"/>
  <c r="AL39" i="2"/>
  <c r="C47" i="9"/>
  <c r="AK16" i="18"/>
  <c r="AK34" i="19"/>
  <c r="J48" i="24"/>
  <c r="AF8" i="24"/>
  <c r="M48" i="24" s="1"/>
  <c r="AN7" i="24"/>
  <c r="AD41" i="25"/>
  <c r="I81" i="25" s="1"/>
  <c r="AS41" i="25"/>
  <c r="H81" i="25" s="1"/>
  <c r="F81" i="25"/>
  <c r="AL40" i="25"/>
  <c r="AQ37" i="8"/>
  <c r="E77" i="8" s="1"/>
  <c r="AP37" i="8"/>
  <c r="D77" i="8" s="1"/>
  <c r="J67" i="14"/>
  <c r="AF27" i="14"/>
  <c r="M67" i="14" s="1"/>
  <c r="AN26" i="14"/>
  <c r="Y23" i="2"/>
  <c r="AC23" i="2" s="1"/>
  <c r="Y19" i="2"/>
  <c r="AC19" i="2" s="1"/>
  <c r="Y17" i="2"/>
  <c r="AC17" i="2" s="1"/>
  <c r="Y20" i="2"/>
  <c r="AC20" i="2" s="1"/>
  <c r="Y18" i="2"/>
  <c r="AC18" i="2" s="1"/>
  <c r="AF30" i="5"/>
  <c r="M70" i="5" s="1"/>
  <c r="J70" i="5"/>
  <c r="AN29" i="5"/>
  <c r="F56" i="23"/>
  <c r="AD16" i="23"/>
  <c r="I56" i="23" s="1"/>
  <c r="AL15" i="23"/>
  <c r="C53" i="15"/>
  <c r="AJ12" i="15"/>
  <c r="AK29" i="4"/>
  <c r="AK29" i="11"/>
  <c r="AQ20" i="14"/>
  <c r="E60" i="14" s="1"/>
  <c r="AP20" i="14"/>
  <c r="D60" i="14" s="1"/>
  <c r="AF7" i="23"/>
  <c r="M47" i="23" s="1"/>
  <c r="J47" i="23"/>
  <c r="AQ15" i="19"/>
  <c r="E55" i="19" s="1"/>
  <c r="AP15" i="19"/>
  <c r="D55" i="19" s="1"/>
  <c r="AP33" i="8"/>
  <c r="D73" i="8" s="1"/>
  <c r="AQ33" i="8"/>
  <c r="E73" i="8" s="1"/>
  <c r="AF21" i="11"/>
  <c r="M61" i="11" s="1"/>
  <c r="J61" i="11"/>
  <c r="AN20" i="11"/>
  <c r="C55" i="22"/>
  <c r="AJ14" i="22"/>
  <c r="AD8" i="12"/>
  <c r="I48" i="12" s="1"/>
  <c r="F48" i="12"/>
  <c r="AL7" i="12"/>
  <c r="J70" i="17"/>
  <c r="AF30" i="17"/>
  <c r="M70" i="17" s="1"/>
  <c r="AN29" i="17"/>
  <c r="AF29" i="11"/>
  <c r="M69" i="11" s="1"/>
  <c r="J69" i="11"/>
  <c r="AN28" i="11"/>
  <c r="C53" i="2"/>
  <c r="AJ12" i="2"/>
  <c r="AD19" i="3"/>
  <c r="I59" i="3" s="1"/>
  <c r="F59" i="3"/>
  <c r="AL18" i="3"/>
  <c r="AD29" i="4"/>
  <c r="I69" i="4" s="1"/>
  <c r="F69" i="4"/>
  <c r="AL28" i="4"/>
  <c r="AO8" i="19"/>
  <c r="J79" i="3"/>
  <c r="AF39" i="3"/>
  <c r="M79" i="3" s="1"/>
  <c r="AN38" i="3"/>
  <c r="F82" i="11"/>
  <c r="AR42" i="11"/>
  <c r="G82" i="11" s="1"/>
  <c r="AD42" i="11"/>
  <c r="I82" i="11" s="1"/>
  <c r="AS42" i="11"/>
  <c r="H82" i="11" s="1"/>
  <c r="AL41" i="11"/>
  <c r="AM41" i="11" s="1"/>
  <c r="AR41" i="11" s="1"/>
  <c r="G81" i="11" s="1"/>
  <c r="C48" i="16"/>
  <c r="AJ7" i="16"/>
  <c r="AF10" i="20"/>
  <c r="M50" i="20" s="1"/>
  <c r="J50" i="20"/>
  <c r="AN9" i="20"/>
  <c r="J47" i="25"/>
  <c r="AF7" i="25"/>
  <c r="M47" i="25" s="1"/>
  <c r="C63" i="13"/>
  <c r="AP23" i="13"/>
  <c r="D63" i="13" s="1"/>
  <c r="AJ22" i="13"/>
  <c r="AK22" i="13" s="1"/>
  <c r="AK10" i="21"/>
  <c r="AU24" i="12"/>
  <c r="L64" i="12" s="1"/>
  <c r="AT24" i="12"/>
  <c r="K64" i="12" s="1"/>
  <c r="AF24" i="12"/>
  <c r="M64" i="12" s="1"/>
  <c r="J64" i="12"/>
  <c r="AN23" i="12"/>
  <c r="AO23" i="12" s="1"/>
  <c r="AT23" i="12" s="1"/>
  <c r="K63" i="12" s="1"/>
  <c r="AS30" i="8"/>
  <c r="H70" i="8" s="1"/>
  <c r="AF35" i="20"/>
  <c r="M75" i="20" s="1"/>
  <c r="J75" i="20"/>
  <c r="AN34" i="20"/>
  <c r="AF23" i="14"/>
  <c r="M63" i="14" s="1"/>
  <c r="J63" i="14"/>
  <c r="AN22" i="14"/>
  <c r="AO21" i="14" s="1"/>
  <c r="F56" i="17"/>
  <c r="AD16" i="17"/>
  <c r="I56" i="17" s="1"/>
  <c r="AL15" i="17"/>
  <c r="J48" i="14"/>
  <c r="AF8" i="14"/>
  <c r="M48" i="14" s="1"/>
  <c r="AN7" i="14"/>
  <c r="AD11" i="24"/>
  <c r="I51" i="24" s="1"/>
  <c r="F51" i="24"/>
  <c r="AL10" i="24"/>
  <c r="J75" i="18"/>
  <c r="AF35" i="18"/>
  <c r="M75" i="18" s="1"/>
  <c r="AN34" i="18"/>
  <c r="F67" i="1"/>
  <c r="AD27" i="1"/>
  <c r="I67" i="1" s="1"/>
  <c r="AL26" i="1"/>
  <c r="F68" i="14"/>
  <c r="AD28" i="14"/>
  <c r="I68" i="14" s="1"/>
  <c r="AL27" i="14"/>
  <c r="AP26" i="15"/>
  <c r="D66" i="15" s="1"/>
  <c r="AQ26" i="15"/>
  <c r="E66" i="15" s="1"/>
  <c r="J74" i="24"/>
  <c r="AF34" i="24"/>
  <c r="M74" i="24" s="1"/>
  <c r="AN33" i="24"/>
  <c r="AA40" i="9"/>
  <c r="AE40" i="9" s="1"/>
  <c r="J52" i="8"/>
  <c r="AF12" i="8"/>
  <c r="M52" i="8" s="1"/>
  <c r="AN11" i="8"/>
  <c r="AD17" i="13"/>
  <c r="I57" i="13" s="1"/>
  <c r="F57" i="13"/>
  <c r="AL16" i="13"/>
  <c r="AP33" i="16"/>
  <c r="D73" i="16" s="1"/>
  <c r="AD11" i="25"/>
  <c r="I51" i="25" s="1"/>
  <c r="F51" i="25"/>
  <c r="AL10" i="25"/>
  <c r="J66" i="23"/>
  <c r="AF26" i="23"/>
  <c r="M66" i="23" s="1"/>
  <c r="AN25" i="23"/>
  <c r="AD32" i="24"/>
  <c r="I72" i="24" s="1"/>
  <c r="F72" i="24"/>
  <c r="AL31" i="24"/>
  <c r="AK10" i="14"/>
  <c r="AD19" i="21"/>
  <c r="I59" i="21" s="1"/>
  <c r="F59" i="21"/>
  <c r="AL18" i="21"/>
  <c r="AM18" i="21" s="1"/>
  <c r="AR18" i="21" s="1"/>
  <c r="G58" i="21" s="1"/>
  <c r="J66" i="21"/>
  <c r="AF26" i="21"/>
  <c r="M66" i="21" s="1"/>
  <c r="AN25" i="21"/>
  <c r="J82" i="12"/>
  <c r="AF42" i="12"/>
  <c r="M82" i="12" s="1"/>
  <c r="AU42" i="12"/>
  <c r="L82" i="12" s="1"/>
  <c r="AT42" i="12"/>
  <c r="K82" i="12" s="1"/>
  <c r="AN41" i="12"/>
  <c r="AO41" i="12" s="1"/>
  <c r="AT41" i="12" s="1"/>
  <c r="K81" i="12" s="1"/>
  <c r="AP35" i="15"/>
  <c r="D75" i="15" s="1"/>
  <c r="AQ35" i="15"/>
  <c r="E75" i="15" s="1"/>
  <c r="F57" i="18"/>
  <c r="AD17" i="18"/>
  <c r="I57" i="18" s="1"/>
  <c r="AL16" i="18"/>
  <c r="Y24" i="13"/>
  <c r="AC24" i="13" s="1"/>
  <c r="Y8" i="13"/>
  <c r="AC8" i="13" s="1"/>
  <c r="Y7" i="13"/>
  <c r="AC7" i="13" s="1"/>
  <c r="Y10" i="13"/>
  <c r="AC10" i="13" s="1"/>
  <c r="Y11" i="13"/>
  <c r="AC11" i="13" s="1"/>
  <c r="Y9" i="13"/>
  <c r="AC9" i="13" s="1"/>
  <c r="Y12" i="13"/>
  <c r="AC12" i="13" s="1"/>
  <c r="Y13" i="13"/>
  <c r="AC13" i="13" s="1"/>
  <c r="Y14" i="13"/>
  <c r="AC14" i="13" s="1"/>
  <c r="Y15" i="13"/>
  <c r="AC15" i="13" s="1"/>
  <c r="Y16" i="13"/>
  <c r="AC16" i="13" s="1"/>
  <c r="AO19" i="4"/>
  <c r="AP23" i="9"/>
  <c r="D63" i="9" s="1"/>
  <c r="C63" i="9"/>
  <c r="AQ23" i="9"/>
  <c r="E63" i="9" s="1"/>
  <c r="AJ22" i="9"/>
  <c r="AK22" i="9" s="1"/>
  <c r="AP22" i="9" s="1"/>
  <c r="D62" i="9" s="1"/>
  <c r="F78" i="10"/>
  <c r="AD38" i="10"/>
  <c r="I78" i="10" s="1"/>
  <c r="AL37" i="10"/>
  <c r="J68" i="3"/>
  <c r="AF28" i="3"/>
  <c r="M68" i="3" s="1"/>
  <c r="AN27" i="3"/>
  <c r="AO18" i="19"/>
  <c r="C60" i="15"/>
  <c r="AJ19" i="15"/>
  <c r="J76" i="5"/>
  <c r="AF36" i="5"/>
  <c r="M76" i="5" s="1"/>
  <c r="AN35" i="5"/>
  <c r="J70" i="4"/>
  <c r="AF30" i="4"/>
  <c r="M70" i="4" s="1"/>
  <c r="AN29" i="4"/>
  <c r="C58" i="10"/>
  <c r="AJ17" i="10"/>
  <c r="F74" i="2"/>
  <c r="AD34" i="2"/>
  <c r="I74" i="2" s="1"/>
  <c r="AL33" i="2"/>
  <c r="F70" i="22"/>
  <c r="AD30" i="22"/>
  <c r="I70" i="22" s="1"/>
  <c r="AL29" i="22"/>
  <c r="AP39" i="12"/>
  <c r="D79" i="12" s="1"/>
  <c r="C59" i="10"/>
  <c r="AJ18" i="10"/>
  <c r="AD26" i="19"/>
  <c r="I66" i="19" s="1"/>
  <c r="F66" i="19"/>
  <c r="AL25" i="19"/>
  <c r="AK32" i="25"/>
  <c r="C47" i="10"/>
  <c r="AF30" i="1"/>
  <c r="M70" i="1" s="1"/>
  <c r="J70" i="1"/>
  <c r="AN29" i="1"/>
  <c r="AK17" i="24"/>
  <c r="AK16" i="11"/>
  <c r="AF38" i="4"/>
  <c r="M78" i="4" s="1"/>
  <c r="J78" i="4"/>
  <c r="AN37" i="4"/>
  <c r="F47" i="18"/>
  <c r="AD7" i="18"/>
  <c r="I47" i="18" s="1"/>
  <c r="AD38" i="14"/>
  <c r="I78" i="14" s="1"/>
  <c r="F78" i="14"/>
  <c r="AL37" i="14"/>
  <c r="AM37" i="14" s="1"/>
  <c r="AR37" i="14" s="1"/>
  <c r="G77" i="14" s="1"/>
  <c r="F61" i="21"/>
  <c r="AD21" i="21"/>
  <c r="I61" i="21" s="1"/>
  <c r="AL20" i="21"/>
  <c r="J68" i="19"/>
  <c r="AF28" i="19"/>
  <c r="M68" i="19" s="1"/>
  <c r="AN27" i="19"/>
  <c r="AO31" i="8"/>
  <c r="AF27" i="6"/>
  <c r="M67" i="6" s="1"/>
  <c r="J67" i="6"/>
  <c r="AN26" i="6"/>
  <c r="AU24" i="24"/>
  <c r="L64" i="24" s="1"/>
  <c r="AT24" i="24"/>
  <c r="K64" i="24" s="1"/>
  <c r="J64" i="24"/>
  <c r="AF24" i="24"/>
  <c r="M64" i="24" s="1"/>
  <c r="AN23" i="24"/>
  <c r="AO23" i="24" s="1"/>
  <c r="AU23" i="24" s="1"/>
  <c r="L63" i="24" s="1"/>
  <c r="AM8" i="6"/>
  <c r="AK29" i="16"/>
  <c r="J56" i="17"/>
  <c r="AF16" i="17"/>
  <c r="M56" i="17" s="1"/>
  <c r="AN15" i="17"/>
  <c r="J65" i="14"/>
  <c r="AF25" i="14"/>
  <c r="M65" i="14" s="1"/>
  <c r="J65" i="16"/>
  <c r="AF25" i="16"/>
  <c r="M65" i="16" s="1"/>
  <c r="J48" i="1"/>
  <c r="AF8" i="1"/>
  <c r="M48" i="1" s="1"/>
  <c r="AN7" i="1"/>
  <c r="AO26" i="15"/>
  <c r="F59" i="10"/>
  <c r="AD19" i="10"/>
  <c r="I59" i="10" s="1"/>
  <c r="AL18" i="10"/>
  <c r="AK28" i="18"/>
  <c r="F73" i="16"/>
  <c r="AD33" i="16"/>
  <c r="I73" i="16" s="1"/>
  <c r="AL32" i="16"/>
  <c r="F54" i="23"/>
  <c r="AD14" i="23"/>
  <c r="I54" i="23" s="1"/>
  <c r="AL13" i="23"/>
  <c r="C70" i="13"/>
  <c r="AJ29" i="13"/>
  <c r="AK22" i="1"/>
  <c r="AK33" i="2"/>
  <c r="AD23" i="24"/>
  <c r="I63" i="24" s="1"/>
  <c r="F63" i="24"/>
  <c r="AL22" i="24"/>
  <c r="AK38" i="25"/>
  <c r="J59" i="23"/>
  <c r="AF19" i="23"/>
  <c r="M59" i="23" s="1"/>
  <c r="AN18" i="23"/>
  <c r="J49" i="5"/>
  <c r="AF9" i="5"/>
  <c r="M49" i="5" s="1"/>
  <c r="AN8" i="5"/>
  <c r="AO17" i="19"/>
  <c r="J56" i="12"/>
  <c r="AF16" i="12"/>
  <c r="M56" i="12" s="1"/>
  <c r="AN15" i="12"/>
  <c r="AF37" i="21"/>
  <c r="M77" i="21" s="1"/>
  <c r="J77" i="21"/>
  <c r="AN36" i="21"/>
  <c r="AK12" i="11"/>
  <c r="J77" i="11"/>
  <c r="AF37" i="11"/>
  <c r="M77" i="11" s="1"/>
  <c r="AN36" i="11"/>
  <c r="AK34" i="5"/>
  <c r="AK27" i="1"/>
  <c r="J70" i="11"/>
  <c r="AF30" i="11"/>
  <c r="M70" i="11" s="1"/>
  <c r="AN29" i="11"/>
  <c r="AO29" i="11" s="1"/>
  <c r="AT29" i="11" s="1"/>
  <c r="K69" i="11" s="1"/>
  <c r="J77" i="19"/>
  <c r="AF37" i="19"/>
  <c r="M77" i="19" s="1"/>
  <c r="AN36" i="19"/>
  <c r="AF23" i="7"/>
  <c r="M63" i="7" s="1"/>
  <c r="J63" i="7"/>
  <c r="AN22" i="7"/>
  <c r="AD10" i="14"/>
  <c r="I50" i="14" s="1"/>
  <c r="F50" i="14"/>
  <c r="AL9" i="14"/>
  <c r="F68" i="4"/>
  <c r="AD28" i="4"/>
  <c r="I68" i="4" s="1"/>
  <c r="AL27" i="4"/>
  <c r="J58" i="23"/>
  <c r="AF18" i="23"/>
  <c r="M58" i="23" s="1"/>
  <c r="AN17" i="23"/>
  <c r="AF16" i="16"/>
  <c r="M56" i="16" s="1"/>
  <c r="J56" i="16"/>
  <c r="AN15" i="16"/>
  <c r="AK9" i="21"/>
  <c r="AQ19" i="6"/>
  <c r="E59" i="6" s="1"/>
  <c r="AP19" i="6"/>
  <c r="D59" i="6" s="1"/>
  <c r="AK29" i="23"/>
  <c r="AK8" i="1"/>
  <c r="AQ38" i="4"/>
  <c r="E78" i="4" s="1"/>
  <c r="AP38" i="4"/>
  <c r="D78" i="4" s="1"/>
  <c r="AK33" i="18"/>
  <c r="F55" i="20"/>
  <c r="AD15" i="20"/>
  <c r="I55" i="20" s="1"/>
  <c r="AL14" i="20"/>
  <c r="AK30" i="24"/>
  <c r="AD10" i="3"/>
  <c r="I50" i="3" s="1"/>
  <c r="F50" i="3"/>
  <c r="AL9" i="3"/>
  <c r="AF34" i="18"/>
  <c r="M74" i="18" s="1"/>
  <c r="J74" i="18"/>
  <c r="AN33" i="18"/>
  <c r="AD25" i="1"/>
  <c r="I65" i="1" s="1"/>
  <c r="F65" i="1"/>
  <c r="AD26" i="14"/>
  <c r="I66" i="14" s="1"/>
  <c r="F66" i="14"/>
  <c r="AL25" i="14"/>
  <c r="J57" i="13"/>
  <c r="AF17" i="13"/>
  <c r="M57" i="13" s="1"/>
  <c r="AN16" i="13"/>
  <c r="J69" i="24"/>
  <c r="AF29" i="24"/>
  <c r="M69" i="24" s="1"/>
  <c r="AN28" i="24"/>
  <c r="AF16" i="8"/>
  <c r="M56" i="8" s="1"/>
  <c r="J56" i="8"/>
  <c r="AN15" i="8"/>
  <c r="AO38" i="24"/>
  <c r="AU38" i="24" s="1"/>
  <c r="L78" i="24" s="1"/>
  <c r="J51" i="8"/>
  <c r="AF11" i="8"/>
  <c r="M51" i="8" s="1"/>
  <c r="AN10" i="8"/>
  <c r="AO17" i="6"/>
  <c r="AK27" i="12"/>
  <c r="AK32" i="5"/>
  <c r="Y20" i="13"/>
  <c r="AC20" i="13" s="1"/>
  <c r="AQ8" i="6"/>
  <c r="E48" i="6" s="1"/>
  <c r="AP8" i="6"/>
  <c r="D48" i="6" s="1"/>
  <c r="AD8" i="25"/>
  <c r="I48" i="25" s="1"/>
  <c r="F48" i="25"/>
  <c r="AL7" i="25"/>
  <c r="C82" i="7"/>
  <c r="AQ42" i="7"/>
  <c r="E82" i="7" s="1"/>
  <c r="AP42" i="7"/>
  <c r="D82" i="7" s="1"/>
  <c r="AJ41" i="7"/>
  <c r="AK41" i="7" s="1"/>
  <c r="AP41" i="7" s="1"/>
  <c r="D81" i="7" s="1"/>
  <c r="F61" i="20"/>
  <c r="AD21" i="20"/>
  <c r="I61" i="20" s="1"/>
  <c r="AL20" i="20"/>
  <c r="AD23" i="21"/>
  <c r="I63" i="21" s="1"/>
  <c r="F63" i="21"/>
  <c r="AL22" i="21"/>
  <c r="J80" i="13"/>
  <c r="AF40" i="13"/>
  <c r="M80" i="13" s="1"/>
  <c r="AN39" i="13"/>
  <c r="AM7" i="4"/>
  <c r="J67" i="21"/>
  <c r="AF27" i="21"/>
  <c r="M67" i="21" s="1"/>
  <c r="AN26" i="21"/>
  <c r="AO28" i="15"/>
  <c r="C55" i="10"/>
  <c r="AJ14" i="10"/>
  <c r="AF19" i="21"/>
  <c r="M59" i="21" s="1"/>
  <c r="J59" i="21"/>
  <c r="AN18" i="21"/>
  <c r="F75" i="13"/>
  <c r="AD35" i="13"/>
  <c r="I75" i="13" s="1"/>
  <c r="AL34" i="13"/>
  <c r="AA37" i="7"/>
  <c r="AE37" i="7" s="1"/>
  <c r="AF25" i="22"/>
  <c r="M65" i="22" s="1"/>
  <c r="J65" i="22"/>
  <c r="AK40" i="22"/>
  <c r="AQ38" i="24"/>
  <c r="E78" i="24" s="1"/>
  <c r="AQ31" i="8"/>
  <c r="E71" i="8" s="1"/>
  <c r="AP31" i="8"/>
  <c r="D71" i="8" s="1"/>
  <c r="F61" i="3"/>
  <c r="AD21" i="3"/>
  <c r="I61" i="3" s="1"/>
  <c r="AL20" i="3"/>
  <c r="AM17" i="3" s="1"/>
  <c r="AS17" i="3" s="1"/>
  <c r="H57" i="3" s="1"/>
  <c r="AU30" i="15"/>
  <c r="L70" i="15" s="1"/>
  <c r="AA23" i="9"/>
  <c r="AE23" i="9" s="1"/>
  <c r="AA20" i="9"/>
  <c r="AE20" i="9" s="1"/>
  <c r="AD39" i="10"/>
  <c r="I79" i="10" s="1"/>
  <c r="F79" i="10"/>
  <c r="AL38" i="10"/>
  <c r="J72" i="3"/>
  <c r="AF32" i="3"/>
  <c r="M72" i="3" s="1"/>
  <c r="AN31" i="3"/>
  <c r="J68" i="2"/>
  <c r="AF28" i="2"/>
  <c r="M68" i="2" s="1"/>
  <c r="AN27" i="2"/>
  <c r="AP25" i="15"/>
  <c r="D65" i="15" s="1"/>
  <c r="AQ25" i="15"/>
  <c r="E65" i="15" s="1"/>
  <c r="F70" i="12"/>
  <c r="AD30" i="12"/>
  <c r="I70" i="12" s="1"/>
  <c r="AL29" i="12"/>
  <c r="J81" i="19"/>
  <c r="AF41" i="19"/>
  <c r="M81" i="19" s="1"/>
  <c r="AN40" i="19"/>
  <c r="AQ39" i="1"/>
  <c r="E79" i="1" s="1"/>
  <c r="AP39" i="1"/>
  <c r="D79" i="1" s="1"/>
  <c r="AM11" i="4"/>
  <c r="AK39" i="10"/>
  <c r="AR42" i="17"/>
  <c r="G82" i="17" s="1"/>
  <c r="AD42" i="17"/>
  <c r="I82" i="17" s="1"/>
  <c r="F82" i="17"/>
  <c r="AS42" i="17"/>
  <c r="H82" i="17" s="1"/>
  <c r="AL41" i="17"/>
  <c r="AM41" i="17" s="1"/>
  <c r="Y17" i="22"/>
  <c r="AC17" i="22" s="1"/>
  <c r="J53" i="3"/>
  <c r="AF13" i="3"/>
  <c r="M53" i="3" s="1"/>
  <c r="AN12" i="3"/>
  <c r="AQ33" i="25"/>
  <c r="E73" i="25" s="1"/>
  <c r="C48" i="10"/>
  <c r="AJ7" i="10"/>
  <c r="F79" i="12"/>
  <c r="AD39" i="12"/>
  <c r="I79" i="12" s="1"/>
  <c r="AL38" i="12"/>
  <c r="AF31" i="1"/>
  <c r="M71" i="1" s="1"/>
  <c r="J71" i="1"/>
  <c r="AN30" i="1"/>
  <c r="AO15" i="6"/>
  <c r="F69" i="25"/>
  <c r="AD29" i="25"/>
  <c r="I69" i="25" s="1"/>
  <c r="AL28" i="25"/>
  <c r="J79" i="4"/>
  <c r="AF39" i="4"/>
  <c r="M79" i="4" s="1"/>
  <c r="AN38" i="4"/>
  <c r="F64" i="18"/>
  <c r="AD24" i="18"/>
  <c r="I64" i="18" s="1"/>
  <c r="AS24" i="18"/>
  <c r="H64" i="18" s="1"/>
  <c r="AR24" i="18"/>
  <c r="G64" i="18" s="1"/>
  <c r="AL23" i="18"/>
  <c r="AM23" i="18" s="1"/>
  <c r="AR23" i="18" s="1"/>
  <c r="G63" i="18" s="1"/>
  <c r="AD41" i="14"/>
  <c r="I81" i="14" s="1"/>
  <c r="F81" i="14"/>
  <c r="AL40" i="14"/>
  <c r="AM40" i="14" s="1"/>
  <c r="F79" i="4"/>
  <c r="AD39" i="4"/>
  <c r="I79" i="4" s="1"/>
  <c r="AS39" i="4"/>
  <c r="H79" i="4" s="1"/>
  <c r="AL38" i="4"/>
  <c r="AD20" i="16"/>
  <c r="I60" i="16" s="1"/>
  <c r="F60" i="16"/>
  <c r="AL19" i="16"/>
  <c r="AA24" i="7"/>
  <c r="AE24" i="7" s="1"/>
  <c r="AA7" i="7"/>
  <c r="AE7" i="7" s="1"/>
  <c r="AA9" i="7"/>
  <c r="AE9" i="7" s="1"/>
  <c r="AA8" i="7"/>
  <c r="AE8" i="7" s="1"/>
  <c r="AA10" i="7"/>
  <c r="AE10" i="7" s="1"/>
  <c r="AA11" i="7"/>
  <c r="AE11" i="7" s="1"/>
  <c r="AA13" i="7"/>
  <c r="AE13" i="7" s="1"/>
  <c r="AA12" i="7"/>
  <c r="AE12" i="7" s="1"/>
  <c r="AA14" i="7"/>
  <c r="AE14" i="7" s="1"/>
  <c r="AA15" i="7"/>
  <c r="AE15" i="7" s="1"/>
  <c r="AA16" i="7"/>
  <c r="AE16" i="7" s="1"/>
  <c r="AO13" i="4"/>
  <c r="AD31" i="5"/>
  <c r="I71" i="5" s="1"/>
  <c r="F71" i="5"/>
  <c r="AL30" i="5"/>
  <c r="C76" i="9"/>
  <c r="AJ35" i="9"/>
  <c r="AK29" i="2"/>
  <c r="F68" i="16"/>
  <c r="AD28" i="16"/>
  <c r="I68" i="16" s="1"/>
  <c r="AL27" i="16"/>
  <c r="C65" i="13"/>
  <c r="AK26" i="22"/>
  <c r="AM39" i="8"/>
  <c r="AP12" i="4"/>
  <c r="D52" i="4" s="1"/>
  <c r="AQ12" i="4"/>
  <c r="E52" i="4" s="1"/>
  <c r="AP39" i="25"/>
  <c r="D79" i="25" s="1"/>
  <c r="F63" i="10"/>
  <c r="AD23" i="10"/>
  <c r="I63" i="10" s="1"/>
  <c r="AL22" i="10"/>
  <c r="AD14" i="8"/>
  <c r="I54" i="8" s="1"/>
  <c r="F54" i="8"/>
  <c r="AL13" i="8"/>
  <c r="J63" i="12"/>
  <c r="AF23" i="12"/>
  <c r="M63" i="12" s="1"/>
  <c r="AN22" i="12"/>
  <c r="AF41" i="21"/>
  <c r="M81" i="21" s="1"/>
  <c r="J81" i="21"/>
  <c r="AN40" i="21"/>
  <c r="AP40" i="15"/>
  <c r="D80" i="15" s="1"/>
  <c r="AQ40" i="15"/>
  <c r="E80" i="15" s="1"/>
  <c r="AP41" i="9"/>
  <c r="D81" i="9" s="1"/>
  <c r="AQ41" i="9"/>
  <c r="E81" i="9" s="1"/>
  <c r="C81" i="9"/>
  <c r="AJ40" i="9"/>
  <c r="AK40" i="9" s="1"/>
  <c r="AP40" i="9" s="1"/>
  <c r="D80" i="9" s="1"/>
  <c r="AF13" i="11"/>
  <c r="M53" i="11" s="1"/>
  <c r="J53" i="11"/>
  <c r="AN12" i="11"/>
  <c r="C76" i="20"/>
  <c r="AJ35" i="20"/>
  <c r="J57" i="3"/>
  <c r="AF17" i="3"/>
  <c r="M57" i="3" s="1"/>
  <c r="AN16" i="3"/>
  <c r="F64" i="12"/>
  <c r="AR24" i="12"/>
  <c r="G64" i="12" s="1"/>
  <c r="AD24" i="12"/>
  <c r="I64" i="12" s="1"/>
  <c r="AS24" i="12"/>
  <c r="H64" i="12" s="1"/>
  <c r="AL23" i="12"/>
  <c r="AM23" i="12" s="1"/>
  <c r="AS23" i="12" s="1"/>
  <c r="H63" i="12" s="1"/>
  <c r="AF29" i="17"/>
  <c r="M69" i="17" s="1"/>
  <c r="J69" i="17"/>
  <c r="AN28" i="17"/>
  <c r="J72" i="11"/>
  <c r="AF32" i="11"/>
  <c r="M72" i="11" s="1"/>
  <c r="AN31" i="11"/>
  <c r="AK28" i="23"/>
  <c r="C52" i="2"/>
  <c r="AJ11" i="2"/>
  <c r="AK31" i="25"/>
  <c r="F66" i="4"/>
  <c r="AD26" i="4"/>
  <c r="I66" i="4" s="1"/>
  <c r="AL25" i="4"/>
  <c r="AA19" i="7"/>
  <c r="AE19" i="7" s="1"/>
  <c r="AA19" i="13"/>
  <c r="AE19" i="13" s="1"/>
  <c r="AK13" i="3"/>
  <c r="AK32" i="6"/>
  <c r="C75" i="13"/>
  <c r="AJ34" i="13"/>
  <c r="J78" i="10"/>
  <c r="AF38" i="10"/>
  <c r="M78" i="10" s="1"/>
  <c r="AN37" i="10"/>
  <c r="AP17" i="8"/>
  <c r="D57" i="8" s="1"/>
  <c r="AQ17" i="8"/>
  <c r="E57" i="8" s="1"/>
  <c r="AF17" i="12"/>
  <c r="M57" i="12" s="1"/>
  <c r="J57" i="12"/>
  <c r="AN16" i="12"/>
  <c r="C64" i="17"/>
  <c r="AP24" i="17"/>
  <c r="D64" i="17" s="1"/>
  <c r="AQ24" i="17"/>
  <c r="E64" i="17" s="1"/>
  <c r="AJ23" i="17"/>
  <c r="AK23" i="17" s="1"/>
  <c r="AQ23" i="17" s="1"/>
  <c r="E63" i="17" s="1"/>
  <c r="C59" i="9"/>
  <c r="AJ18" i="9"/>
  <c r="AF21" i="22"/>
  <c r="M61" i="22" s="1"/>
  <c r="J61" i="22"/>
  <c r="AN20" i="22"/>
  <c r="F54" i="20"/>
  <c r="AD14" i="20"/>
  <c r="I54" i="20" s="1"/>
  <c r="AL13" i="20"/>
  <c r="F75" i="9"/>
  <c r="AD35" i="9"/>
  <c r="I75" i="9" s="1"/>
  <c r="AL34" i="9"/>
  <c r="F49" i="3"/>
  <c r="AD9" i="3"/>
  <c r="I49" i="3" s="1"/>
  <c r="AL8" i="3"/>
  <c r="F57" i="17"/>
  <c r="AD17" i="17"/>
  <c r="I57" i="17" s="1"/>
  <c r="AL16" i="17"/>
  <c r="F49" i="24"/>
  <c r="AD9" i="24"/>
  <c r="I49" i="24" s="1"/>
  <c r="AL8" i="24"/>
  <c r="AF27" i="10"/>
  <c r="M67" i="10" s="1"/>
  <c r="J67" i="10"/>
  <c r="AN26" i="10"/>
  <c r="F65" i="14"/>
  <c r="AD25" i="14"/>
  <c r="I65" i="14" s="1"/>
  <c r="AP40" i="14"/>
  <c r="D80" i="14" s="1"/>
  <c r="AQ40" i="14"/>
  <c r="E80" i="14" s="1"/>
  <c r="J68" i="24"/>
  <c r="AF28" i="24"/>
  <c r="M68" i="24" s="1"/>
  <c r="AN27" i="24"/>
  <c r="F54" i="1"/>
  <c r="AD14" i="1"/>
  <c r="I54" i="1" s="1"/>
  <c r="AL13" i="1"/>
  <c r="AF10" i="8"/>
  <c r="M50" i="8" s="1"/>
  <c r="J50" i="8"/>
  <c r="AN9" i="8"/>
  <c r="F50" i="5"/>
  <c r="AD10" i="5"/>
  <c r="I50" i="5" s="1"/>
  <c r="AL9" i="5"/>
  <c r="F75" i="23"/>
  <c r="AD35" i="23"/>
  <c r="I75" i="23" s="1"/>
  <c r="AL34" i="23"/>
  <c r="C80" i="9"/>
  <c r="AQ40" i="9"/>
  <c r="E80" i="9" s="1"/>
  <c r="AJ39" i="9"/>
  <c r="J63" i="24"/>
  <c r="AF23" i="24"/>
  <c r="M63" i="24" s="1"/>
  <c r="AN22" i="24"/>
  <c r="AK35" i="21"/>
  <c r="Y22" i="13"/>
  <c r="AC22" i="13" s="1"/>
  <c r="J79" i="16"/>
  <c r="AF39" i="16"/>
  <c r="M79" i="16" s="1"/>
  <c r="AN38" i="16"/>
  <c r="AT42" i="21"/>
  <c r="K82" i="21" s="1"/>
  <c r="AF42" i="21"/>
  <c r="M82" i="21" s="1"/>
  <c r="AU42" i="21"/>
  <c r="L82" i="21" s="1"/>
  <c r="J82" i="21"/>
  <c r="AN41" i="21"/>
  <c r="AO41" i="21" s="1"/>
  <c r="AU41" i="21" s="1"/>
  <c r="L81" i="21" s="1"/>
  <c r="AM34" i="15"/>
  <c r="J61" i="21"/>
  <c r="AF21" i="21"/>
  <c r="M61" i="21" s="1"/>
  <c r="AN20" i="21"/>
  <c r="AK36" i="21"/>
  <c r="C60" i="17"/>
  <c r="AJ19" i="17"/>
  <c r="AK7" i="25"/>
  <c r="AD18" i="18"/>
  <c r="I58" i="18" s="1"/>
  <c r="F58" i="18"/>
  <c r="AL17" i="18"/>
  <c r="F76" i="17"/>
  <c r="AD36" i="17"/>
  <c r="I76" i="17" s="1"/>
  <c r="AL35" i="17"/>
  <c r="C55" i="13"/>
  <c r="AJ14" i="13"/>
  <c r="AP41" i="22"/>
  <c r="D81" i="22" s="1"/>
  <c r="AD30" i="21"/>
  <c r="I70" i="21" s="1"/>
  <c r="F70" i="21"/>
  <c r="AL29" i="21"/>
  <c r="AD34" i="25"/>
  <c r="I74" i="25" s="1"/>
  <c r="F74" i="25"/>
  <c r="AL33" i="25"/>
  <c r="F78" i="2"/>
  <c r="AD38" i="2"/>
  <c r="I78" i="2" s="1"/>
  <c r="AL37" i="2"/>
  <c r="AK30" i="18"/>
  <c r="AO36" i="8"/>
  <c r="AK35" i="3"/>
  <c r="AD29" i="12"/>
  <c r="I69" i="12" s="1"/>
  <c r="F69" i="12"/>
  <c r="AL28" i="12"/>
  <c r="AP22" i="20"/>
  <c r="D62" i="20" s="1"/>
  <c r="AQ22" i="20"/>
  <c r="E62" i="20" s="1"/>
  <c r="AK30" i="17"/>
  <c r="AD32" i="2"/>
  <c r="I72" i="2" s="1"/>
  <c r="F72" i="2"/>
  <c r="AL31" i="2"/>
  <c r="F67" i="22"/>
  <c r="AD27" i="22"/>
  <c r="I67" i="22" s="1"/>
  <c r="AL26" i="22"/>
  <c r="AD29" i="6"/>
  <c r="I69" i="6" s="1"/>
  <c r="F69" i="6"/>
  <c r="AL28" i="6"/>
  <c r="AK32" i="18"/>
  <c r="AK12" i="20"/>
  <c r="J54" i="3"/>
  <c r="AF14" i="3"/>
  <c r="M54" i="3" s="1"/>
  <c r="AN13" i="3"/>
  <c r="AK10" i="24"/>
  <c r="AD41" i="12"/>
  <c r="I81" i="12" s="1"/>
  <c r="F81" i="12"/>
  <c r="AS41" i="12"/>
  <c r="H81" i="12" s="1"/>
  <c r="AL40" i="12"/>
  <c r="AF28" i="1"/>
  <c r="M68" i="1" s="1"/>
  <c r="J68" i="1"/>
  <c r="AN27" i="1"/>
  <c r="J51" i="18"/>
  <c r="AF11" i="18"/>
  <c r="M51" i="18" s="1"/>
  <c r="AN10" i="18"/>
  <c r="F70" i="25"/>
  <c r="AD30" i="25"/>
  <c r="I70" i="25" s="1"/>
  <c r="AL29" i="25"/>
  <c r="C59" i="22"/>
  <c r="AJ18" i="22"/>
  <c r="AK18" i="22" s="1"/>
  <c r="AP18" i="22" s="1"/>
  <c r="D58" i="22" s="1"/>
  <c r="AK32" i="14"/>
  <c r="J75" i="19"/>
  <c r="AF35" i="19"/>
  <c r="M75" i="19" s="1"/>
  <c r="AN34" i="19"/>
  <c r="J65" i="19"/>
  <c r="AF25" i="19"/>
  <c r="M65" i="19" s="1"/>
  <c r="AP39" i="18"/>
  <c r="D79" i="18" s="1"/>
  <c r="AQ39" i="18"/>
  <c r="E79" i="18" s="1"/>
  <c r="AK31" i="14"/>
  <c r="J56" i="24"/>
  <c r="AF16" i="24"/>
  <c r="M56" i="24" s="1"/>
  <c r="AN15" i="24"/>
  <c r="AO14" i="6"/>
  <c r="F60" i="5"/>
  <c r="AD20" i="5"/>
  <c r="I60" i="5" s="1"/>
  <c r="AL19" i="5"/>
  <c r="AK15" i="1"/>
  <c r="J49" i="21"/>
  <c r="AF9" i="21"/>
  <c r="M49" i="21" s="1"/>
  <c r="AN8" i="21"/>
  <c r="Y42" i="9"/>
  <c r="AC42" i="9" s="1"/>
  <c r="Y25" i="9"/>
  <c r="AC25" i="9" s="1"/>
  <c r="Y28" i="9"/>
  <c r="AC28" i="9" s="1"/>
  <c r="Y26" i="9"/>
  <c r="AC26" i="9" s="1"/>
  <c r="Y27" i="9"/>
  <c r="AC27" i="9" s="1"/>
  <c r="Y30" i="9"/>
  <c r="AC30" i="9" s="1"/>
  <c r="Y29" i="9"/>
  <c r="AC29" i="9" s="1"/>
  <c r="Y31" i="9"/>
  <c r="AC31" i="9" s="1"/>
  <c r="Y32" i="9"/>
  <c r="AC32" i="9" s="1"/>
  <c r="Y33" i="9"/>
  <c r="AC33" i="9" s="1"/>
  <c r="AK37" i="14"/>
  <c r="AQ18" i="4"/>
  <c r="E58" i="4" s="1"/>
  <c r="AP18" i="4"/>
  <c r="D58" i="4" s="1"/>
  <c r="C55" i="17"/>
  <c r="AJ14" i="17"/>
  <c r="C62" i="22"/>
  <c r="AJ21" i="22"/>
  <c r="AK30" i="12"/>
  <c r="F53" i="8"/>
  <c r="AD13" i="8"/>
  <c r="I53" i="8" s="1"/>
  <c r="AL12" i="8"/>
  <c r="F77" i="6"/>
  <c r="AD37" i="6"/>
  <c r="I77" i="6" s="1"/>
  <c r="AL36" i="6"/>
  <c r="AM35" i="6" s="1"/>
  <c r="AK38" i="23"/>
  <c r="AD35" i="1"/>
  <c r="I75" i="1" s="1"/>
  <c r="F75" i="1"/>
  <c r="AL34" i="1"/>
  <c r="J56" i="23"/>
  <c r="AF16" i="23"/>
  <c r="M56" i="23" s="1"/>
  <c r="AN15" i="23"/>
  <c r="AK34" i="3"/>
  <c r="AK28" i="22"/>
  <c r="AF10" i="11"/>
  <c r="M50" i="11" s="1"/>
  <c r="J50" i="11"/>
  <c r="AN9" i="11"/>
  <c r="AK9" i="25"/>
  <c r="F77" i="11"/>
  <c r="AD37" i="11"/>
  <c r="I77" i="11" s="1"/>
  <c r="AL36" i="11"/>
  <c r="AF21" i="3"/>
  <c r="M61" i="3" s="1"/>
  <c r="J61" i="3"/>
  <c r="AN20" i="3"/>
  <c r="J60" i="25"/>
  <c r="AF20" i="25"/>
  <c r="M60" i="25" s="1"/>
  <c r="AN19" i="25"/>
  <c r="AF28" i="17"/>
  <c r="M68" i="17" s="1"/>
  <c r="J68" i="17"/>
  <c r="AN27" i="17"/>
  <c r="J68" i="11"/>
  <c r="AF28" i="11"/>
  <c r="M68" i="11" s="1"/>
  <c r="AN27" i="11"/>
  <c r="AD8" i="11"/>
  <c r="I48" i="11" s="1"/>
  <c r="F48" i="11"/>
  <c r="AL7" i="11"/>
  <c r="C50" i="2"/>
  <c r="AJ9" i="2"/>
  <c r="AK9" i="2" s="1"/>
  <c r="AP9" i="2" s="1"/>
  <c r="D49" i="2" s="1"/>
  <c r="F49" i="14"/>
  <c r="AD9" i="14"/>
  <c r="I49" i="14" s="1"/>
  <c r="AL8" i="14"/>
  <c r="AK8" i="5"/>
  <c r="AK37" i="16"/>
  <c r="AK26" i="16"/>
  <c r="F73" i="5"/>
  <c r="AD33" i="5"/>
  <c r="I73" i="5" s="1"/>
  <c r="AL32" i="5"/>
  <c r="AK30" i="10"/>
  <c r="AM39" i="15"/>
  <c r="AU24" i="20"/>
  <c r="L64" i="20" s="1"/>
  <c r="J64" i="20"/>
  <c r="AF24" i="20"/>
  <c r="M64" i="20" s="1"/>
  <c r="AT24" i="20"/>
  <c r="K64" i="20" s="1"/>
  <c r="AN23" i="20"/>
  <c r="AO23" i="20" s="1"/>
  <c r="AU23" i="20" s="1"/>
  <c r="L63" i="20" s="1"/>
  <c r="AK17" i="20"/>
  <c r="AP34" i="18"/>
  <c r="D74" i="18" s="1"/>
  <c r="AF15" i="14"/>
  <c r="M55" i="14" s="1"/>
  <c r="J55" i="14"/>
  <c r="AN14" i="14"/>
  <c r="J76" i="23"/>
  <c r="AF36" i="23"/>
  <c r="M76" i="23" s="1"/>
  <c r="AN35" i="23"/>
  <c r="AA18" i="7"/>
  <c r="AE18" i="7" s="1"/>
  <c r="AK13" i="18"/>
  <c r="AS42" i="14"/>
  <c r="H82" i="14" s="1"/>
  <c r="AR42" i="14"/>
  <c r="G82" i="14" s="1"/>
  <c r="F82" i="14"/>
  <c r="AD42" i="14"/>
  <c r="I82" i="14" s="1"/>
  <c r="AL41" i="14"/>
  <c r="AM41" i="14" s="1"/>
  <c r="AS41" i="14" s="1"/>
  <c r="H81" i="14" s="1"/>
  <c r="J66" i="24"/>
  <c r="AF26" i="24"/>
  <c r="M66" i="24" s="1"/>
  <c r="AN25" i="24"/>
  <c r="AM16" i="4"/>
  <c r="AP22" i="12"/>
  <c r="D62" i="12" s="1"/>
  <c r="F47" i="5"/>
  <c r="AD7" i="5"/>
  <c r="I47" i="5" s="1"/>
  <c r="F69" i="10"/>
  <c r="AD29" i="10"/>
  <c r="I69" i="10" s="1"/>
  <c r="AL28" i="10"/>
  <c r="F71" i="23"/>
  <c r="AD31" i="23"/>
  <c r="I71" i="23" s="1"/>
  <c r="AL30" i="23"/>
  <c r="Y18" i="22"/>
  <c r="AC18" i="22" s="1"/>
  <c r="AM11" i="6"/>
  <c r="AK14" i="23"/>
  <c r="AK9" i="18"/>
  <c r="AD28" i="24"/>
  <c r="I68" i="24" s="1"/>
  <c r="F68" i="24"/>
  <c r="AL27" i="24"/>
  <c r="AK27" i="4"/>
  <c r="C57" i="10"/>
  <c r="AJ16" i="10"/>
  <c r="AK19" i="8"/>
  <c r="AM33" i="8"/>
  <c r="AK32" i="21"/>
  <c r="AF36" i="10"/>
  <c r="M76" i="10" s="1"/>
  <c r="J76" i="10"/>
  <c r="AN35" i="10"/>
  <c r="J58" i="21"/>
  <c r="AF18" i="21"/>
  <c r="M58" i="21" s="1"/>
  <c r="AN17" i="21"/>
  <c r="AM15" i="6"/>
  <c r="AS22" i="4"/>
  <c r="H62" i="4" s="1"/>
  <c r="AR22" i="4"/>
  <c r="G62" i="4" s="1"/>
  <c r="AM21" i="19"/>
  <c r="AS23" i="18"/>
  <c r="H63" i="18" s="1"/>
  <c r="F63" i="18"/>
  <c r="AD23" i="18"/>
  <c r="I63" i="18" s="1"/>
  <c r="AL22" i="18"/>
  <c r="AK18" i="25"/>
  <c r="C56" i="13"/>
  <c r="AJ15" i="13"/>
  <c r="AA36" i="7"/>
  <c r="AE36" i="7" s="1"/>
  <c r="AD28" i="21"/>
  <c r="I68" i="21" s="1"/>
  <c r="F68" i="21"/>
  <c r="AL27" i="21"/>
  <c r="AQ23" i="3"/>
  <c r="E63" i="3" s="1"/>
  <c r="AK35" i="23"/>
  <c r="AK12" i="12"/>
  <c r="AA22" i="9"/>
  <c r="AE22" i="9" s="1"/>
  <c r="J67" i="3"/>
  <c r="AF27" i="3"/>
  <c r="M67" i="3" s="1"/>
  <c r="AN26" i="3"/>
  <c r="J81" i="6"/>
  <c r="AF41" i="6"/>
  <c r="M81" i="6" s="1"/>
  <c r="AN40" i="6"/>
  <c r="AO40" i="6" s="1"/>
  <c r="AT40" i="6" s="1"/>
  <c r="K80" i="6" s="1"/>
  <c r="AK27" i="14"/>
  <c r="AK21" i="18"/>
  <c r="AD39" i="19"/>
  <c r="I79" i="19" s="1"/>
  <c r="F79" i="19"/>
  <c r="AL38" i="19"/>
  <c r="AM38" i="19" s="1"/>
  <c r="AS38" i="19" s="1"/>
  <c r="H78" i="19" s="1"/>
  <c r="AK31" i="19"/>
  <c r="AD38" i="22"/>
  <c r="I78" i="22" s="1"/>
  <c r="F78" i="22"/>
  <c r="AL37" i="22"/>
  <c r="AF27" i="4"/>
  <c r="M67" i="4" s="1"/>
  <c r="J67" i="4"/>
  <c r="AN26" i="4"/>
  <c r="AP23" i="20"/>
  <c r="D63" i="20" s="1"/>
  <c r="AK29" i="14"/>
  <c r="J74" i="6"/>
  <c r="AF34" i="6"/>
  <c r="M74" i="6" s="1"/>
  <c r="AN33" i="6"/>
  <c r="F67" i="6"/>
  <c r="AD27" i="6"/>
  <c r="I67" i="6" s="1"/>
  <c r="AL26" i="6"/>
  <c r="AD34" i="17"/>
  <c r="I74" i="17" s="1"/>
  <c r="F74" i="17"/>
  <c r="AL33" i="17"/>
  <c r="AK39" i="24"/>
  <c r="AK37" i="1"/>
  <c r="C76" i="13"/>
  <c r="AJ35" i="13"/>
  <c r="J55" i="3"/>
  <c r="AF15" i="3"/>
  <c r="M55" i="3" s="1"/>
  <c r="AN14" i="3"/>
  <c r="AK39" i="21"/>
  <c r="AF39" i="18"/>
  <c r="M79" i="18" s="1"/>
  <c r="J79" i="18"/>
  <c r="AN38" i="18"/>
  <c r="Y24" i="10"/>
  <c r="AC24" i="10" s="1"/>
  <c r="Y7" i="10"/>
  <c r="AC7" i="10" s="1"/>
  <c r="Y8" i="10"/>
  <c r="AC8" i="10" s="1"/>
  <c r="Y9" i="10"/>
  <c r="AC9" i="10" s="1"/>
  <c r="Y10" i="10"/>
  <c r="AC10" i="10" s="1"/>
  <c r="Y12" i="10"/>
  <c r="AC12" i="10" s="1"/>
  <c r="Y11" i="10"/>
  <c r="AC11" i="10" s="1"/>
  <c r="Y13" i="10"/>
  <c r="AC13" i="10" s="1"/>
  <c r="Y14" i="10"/>
  <c r="AC14" i="10" s="1"/>
  <c r="Y15" i="10"/>
  <c r="AC15" i="10" s="1"/>
  <c r="AD29" i="18"/>
  <c r="I69" i="18" s="1"/>
  <c r="F69" i="18"/>
  <c r="AL28" i="18"/>
  <c r="J49" i="18"/>
  <c r="AF9" i="18"/>
  <c r="M49" i="18" s="1"/>
  <c r="AN8" i="18"/>
  <c r="F67" i="25"/>
  <c r="AD27" i="25"/>
  <c r="I67" i="25" s="1"/>
  <c r="AL26" i="25"/>
  <c r="C61" i="22"/>
  <c r="AJ20" i="22"/>
  <c r="AF37" i="10"/>
  <c r="M77" i="10" s="1"/>
  <c r="J77" i="10"/>
  <c r="AN36" i="10"/>
  <c r="AD15" i="18"/>
  <c r="I55" i="18" s="1"/>
  <c r="F55" i="18"/>
  <c r="AL14" i="18"/>
  <c r="J66" i="19"/>
  <c r="AF26" i="19"/>
  <c r="M66" i="19" s="1"/>
  <c r="AN25" i="19"/>
  <c r="C56" i="9"/>
  <c r="AJ15" i="9"/>
  <c r="C64" i="9"/>
  <c r="AQ24" i="9"/>
  <c r="E64" i="9" s="1"/>
  <c r="AP24" i="9"/>
  <c r="D64" i="9" s="1"/>
  <c r="AJ23" i="9"/>
  <c r="AK23" i="9" s="1"/>
  <c r="AK29" i="21"/>
  <c r="Y23" i="15"/>
  <c r="AC23" i="15" s="1"/>
  <c r="Y21" i="15"/>
  <c r="AC21" i="15" s="1"/>
  <c r="Y17" i="15"/>
  <c r="AC17" i="15" s="1"/>
  <c r="Y19" i="15"/>
  <c r="AC19" i="15" s="1"/>
  <c r="Y16" i="15"/>
  <c r="AC16" i="15" s="1"/>
  <c r="J55" i="24"/>
  <c r="AF15" i="24"/>
  <c r="M55" i="24" s="1"/>
  <c r="AN14" i="24"/>
  <c r="AK18" i="18"/>
  <c r="J50" i="21"/>
  <c r="AF10" i="21"/>
  <c r="M50" i="21" s="1"/>
  <c r="AN9" i="21"/>
  <c r="AK27" i="2"/>
  <c r="J73" i="14"/>
  <c r="AF33" i="14"/>
  <c r="M73" i="14" s="1"/>
  <c r="AN32" i="14"/>
  <c r="AK27" i="25"/>
  <c r="C48" i="15"/>
  <c r="AJ7" i="15"/>
  <c r="F73" i="19"/>
  <c r="AD33" i="19"/>
  <c r="I73" i="19" s="1"/>
  <c r="AL32" i="19"/>
  <c r="F51" i="8"/>
  <c r="AD11" i="8"/>
  <c r="I51" i="8" s="1"/>
  <c r="AL10" i="8"/>
  <c r="AP30" i="8"/>
  <c r="D70" i="8" s="1"/>
  <c r="AQ30" i="8"/>
  <c r="E70" i="8" s="1"/>
  <c r="AM12" i="6"/>
  <c r="AF14" i="23"/>
  <c r="M54" i="23" s="1"/>
  <c r="J54" i="23"/>
  <c r="AN13" i="23"/>
  <c r="C60" i="7"/>
  <c r="AJ19" i="7"/>
  <c r="AF11" i="11"/>
  <c r="M51" i="11" s="1"/>
  <c r="J51" i="11"/>
  <c r="AN10" i="11"/>
  <c r="AA41" i="13"/>
  <c r="AE41" i="13" s="1"/>
  <c r="AA38" i="13"/>
  <c r="AE38" i="13" s="1"/>
  <c r="AA39" i="13"/>
  <c r="AE39" i="13" s="1"/>
  <c r="AA37" i="13"/>
  <c r="AE37" i="13" s="1"/>
  <c r="AA35" i="13"/>
  <c r="AE35" i="13" s="1"/>
  <c r="Y35" i="7"/>
  <c r="AC35" i="7" s="1"/>
  <c r="AT23" i="3"/>
  <c r="K63" i="3" s="1"/>
  <c r="J63" i="3"/>
  <c r="AU23" i="3"/>
  <c r="L63" i="3" s="1"/>
  <c r="AF23" i="3"/>
  <c r="M63" i="3" s="1"/>
  <c r="AN22" i="3"/>
  <c r="AO22" i="3" s="1"/>
  <c r="AT22" i="3" s="1"/>
  <c r="K62" i="3" s="1"/>
  <c r="C48" i="22"/>
  <c r="AJ7" i="22"/>
  <c r="J63" i="25"/>
  <c r="AF23" i="25"/>
  <c r="M63" i="25" s="1"/>
  <c r="AN22" i="25"/>
  <c r="AF27" i="17"/>
  <c r="M67" i="17" s="1"/>
  <c r="J67" i="17"/>
  <c r="AN26" i="17"/>
  <c r="J67" i="11"/>
  <c r="AF27" i="11"/>
  <c r="M67" i="11" s="1"/>
  <c r="AN26" i="11"/>
  <c r="AD7" i="11"/>
  <c r="I47" i="11" s="1"/>
  <c r="F47" i="11"/>
  <c r="AF37" i="12"/>
  <c r="M77" i="12" s="1"/>
  <c r="J77" i="12"/>
  <c r="AN36" i="12"/>
  <c r="AK31" i="6"/>
  <c r="AF23" i="23"/>
  <c r="M63" i="23" s="1"/>
  <c r="J63" i="23"/>
  <c r="AN22" i="23"/>
  <c r="J61" i="8"/>
  <c r="AF21" i="8"/>
  <c r="M61" i="8" s="1"/>
  <c r="AN20" i="8"/>
  <c r="AO20" i="8" s="1"/>
  <c r="AK7" i="11"/>
  <c r="J53" i="12"/>
  <c r="AF13" i="12"/>
  <c r="M53" i="12" s="1"/>
  <c r="AN12" i="12"/>
  <c r="AK19" i="3"/>
  <c r="AK33" i="11"/>
  <c r="AD12" i="20"/>
  <c r="I52" i="20" s="1"/>
  <c r="F52" i="20"/>
  <c r="AL11" i="20"/>
  <c r="AK38" i="11"/>
  <c r="Y19" i="17"/>
  <c r="AC19" i="17" s="1"/>
  <c r="AK26" i="12"/>
  <c r="AF33" i="12"/>
  <c r="M73" i="12" s="1"/>
  <c r="J73" i="12"/>
  <c r="AN32" i="12"/>
  <c r="AO11" i="19"/>
  <c r="F74" i="14"/>
  <c r="AD34" i="14"/>
  <c r="I74" i="14" s="1"/>
  <c r="AL33" i="14"/>
  <c r="AF27" i="24"/>
  <c r="M67" i="24" s="1"/>
  <c r="J67" i="24"/>
  <c r="AN26" i="24"/>
  <c r="AF9" i="8"/>
  <c r="M49" i="8" s="1"/>
  <c r="J49" i="8"/>
  <c r="AN8" i="8"/>
  <c r="AD26" i="10"/>
  <c r="I66" i="10" s="1"/>
  <c r="F66" i="10"/>
  <c r="AL25" i="10"/>
  <c r="AK37" i="12"/>
  <c r="C68" i="20"/>
  <c r="AJ27" i="20"/>
  <c r="AK35" i="5"/>
  <c r="C74" i="7"/>
  <c r="AJ33" i="7"/>
  <c r="F67" i="24"/>
  <c r="AD27" i="24"/>
  <c r="I67" i="24" s="1"/>
  <c r="AL26" i="24"/>
  <c r="AK7" i="1"/>
  <c r="AQ11" i="4"/>
  <c r="E51" i="4" s="1"/>
  <c r="AP11" i="4"/>
  <c r="D51" i="4" s="1"/>
  <c r="AQ40" i="3"/>
  <c r="E80" i="3" s="1"/>
  <c r="Y22" i="2"/>
  <c r="AC22" i="2" s="1"/>
  <c r="F77" i="21"/>
  <c r="AD37" i="21"/>
  <c r="I77" i="21" s="1"/>
  <c r="AL36" i="21"/>
  <c r="AF37" i="16"/>
  <c r="M77" i="16" s="1"/>
  <c r="J77" i="16"/>
  <c r="AN36" i="16"/>
  <c r="AK17" i="1"/>
  <c r="F57" i="14"/>
  <c r="AD17" i="14"/>
  <c r="I57" i="14" s="1"/>
  <c r="AL16" i="14"/>
  <c r="AK8" i="24"/>
  <c r="AF31" i="12"/>
  <c r="M71" i="12" s="1"/>
  <c r="J71" i="12"/>
  <c r="AN30" i="12"/>
  <c r="J63" i="21"/>
  <c r="AF23" i="21"/>
  <c r="M63" i="21" s="1"/>
  <c r="AN22" i="21"/>
  <c r="AF16" i="22"/>
  <c r="M56" i="22" s="1"/>
  <c r="J56" i="22"/>
  <c r="AN15" i="22"/>
  <c r="AK19" i="5"/>
  <c r="AS22" i="19"/>
  <c r="H62" i="19" s="1"/>
  <c r="AF33" i="22"/>
  <c r="M73" i="22" s="1"/>
  <c r="J73" i="22"/>
  <c r="AN32" i="22"/>
  <c r="AO32" i="22" s="1"/>
  <c r="AT32" i="22" s="1"/>
  <c r="K72" i="22" s="1"/>
  <c r="C52" i="13"/>
  <c r="AJ11" i="13"/>
  <c r="AQ24" i="13"/>
  <c r="E64" i="13" s="1"/>
  <c r="AP24" i="13"/>
  <c r="D64" i="13" s="1"/>
  <c r="C64" i="13"/>
  <c r="AJ23" i="13"/>
  <c r="AK23" i="13" s="1"/>
  <c r="AQ23" i="13" s="1"/>
  <c r="E63" i="13" s="1"/>
  <c r="F67" i="21"/>
  <c r="AD27" i="21"/>
  <c r="I67" i="21" s="1"/>
  <c r="AL26" i="21"/>
  <c r="AK17" i="14"/>
  <c r="AF26" i="3"/>
  <c r="M66" i="3" s="1"/>
  <c r="J66" i="3"/>
  <c r="AN25" i="3"/>
  <c r="AF40" i="6"/>
  <c r="M80" i="6" s="1"/>
  <c r="J80" i="6"/>
  <c r="AU40" i="6"/>
  <c r="L80" i="6" s="1"/>
  <c r="AN39" i="6"/>
  <c r="AO39" i="6" s="1"/>
  <c r="AU39" i="6" s="1"/>
  <c r="L79" i="6" s="1"/>
  <c r="AF19" i="18"/>
  <c r="M59" i="18" s="1"/>
  <c r="J59" i="18"/>
  <c r="AN18" i="18"/>
  <c r="AQ14" i="14"/>
  <c r="E54" i="14" s="1"/>
  <c r="F62" i="18"/>
  <c r="AD22" i="18"/>
  <c r="I62" i="18" s="1"/>
  <c r="AL21" i="18"/>
  <c r="AM21" i="18" s="1"/>
  <c r="AR21" i="18" s="1"/>
  <c r="G61" i="18" s="1"/>
  <c r="AD28" i="12"/>
  <c r="I68" i="12" s="1"/>
  <c r="F68" i="12"/>
  <c r="AL27" i="12"/>
  <c r="AD30" i="2"/>
  <c r="I70" i="2" s="1"/>
  <c r="F70" i="2"/>
  <c r="AL29" i="2"/>
  <c r="AK18" i="5"/>
  <c r="AK15" i="20"/>
  <c r="F65" i="22"/>
  <c r="AD25" i="22"/>
  <c r="I65" i="22" s="1"/>
  <c r="AD26" i="6"/>
  <c r="I66" i="6" s="1"/>
  <c r="F66" i="6"/>
  <c r="AL25" i="6"/>
  <c r="AD33" i="17"/>
  <c r="I73" i="17" s="1"/>
  <c r="F73" i="17"/>
  <c r="AL32" i="17"/>
  <c r="C60" i="16"/>
  <c r="AJ19" i="16"/>
  <c r="AD36" i="3"/>
  <c r="I76" i="3" s="1"/>
  <c r="F76" i="3"/>
  <c r="AL35" i="3"/>
  <c r="F60" i="1"/>
  <c r="AD20" i="1"/>
  <c r="I60" i="1" s="1"/>
  <c r="AL19" i="1"/>
  <c r="J70" i="25"/>
  <c r="AF30" i="25"/>
  <c r="M70" i="25" s="1"/>
  <c r="AN29" i="25"/>
  <c r="J81" i="18"/>
  <c r="AF41" i="18"/>
  <c r="M81" i="18" s="1"/>
  <c r="AN40" i="18"/>
  <c r="C60" i="9"/>
  <c r="AJ19" i="9"/>
  <c r="AD27" i="18"/>
  <c r="I67" i="18" s="1"/>
  <c r="F67" i="18"/>
  <c r="AL26" i="18"/>
  <c r="AK30" i="14"/>
  <c r="AK16" i="12"/>
  <c r="AF19" i="16"/>
  <c r="M59" i="16" s="1"/>
  <c r="J59" i="16"/>
  <c r="AN18" i="16"/>
  <c r="AK12" i="3"/>
  <c r="AD37" i="3"/>
  <c r="I77" i="3" s="1"/>
  <c r="F77" i="3"/>
  <c r="AL36" i="3"/>
  <c r="AF21" i="24"/>
  <c r="M61" i="24" s="1"/>
  <c r="J61" i="24"/>
  <c r="AN20" i="24"/>
  <c r="F56" i="8"/>
  <c r="AD16" i="8"/>
  <c r="I56" i="8" s="1"/>
  <c r="AL15" i="8"/>
  <c r="AK21" i="1"/>
  <c r="C55" i="9"/>
  <c r="AJ14" i="9"/>
  <c r="AK13" i="5"/>
  <c r="C53" i="7"/>
  <c r="AJ12" i="7"/>
  <c r="AF33" i="6"/>
  <c r="M73" i="6" s="1"/>
  <c r="J73" i="6"/>
  <c r="AN32" i="6"/>
  <c r="J51" i="24"/>
  <c r="AF11" i="24"/>
  <c r="M51" i="24" s="1"/>
  <c r="AN10" i="24"/>
  <c r="AK11" i="23"/>
  <c r="AK27" i="22"/>
  <c r="AK26" i="4"/>
  <c r="AD28" i="5"/>
  <c r="I68" i="5" s="1"/>
  <c r="F68" i="5"/>
  <c r="AL27" i="5"/>
  <c r="C70" i="9"/>
  <c r="AJ29" i="9"/>
  <c r="F79" i="24"/>
  <c r="AD39" i="24"/>
  <c r="I79" i="24" s="1"/>
  <c r="AL38" i="24"/>
  <c r="AD17" i="21"/>
  <c r="I57" i="21" s="1"/>
  <c r="F57" i="21"/>
  <c r="AL16" i="21"/>
  <c r="J66" i="5"/>
  <c r="AF26" i="5"/>
  <c r="M66" i="5" s="1"/>
  <c r="AN25" i="5"/>
  <c r="AO25" i="5" s="1"/>
  <c r="AU25" i="5" s="1"/>
  <c r="L65" i="5" s="1"/>
  <c r="F66" i="16"/>
  <c r="AD26" i="16"/>
  <c r="I66" i="16" s="1"/>
  <c r="AL25" i="16"/>
  <c r="F61" i="16"/>
  <c r="AD21" i="16"/>
  <c r="I61" i="16" s="1"/>
  <c r="AL20" i="16"/>
  <c r="AK8" i="12"/>
  <c r="F52" i="8"/>
  <c r="AD12" i="8"/>
  <c r="I52" i="8" s="1"/>
  <c r="AL11" i="8"/>
  <c r="AK29" i="3"/>
  <c r="AK22" i="21"/>
  <c r="F79" i="1"/>
  <c r="AD39" i="1"/>
  <c r="I79" i="1" s="1"/>
  <c r="AL38" i="1"/>
  <c r="J55" i="23"/>
  <c r="AF15" i="23"/>
  <c r="M55" i="23" s="1"/>
  <c r="AN14" i="23"/>
  <c r="J77" i="14"/>
  <c r="AF37" i="14"/>
  <c r="M77" i="14" s="1"/>
  <c r="AN36" i="14"/>
  <c r="AQ41" i="13"/>
  <c r="E81" i="13" s="1"/>
  <c r="C81" i="13"/>
  <c r="AP41" i="13"/>
  <c r="D81" i="13" s="1"/>
  <c r="AJ40" i="13"/>
  <c r="AK40" i="13" s="1"/>
  <c r="AQ40" i="13" s="1"/>
  <c r="E80" i="13" s="1"/>
  <c r="F81" i="11"/>
  <c r="AD41" i="11"/>
  <c r="I81" i="11" s="1"/>
  <c r="AL40" i="11"/>
  <c r="AK11" i="3"/>
  <c r="Y38" i="7"/>
  <c r="AC38" i="7" s="1"/>
  <c r="C50" i="22"/>
  <c r="AJ9" i="22"/>
  <c r="C59" i="15"/>
  <c r="AJ18" i="15"/>
  <c r="AF26" i="17"/>
  <c r="M66" i="17" s="1"/>
  <c r="J66" i="17"/>
  <c r="AN25" i="17"/>
  <c r="AP20" i="6"/>
  <c r="D60" i="6" s="1"/>
  <c r="AQ20" i="6"/>
  <c r="E60" i="6" s="1"/>
  <c r="AK38" i="17"/>
  <c r="AD10" i="11"/>
  <c r="I50" i="11" s="1"/>
  <c r="F50" i="11"/>
  <c r="AL9" i="11"/>
  <c r="C48" i="2"/>
  <c r="AJ7" i="2"/>
  <c r="AR42" i="4"/>
  <c r="G82" i="4" s="1"/>
  <c r="AD42" i="4"/>
  <c r="I82" i="4" s="1"/>
  <c r="AS42" i="4"/>
  <c r="H82" i="4" s="1"/>
  <c r="F82" i="4"/>
  <c r="AL41" i="4"/>
  <c r="AM41" i="4" s="1"/>
  <c r="AR41" i="4" s="1"/>
  <c r="G81" i="4" s="1"/>
  <c r="AM37" i="15"/>
  <c r="AF39" i="17"/>
  <c r="M79" i="17" s="1"/>
  <c r="J79" i="17"/>
  <c r="AN38" i="17"/>
  <c r="J62" i="12"/>
  <c r="AF22" i="12"/>
  <c r="M62" i="12" s="1"/>
  <c r="AN21" i="12"/>
  <c r="F57" i="23"/>
  <c r="AD17" i="23"/>
  <c r="I57" i="23" s="1"/>
  <c r="AL16" i="23"/>
  <c r="AU22" i="6"/>
  <c r="L62" i="6" s="1"/>
  <c r="AT22" i="6"/>
  <c r="K62" i="6" s="1"/>
  <c r="AF16" i="20"/>
  <c r="M56" i="20" s="1"/>
  <c r="J56" i="20"/>
  <c r="AN15" i="20"/>
  <c r="J55" i="25"/>
  <c r="AF15" i="25"/>
  <c r="M55" i="25" s="1"/>
  <c r="AN14" i="25"/>
  <c r="AM13" i="4"/>
  <c r="C54" i="17"/>
  <c r="AJ13" i="17"/>
  <c r="AK37" i="22"/>
  <c r="AK38" i="16"/>
  <c r="Y22" i="17"/>
  <c r="AC22" i="17" s="1"/>
  <c r="F64" i="24"/>
  <c r="AS24" i="24"/>
  <c r="H64" i="24" s="1"/>
  <c r="AD24" i="24"/>
  <c r="I64" i="24" s="1"/>
  <c r="AR24" i="24"/>
  <c r="G64" i="24" s="1"/>
  <c r="AL23" i="24"/>
  <c r="AM23" i="24" s="1"/>
  <c r="AS23" i="24" s="1"/>
  <c r="H63" i="24" s="1"/>
  <c r="AF39" i="12"/>
  <c r="M79" i="12" s="1"/>
  <c r="J79" i="12"/>
  <c r="AN38" i="12"/>
  <c r="AD32" i="1"/>
  <c r="I72" i="1" s="1"/>
  <c r="F72" i="1"/>
  <c r="AL31" i="1"/>
  <c r="AD36" i="14"/>
  <c r="I76" i="14" s="1"/>
  <c r="F76" i="14"/>
  <c r="AL35" i="14"/>
  <c r="J65" i="24"/>
  <c r="AF25" i="24"/>
  <c r="M65" i="24" s="1"/>
  <c r="AD10" i="1"/>
  <c r="I50" i="1" s="1"/>
  <c r="F50" i="1"/>
  <c r="AL9" i="1"/>
  <c r="AF8" i="8"/>
  <c r="M48" i="8" s="1"/>
  <c r="J48" i="8"/>
  <c r="AN7" i="8"/>
  <c r="AP21" i="8"/>
  <c r="D61" i="8" s="1"/>
  <c r="F72" i="23"/>
  <c r="AD32" i="23"/>
  <c r="I72" i="23" s="1"/>
  <c r="AL31" i="23"/>
  <c r="AM26" i="15"/>
  <c r="AK31" i="23"/>
  <c r="AK28" i="3"/>
  <c r="C72" i="7"/>
  <c r="AJ31" i="7"/>
  <c r="AM38" i="15"/>
  <c r="AF38" i="16"/>
  <c r="M78" i="16" s="1"/>
  <c r="J78" i="16"/>
  <c r="AN37" i="16"/>
  <c r="F63" i="25"/>
  <c r="AD23" i="25"/>
  <c r="I63" i="25" s="1"/>
  <c r="AL22" i="25"/>
  <c r="AO10" i="6"/>
  <c r="AF34" i="21"/>
  <c r="M74" i="21" s="1"/>
  <c r="J74" i="21"/>
  <c r="AN33" i="21"/>
  <c r="AK30" i="4"/>
  <c r="AQ7" i="6"/>
  <c r="E47" i="6" s="1"/>
  <c r="AP7" i="6"/>
  <c r="D47" i="6" s="1"/>
  <c r="AA21" i="10"/>
  <c r="AE21" i="10" s="1"/>
  <c r="C51" i="13"/>
  <c r="AJ10" i="13"/>
  <c r="AO12" i="6"/>
  <c r="AA35" i="7"/>
  <c r="AE35" i="7" s="1"/>
  <c r="AF18" i="2"/>
  <c r="M58" i="2" s="1"/>
  <c r="J58" i="2"/>
  <c r="AN17" i="2"/>
  <c r="J65" i="3"/>
  <c r="AF25" i="3"/>
  <c r="M65" i="3" s="1"/>
  <c r="AK29" i="10"/>
  <c r="AM17" i="4"/>
  <c r="AF38" i="14"/>
  <c r="M78" i="14" s="1"/>
  <c r="J78" i="14"/>
  <c r="AN37" i="14"/>
  <c r="AF21" i="18"/>
  <c r="M61" i="18" s="1"/>
  <c r="J61" i="18"/>
  <c r="AN20" i="18"/>
  <c r="F54" i="21"/>
  <c r="AD14" i="21"/>
  <c r="I54" i="21" s="1"/>
  <c r="AL13" i="21"/>
  <c r="J65" i="4"/>
  <c r="AF25" i="4"/>
  <c r="M65" i="4" s="1"/>
  <c r="F69" i="2"/>
  <c r="AD29" i="2"/>
  <c r="I69" i="2" s="1"/>
  <c r="AL28" i="2"/>
  <c r="AS40" i="24"/>
  <c r="H80" i="24" s="1"/>
  <c r="AR40" i="24"/>
  <c r="G80" i="24" s="1"/>
  <c r="AD40" i="24"/>
  <c r="I80" i="24" s="1"/>
  <c r="F80" i="24"/>
  <c r="AL39" i="24"/>
  <c r="F71" i="17"/>
  <c r="AD31" i="17"/>
  <c r="I71" i="17" s="1"/>
  <c r="AL30" i="17"/>
  <c r="AK28" i="14"/>
  <c r="AK12" i="25"/>
  <c r="Y23" i="17"/>
  <c r="AC23" i="17" s="1"/>
  <c r="Y21" i="17"/>
  <c r="AC21" i="17" s="1"/>
  <c r="AK9" i="8"/>
  <c r="AF26" i="1"/>
  <c r="M66" i="1" s="1"/>
  <c r="J66" i="1"/>
  <c r="AN25" i="1"/>
  <c r="J50" i="18"/>
  <c r="AF10" i="18"/>
  <c r="M50" i="18" s="1"/>
  <c r="AN9" i="18"/>
  <c r="F66" i="25"/>
  <c r="AD26" i="25"/>
  <c r="I66" i="25" s="1"/>
  <c r="AL25" i="25"/>
  <c r="AK13" i="8"/>
  <c r="AD16" i="18"/>
  <c r="I56" i="18" s="1"/>
  <c r="F56" i="18"/>
  <c r="AL15" i="18"/>
  <c r="AM15" i="18" s="1"/>
  <c r="AR15" i="18" s="1"/>
  <c r="G55" i="18" s="1"/>
  <c r="J54" i="24"/>
  <c r="AF14" i="24"/>
  <c r="M54" i="24" s="1"/>
  <c r="AN13" i="24"/>
  <c r="J76" i="14"/>
  <c r="AF36" i="14"/>
  <c r="M76" i="14" s="1"/>
  <c r="AN35" i="14"/>
  <c r="AO35" i="14" s="1"/>
  <c r="AU35" i="14" s="1"/>
  <c r="L75" i="14" s="1"/>
  <c r="C58" i="17"/>
  <c r="AJ17" i="17"/>
  <c r="AK15" i="17" s="1"/>
  <c r="C47" i="15"/>
  <c r="J77" i="5"/>
  <c r="AF37" i="5"/>
  <c r="M77" i="5" s="1"/>
  <c r="AN36" i="5"/>
  <c r="AD10" i="8"/>
  <c r="I50" i="8" s="1"/>
  <c r="F50" i="8"/>
  <c r="AL9" i="8"/>
  <c r="AK34" i="2"/>
  <c r="F74" i="1"/>
  <c r="AD34" i="1"/>
  <c r="I74" i="1" s="1"/>
  <c r="AL33" i="1"/>
  <c r="AK18" i="24"/>
  <c r="J61" i="1"/>
  <c r="AF21" i="1"/>
  <c r="M61" i="1" s="1"/>
  <c r="AN20" i="1"/>
  <c r="AQ16" i="4"/>
  <c r="E56" i="4" s="1"/>
  <c r="AP16" i="4"/>
  <c r="D56" i="4" s="1"/>
  <c r="C56" i="16"/>
  <c r="AJ15" i="16"/>
  <c r="AK31" i="22"/>
  <c r="Y37" i="7"/>
  <c r="AC37" i="7" s="1"/>
  <c r="AD15" i="12"/>
  <c r="I55" i="12" s="1"/>
  <c r="F55" i="12"/>
  <c r="AL14" i="12"/>
  <c r="AF38" i="25"/>
  <c r="M78" i="25" s="1"/>
  <c r="J78" i="25"/>
  <c r="AN37" i="25"/>
  <c r="AF25" i="17"/>
  <c r="M65" i="17" s="1"/>
  <c r="J65" i="17"/>
  <c r="AF25" i="11"/>
  <c r="M65" i="11" s="1"/>
  <c r="J65" i="11"/>
  <c r="AQ39" i="17"/>
  <c r="E79" i="17" s="1"/>
  <c r="F64" i="11"/>
  <c r="AD24" i="11"/>
  <c r="I64" i="11" s="1"/>
  <c r="AR24" i="11"/>
  <c r="G64" i="11" s="1"/>
  <c r="AS24" i="11"/>
  <c r="H64" i="11" s="1"/>
  <c r="AL23" i="11"/>
  <c r="AM23" i="11" s="1"/>
  <c r="AS23" i="11" s="1"/>
  <c r="H63" i="11" s="1"/>
  <c r="F79" i="6"/>
  <c r="AD39" i="6"/>
  <c r="I79" i="6" s="1"/>
  <c r="AL38" i="6"/>
  <c r="AM38" i="6" s="1"/>
  <c r="C49" i="2"/>
  <c r="AJ8" i="2"/>
  <c r="AQ35" i="8"/>
  <c r="E75" i="8" s="1"/>
  <c r="AP35" i="8"/>
  <c r="D75" i="8" s="1"/>
  <c r="AD24" i="14"/>
  <c r="I64" i="14" s="1"/>
  <c r="AS24" i="14"/>
  <c r="H64" i="14" s="1"/>
  <c r="AR24" i="14"/>
  <c r="G64" i="14" s="1"/>
  <c r="F64" i="14"/>
  <c r="AL23" i="14"/>
  <c r="AM23" i="14" s="1"/>
  <c r="AD37" i="4"/>
  <c r="I77" i="4" s="1"/>
  <c r="F77" i="4"/>
  <c r="AL36" i="4"/>
  <c r="AQ14" i="6"/>
  <c r="E54" i="6" s="1"/>
  <c r="AP14" i="6"/>
  <c r="D54" i="6" s="1"/>
  <c r="AF35" i="4"/>
  <c r="M75" i="4" s="1"/>
  <c r="J75" i="4"/>
  <c r="AN34" i="4"/>
  <c r="AK20" i="20"/>
  <c r="AK31" i="5"/>
  <c r="AM15" i="19"/>
  <c r="AD30" i="11"/>
  <c r="I70" i="11" s="1"/>
  <c r="F70" i="11"/>
  <c r="AL29" i="11"/>
  <c r="AA24" i="16"/>
  <c r="AE24" i="16" s="1"/>
  <c r="AA9" i="16"/>
  <c r="AE9" i="16" s="1"/>
  <c r="AA7" i="16"/>
  <c r="AE7" i="16" s="1"/>
  <c r="AA8" i="16"/>
  <c r="AE8" i="16" s="1"/>
  <c r="AA11" i="16"/>
  <c r="AE11" i="16" s="1"/>
  <c r="AA10" i="16"/>
  <c r="AE10" i="16" s="1"/>
  <c r="AA12" i="16"/>
  <c r="AE12" i="16" s="1"/>
  <c r="AA14" i="16"/>
  <c r="AE14" i="16" s="1"/>
  <c r="AA13" i="16"/>
  <c r="AE13" i="16" s="1"/>
  <c r="AA15" i="16"/>
  <c r="AE15" i="16" s="1"/>
  <c r="J55" i="20"/>
  <c r="AF15" i="20"/>
  <c r="M55" i="20" s="1"/>
  <c r="AN14" i="20"/>
  <c r="AO14" i="20" s="1"/>
  <c r="AU14" i="20" s="1"/>
  <c r="L54" i="20" s="1"/>
  <c r="J52" i="25"/>
  <c r="AF12" i="25"/>
  <c r="M52" i="25" s="1"/>
  <c r="AN11" i="25"/>
  <c r="AF15" i="12"/>
  <c r="M55" i="12" s="1"/>
  <c r="J55" i="12"/>
  <c r="AN14" i="12"/>
  <c r="AK28" i="12"/>
  <c r="F56" i="20"/>
  <c r="AD16" i="20"/>
  <c r="I56" i="20" s="1"/>
  <c r="AL15" i="20"/>
  <c r="AK27" i="21"/>
  <c r="Y19" i="16"/>
  <c r="AC19" i="16" s="1"/>
  <c r="AK12" i="21"/>
  <c r="AK18" i="20"/>
  <c r="AF41" i="12"/>
  <c r="M81" i="12" s="1"/>
  <c r="AU41" i="12"/>
  <c r="L81" i="12" s="1"/>
  <c r="J81" i="12"/>
  <c r="AN40" i="12"/>
  <c r="F73" i="1"/>
  <c r="AD33" i="1"/>
  <c r="I73" i="1" s="1"/>
  <c r="AL32" i="1"/>
  <c r="AF32" i="10"/>
  <c r="M72" i="10" s="1"/>
  <c r="J72" i="10"/>
  <c r="AN31" i="10"/>
  <c r="F73" i="14"/>
  <c r="AD33" i="14"/>
  <c r="I73" i="14" s="1"/>
  <c r="AL32" i="14"/>
  <c r="J82" i="24"/>
  <c r="AT42" i="24"/>
  <c r="K82" i="24" s="1"/>
  <c r="AF42" i="24"/>
  <c r="M82" i="24" s="1"/>
  <c r="AU42" i="24"/>
  <c r="L82" i="24" s="1"/>
  <c r="AN41" i="24"/>
  <c r="AO41" i="24" s="1"/>
  <c r="AT41" i="24" s="1"/>
  <c r="K81" i="24" s="1"/>
  <c r="AD12" i="1"/>
  <c r="I52" i="1" s="1"/>
  <c r="F52" i="1"/>
  <c r="AL11" i="1"/>
  <c r="AK19" i="24"/>
  <c r="AO38" i="15"/>
  <c r="J47" i="8"/>
  <c r="AF7" i="8"/>
  <c r="M47" i="8" s="1"/>
  <c r="AK18" i="12"/>
  <c r="AA15" i="13"/>
  <c r="AE15" i="13" s="1"/>
  <c r="AD28" i="23"/>
  <c r="I68" i="23" s="1"/>
  <c r="F68" i="23"/>
  <c r="AL27" i="23"/>
  <c r="AM22" i="6"/>
  <c r="AK26" i="6"/>
  <c r="F66" i="24"/>
  <c r="AD26" i="24"/>
  <c r="I66" i="24" s="1"/>
  <c r="AL25" i="24"/>
  <c r="AK38" i="21"/>
  <c r="Y21" i="2"/>
  <c r="AC21" i="2" s="1"/>
  <c r="AF20" i="3"/>
  <c r="M60" i="3" s="1"/>
  <c r="J60" i="3"/>
  <c r="AN19" i="3"/>
  <c r="J59" i="1"/>
  <c r="AF19" i="1"/>
  <c r="M59" i="1" s="1"/>
  <c r="AN18" i="1"/>
  <c r="Y24" i="15"/>
  <c r="AC24" i="15" s="1"/>
  <c r="Y7" i="15"/>
  <c r="AC7" i="15" s="1"/>
  <c r="Y9" i="15"/>
  <c r="AC9" i="15" s="1"/>
  <c r="Y8" i="15"/>
  <c r="AC8" i="15" s="1"/>
  <c r="Y10" i="15"/>
  <c r="AC10" i="15" s="1"/>
  <c r="Y12" i="15"/>
  <c r="AC12" i="15" s="1"/>
  <c r="Y11" i="15"/>
  <c r="AC11" i="15" s="1"/>
  <c r="Y14" i="15"/>
  <c r="AC14" i="15" s="1"/>
  <c r="Y13" i="15"/>
  <c r="AC13" i="15" s="1"/>
  <c r="AF41" i="5"/>
  <c r="M81" i="5" s="1"/>
  <c r="J81" i="5"/>
  <c r="AN40" i="5"/>
  <c r="AM30" i="15"/>
  <c r="F48" i="8"/>
  <c r="AD8" i="8"/>
  <c r="I48" i="8" s="1"/>
  <c r="AL7" i="8"/>
  <c r="J52" i="5"/>
  <c r="AF12" i="5"/>
  <c r="M52" i="5" s="1"/>
  <c r="AN11" i="5"/>
  <c r="AK37" i="11"/>
  <c r="AK31" i="2"/>
  <c r="AQ22" i="7"/>
  <c r="E62" i="7" s="1"/>
  <c r="C62" i="7"/>
  <c r="AP22" i="7"/>
  <c r="D62" i="7" s="1"/>
  <c r="AJ21" i="7"/>
  <c r="AO37" i="8"/>
  <c r="J50" i="23"/>
  <c r="AF10" i="23"/>
  <c r="M50" i="23" s="1"/>
  <c r="AN9" i="23"/>
  <c r="AK9" i="20"/>
  <c r="F80" i="19"/>
  <c r="AD40" i="19"/>
  <c r="I80" i="19" s="1"/>
  <c r="AL39" i="19"/>
  <c r="C77" i="20"/>
  <c r="AJ36" i="20"/>
  <c r="AF41" i="1"/>
  <c r="M81" i="1" s="1"/>
  <c r="J81" i="1"/>
  <c r="AN40" i="1"/>
  <c r="AO39" i="1" s="1"/>
  <c r="AT24" i="11"/>
  <c r="K64" i="11" s="1"/>
  <c r="J64" i="11"/>
  <c r="AF24" i="11"/>
  <c r="M64" i="11" s="1"/>
  <c r="AU24" i="11"/>
  <c r="L64" i="11" s="1"/>
  <c r="AN23" i="11"/>
  <c r="AO23" i="11" s="1"/>
  <c r="AU23" i="11" s="1"/>
  <c r="L63" i="11" s="1"/>
  <c r="AP34" i="8"/>
  <c r="D74" i="8" s="1"/>
  <c r="AQ34" i="8"/>
  <c r="E74" i="8" s="1"/>
  <c r="C58" i="2"/>
  <c r="AJ17" i="2"/>
  <c r="AM12" i="4"/>
  <c r="F58" i="1"/>
  <c r="AD18" i="1"/>
  <c r="I58" i="1" s="1"/>
  <c r="AL17" i="1"/>
  <c r="AM15" i="1" s="1"/>
  <c r="AS15" i="1" s="1"/>
  <c r="H55" i="1" s="1"/>
  <c r="AK37" i="25"/>
  <c r="C56" i="22"/>
  <c r="AJ15" i="22"/>
  <c r="AA24" i="22"/>
  <c r="AE24" i="22" s="1"/>
  <c r="AA7" i="22"/>
  <c r="AE7" i="22" s="1"/>
  <c r="AA8" i="22"/>
  <c r="AE8" i="22" s="1"/>
  <c r="AA12" i="22"/>
  <c r="AE12" i="22" s="1"/>
  <c r="AA10" i="22"/>
  <c r="AE10" i="22" s="1"/>
  <c r="AA9" i="22"/>
  <c r="AE9" i="22" s="1"/>
  <c r="AA11" i="22"/>
  <c r="AE11" i="22" s="1"/>
  <c r="AA13" i="22"/>
  <c r="AE13" i="22" s="1"/>
  <c r="AA15" i="22"/>
  <c r="AE15" i="22" s="1"/>
  <c r="AA14" i="22"/>
  <c r="AE14" i="22" s="1"/>
  <c r="AA17" i="22"/>
  <c r="AE17" i="22" s="1"/>
  <c r="AD11" i="12"/>
  <c r="I51" i="12" s="1"/>
  <c r="F51" i="12"/>
  <c r="AL10" i="12"/>
  <c r="J74" i="17"/>
  <c r="AF34" i="17"/>
  <c r="M74" i="17" s="1"/>
  <c r="AN33" i="17"/>
  <c r="AK29" i="18"/>
  <c r="AM14" i="6"/>
  <c r="AD17" i="11"/>
  <c r="I57" i="11" s="1"/>
  <c r="F57" i="11"/>
  <c r="AL16" i="11"/>
  <c r="AM16" i="19"/>
  <c r="AA24" i="2"/>
  <c r="AE24" i="2" s="1"/>
  <c r="AA7" i="2"/>
  <c r="AE7" i="2" s="1"/>
  <c r="AA10" i="2"/>
  <c r="AE10" i="2" s="1"/>
  <c r="AA9" i="2"/>
  <c r="AE9" i="2" s="1"/>
  <c r="AA8" i="2"/>
  <c r="AE8" i="2" s="1"/>
  <c r="AA11" i="2"/>
  <c r="AE11" i="2" s="1"/>
  <c r="AA13" i="2"/>
  <c r="AE13" i="2" s="1"/>
  <c r="AA12" i="2"/>
  <c r="AE12" i="2" s="1"/>
  <c r="AA15" i="2"/>
  <c r="AE15" i="2" s="1"/>
  <c r="AA14" i="2"/>
  <c r="AE14" i="2" s="1"/>
  <c r="AA17" i="2"/>
  <c r="AE17" i="2" s="1"/>
  <c r="AA16" i="2"/>
  <c r="AE16" i="2" s="1"/>
  <c r="AD19" i="1"/>
  <c r="I59" i="1" s="1"/>
  <c r="F59" i="1"/>
  <c r="AL18" i="1"/>
  <c r="F63" i="11"/>
  <c r="AR23" i="11"/>
  <c r="G63" i="11" s="1"/>
  <c r="AD23" i="11"/>
  <c r="I63" i="11" s="1"/>
  <c r="AL22" i="11"/>
  <c r="AM21" i="11" s="1"/>
  <c r="AF36" i="4"/>
  <c r="M76" i="4" s="1"/>
  <c r="J76" i="4"/>
  <c r="AN35" i="4"/>
  <c r="AD32" i="4"/>
  <c r="I72" i="4" s="1"/>
  <c r="F72" i="4"/>
  <c r="AL31" i="4"/>
  <c r="AK37" i="6"/>
  <c r="AO26" i="8"/>
  <c r="AD36" i="23"/>
  <c r="I76" i="23" s="1"/>
  <c r="F76" i="23"/>
  <c r="AL35" i="23"/>
  <c r="F61" i="23"/>
  <c r="AD21" i="23"/>
  <c r="I61" i="23" s="1"/>
  <c r="AL20" i="23"/>
  <c r="AO10" i="19"/>
  <c r="AD27" i="11"/>
  <c r="I67" i="11" s="1"/>
  <c r="F67" i="11"/>
  <c r="AL26" i="11"/>
  <c r="C53" i="16"/>
  <c r="AJ12" i="16"/>
  <c r="AK27" i="16"/>
  <c r="AF13" i="20"/>
  <c r="M53" i="20" s="1"/>
  <c r="J53" i="20"/>
  <c r="AN12" i="20"/>
  <c r="J61" i="25"/>
  <c r="AF21" i="25"/>
  <c r="M61" i="25" s="1"/>
  <c r="AN20" i="25"/>
  <c r="J50" i="25"/>
  <c r="AF10" i="25"/>
  <c r="M50" i="25" s="1"/>
  <c r="AN9" i="25"/>
  <c r="AK34" i="23"/>
  <c r="AD37" i="18"/>
  <c r="I77" i="18" s="1"/>
  <c r="F77" i="18"/>
  <c r="AL36" i="18"/>
  <c r="J51" i="12"/>
  <c r="AF11" i="12"/>
  <c r="M51" i="12" s="1"/>
  <c r="AN10" i="12"/>
  <c r="C52" i="17"/>
  <c r="AJ11" i="17"/>
  <c r="AP29" i="12"/>
  <c r="D69" i="12" s="1"/>
  <c r="AQ17" i="5"/>
  <c r="E57" i="5" s="1"/>
  <c r="AK40" i="12"/>
  <c r="AK17" i="12"/>
  <c r="J61" i="14"/>
  <c r="AF21" i="14"/>
  <c r="M61" i="14" s="1"/>
  <c r="AN20" i="14"/>
  <c r="F49" i="20"/>
  <c r="AD9" i="20"/>
  <c r="I49" i="20" s="1"/>
  <c r="AL8" i="20"/>
  <c r="AO29" i="8"/>
  <c r="F76" i="24"/>
  <c r="AD36" i="24"/>
  <c r="I76" i="24" s="1"/>
  <c r="AL35" i="24"/>
  <c r="AD15" i="3"/>
  <c r="I55" i="3" s="1"/>
  <c r="F55" i="3"/>
  <c r="AL14" i="3"/>
  <c r="J49" i="14"/>
  <c r="AF9" i="14"/>
  <c r="M49" i="14" s="1"/>
  <c r="AN8" i="14"/>
  <c r="AQ41" i="25"/>
  <c r="E81" i="25" s="1"/>
  <c r="F55" i="24"/>
  <c r="AD15" i="24"/>
  <c r="I55" i="24" s="1"/>
  <c r="AL14" i="24"/>
  <c r="Y18" i="16"/>
  <c r="AC18" i="16" s="1"/>
  <c r="AK36" i="19"/>
  <c r="AF27" i="18"/>
  <c r="M67" i="18" s="1"/>
  <c r="J67" i="18"/>
  <c r="AN26" i="18"/>
  <c r="F71" i="1"/>
  <c r="AD31" i="1"/>
  <c r="I71" i="1" s="1"/>
  <c r="AL30" i="1"/>
  <c r="AF30" i="10"/>
  <c r="M70" i="10" s="1"/>
  <c r="J70" i="10"/>
  <c r="AN29" i="10"/>
  <c r="AD31" i="14"/>
  <c r="I71" i="14" s="1"/>
  <c r="F71" i="14"/>
  <c r="AL30" i="14"/>
  <c r="C56" i="15"/>
  <c r="AJ15" i="15"/>
  <c r="AK32" i="17"/>
  <c r="AD7" i="1"/>
  <c r="I47" i="1" s="1"/>
  <c r="F47" i="1"/>
  <c r="AD15" i="5"/>
  <c r="I55" i="5" s="1"/>
  <c r="F55" i="5"/>
  <c r="AL14" i="5"/>
  <c r="Y16" i="10"/>
  <c r="AC16" i="10" s="1"/>
  <c r="AO13" i="19"/>
  <c r="J81" i="14"/>
  <c r="AU41" i="14"/>
  <c r="L81" i="14" s="1"/>
  <c r="AF41" i="14"/>
  <c r="M81" i="14" s="1"/>
  <c r="AN40" i="14"/>
  <c r="F70" i="23"/>
  <c r="AD30" i="23"/>
  <c r="I70" i="23" s="1"/>
  <c r="AL29" i="23"/>
  <c r="J63" i="1"/>
  <c r="AF23" i="1"/>
  <c r="M63" i="1" s="1"/>
  <c r="AT23" i="1"/>
  <c r="K63" i="1" s="1"/>
  <c r="AN22" i="1"/>
  <c r="AO22" i="1" s="1"/>
  <c r="AT22" i="1" s="1"/>
  <c r="K62" i="1" s="1"/>
  <c r="F73" i="24"/>
  <c r="AD33" i="24"/>
  <c r="I73" i="24" s="1"/>
  <c r="AL32" i="24"/>
  <c r="AQ23" i="5"/>
  <c r="E63" i="5" s="1"/>
  <c r="AR23" i="6"/>
  <c r="G63" i="6" s="1"/>
  <c r="AD17" i="12"/>
  <c r="I57" i="12" s="1"/>
  <c r="F57" i="12"/>
  <c r="AL16" i="12"/>
  <c r="AO18" i="6"/>
  <c r="F53" i="25"/>
  <c r="AD13" i="25"/>
  <c r="I53" i="25" s="1"/>
  <c r="AL12" i="25"/>
  <c r="AK34" i="16"/>
  <c r="AM34" i="8"/>
  <c r="AM21" i="4"/>
  <c r="AA42" i="20"/>
  <c r="AE42" i="20" s="1"/>
  <c r="AA25" i="20"/>
  <c r="AE25" i="20" s="1"/>
  <c r="AA26" i="20"/>
  <c r="AE26" i="20" s="1"/>
  <c r="AA28" i="20"/>
  <c r="AE28" i="20" s="1"/>
  <c r="AA27" i="20"/>
  <c r="AE27" i="20" s="1"/>
  <c r="AA30" i="20"/>
  <c r="AE30" i="20" s="1"/>
  <c r="AA29" i="20"/>
  <c r="AE29" i="20" s="1"/>
  <c r="AA32" i="20"/>
  <c r="AE32" i="20" s="1"/>
  <c r="AA31" i="20"/>
  <c r="AE31" i="20" s="1"/>
  <c r="AA34" i="20"/>
  <c r="AE34" i="20" s="1"/>
  <c r="AA33" i="20"/>
  <c r="AE33" i="20" s="1"/>
  <c r="Y20" i="7"/>
  <c r="AC20" i="7" s="1"/>
  <c r="AF28" i="23"/>
  <c r="M68" i="23" s="1"/>
  <c r="J68" i="23"/>
  <c r="AN27" i="23"/>
  <c r="C70" i="7"/>
  <c r="AJ29" i="7"/>
  <c r="AD42" i="24"/>
  <c r="I82" i="24" s="1"/>
  <c r="F82" i="24"/>
  <c r="AR42" i="24"/>
  <c r="G82" i="24" s="1"/>
  <c r="AS42" i="24"/>
  <c r="H82" i="24" s="1"/>
  <c r="AL41" i="24"/>
  <c r="AM41" i="24" s="1"/>
  <c r="AR41" i="24" s="1"/>
  <c r="G81" i="24" s="1"/>
  <c r="AK27" i="19"/>
  <c r="AM9" i="4"/>
  <c r="F58" i="14"/>
  <c r="AD18" i="14"/>
  <c r="I58" i="14" s="1"/>
  <c r="AL17" i="14"/>
  <c r="AQ14" i="4"/>
  <c r="E54" i="4" s="1"/>
  <c r="AP14" i="4"/>
  <c r="D54" i="4" s="1"/>
  <c r="AK20" i="24"/>
  <c r="AD34" i="5"/>
  <c r="I74" i="5" s="1"/>
  <c r="F74" i="5"/>
  <c r="AL33" i="5"/>
  <c r="AK37" i="17"/>
  <c r="AQ36" i="8"/>
  <c r="E76" i="8" s="1"/>
  <c r="AP36" i="8"/>
  <c r="D76" i="8" s="1"/>
  <c r="AK26" i="14"/>
  <c r="AK37" i="21"/>
  <c r="AF37" i="6"/>
  <c r="M77" i="6" s="1"/>
  <c r="J77" i="6"/>
  <c r="AN36" i="6"/>
  <c r="AK31" i="21"/>
  <c r="F60" i="24"/>
  <c r="AD20" i="24"/>
  <c r="I60" i="24" s="1"/>
  <c r="AL19" i="24"/>
  <c r="AA24" i="15"/>
  <c r="AE24" i="15" s="1"/>
  <c r="AA7" i="15"/>
  <c r="AE7" i="15" s="1"/>
  <c r="AA8" i="15"/>
  <c r="AE8" i="15" s="1"/>
  <c r="AA12" i="15"/>
  <c r="AE12" i="15" s="1"/>
  <c r="AA10" i="15"/>
  <c r="AE10" i="15" s="1"/>
  <c r="AA11" i="15"/>
  <c r="AE11" i="15" s="1"/>
  <c r="AA9" i="15"/>
  <c r="AE9" i="15" s="1"/>
  <c r="AA13" i="15"/>
  <c r="AE13" i="15" s="1"/>
  <c r="AA16" i="15"/>
  <c r="AE16" i="15" s="1"/>
  <c r="AA14" i="15"/>
  <c r="AE14" i="15" s="1"/>
  <c r="AF21" i="5"/>
  <c r="M61" i="5" s="1"/>
  <c r="J61" i="5"/>
  <c r="AN20" i="5"/>
  <c r="AP7" i="4"/>
  <c r="D47" i="4" s="1"/>
  <c r="AQ7" i="4"/>
  <c r="E47" i="4" s="1"/>
  <c r="F47" i="8"/>
  <c r="AD7" i="8"/>
  <c r="I47" i="8" s="1"/>
  <c r="AF11" i="5"/>
  <c r="M51" i="5" s="1"/>
  <c r="J51" i="5"/>
  <c r="AN10" i="5"/>
  <c r="C56" i="10"/>
  <c r="AJ15" i="10"/>
  <c r="AK25" i="18"/>
  <c r="AA39" i="20"/>
  <c r="AE39" i="20" s="1"/>
  <c r="AP27" i="8"/>
  <c r="D67" i="8" s="1"/>
  <c r="AQ27" i="8"/>
  <c r="E67" i="8" s="1"/>
  <c r="C60" i="13"/>
  <c r="AJ19" i="13"/>
  <c r="AK17" i="13" s="1"/>
  <c r="AF39" i="2"/>
  <c r="M79" i="2" s="1"/>
  <c r="J79" i="2"/>
  <c r="AN38" i="2"/>
  <c r="J53" i="23"/>
  <c r="AF13" i="23"/>
  <c r="M53" i="23" s="1"/>
  <c r="AN12" i="23"/>
  <c r="AK29" i="24"/>
  <c r="C77" i="9"/>
  <c r="AJ36" i="9"/>
  <c r="AP11" i="19"/>
  <c r="D51" i="19" s="1"/>
  <c r="AQ11" i="19"/>
  <c r="E51" i="19" s="1"/>
  <c r="AQ17" i="19"/>
  <c r="E57" i="19" s="1"/>
  <c r="AP17" i="19"/>
  <c r="D57" i="19" s="1"/>
  <c r="AO36" i="15"/>
  <c r="Y36" i="20"/>
  <c r="AC36" i="20" s="1"/>
  <c r="F79" i="22"/>
  <c r="AD39" i="22"/>
  <c r="I79" i="22" s="1"/>
  <c r="AL38" i="22"/>
  <c r="J56" i="11"/>
  <c r="AF16" i="11"/>
  <c r="M56" i="11" s="1"/>
  <c r="AN15" i="11"/>
  <c r="C57" i="22"/>
  <c r="AJ16" i="22"/>
  <c r="AD12" i="12"/>
  <c r="I52" i="12" s="1"/>
  <c r="F52" i="12"/>
  <c r="AL11" i="12"/>
  <c r="AM25" i="8"/>
  <c r="AF35" i="17"/>
  <c r="M75" i="17" s="1"/>
  <c r="J75" i="17"/>
  <c r="AN34" i="17"/>
  <c r="AO34" i="17" s="1"/>
  <c r="AT34" i="17" s="1"/>
  <c r="K74" i="17" s="1"/>
  <c r="AK27" i="10"/>
  <c r="AK25" i="16"/>
  <c r="AD13" i="11"/>
  <c r="I53" i="11" s="1"/>
  <c r="F53" i="11"/>
  <c r="AL12" i="11"/>
  <c r="AP29" i="15"/>
  <c r="D69" i="15" s="1"/>
  <c r="AQ29" i="15"/>
  <c r="E69" i="15" s="1"/>
  <c r="F54" i="14"/>
  <c r="AD14" i="14"/>
  <c r="I54" i="14" s="1"/>
  <c r="AL13" i="14"/>
  <c r="AD20" i="21"/>
  <c r="I60" i="21" s="1"/>
  <c r="F60" i="21"/>
  <c r="AL19" i="21"/>
  <c r="AA21" i="17"/>
  <c r="AE21" i="17" s="1"/>
  <c r="F71" i="4"/>
  <c r="AD31" i="4"/>
  <c r="I71" i="4" s="1"/>
  <c r="AL30" i="4"/>
  <c r="J78" i="3"/>
  <c r="AF38" i="3"/>
  <c r="M78" i="3" s="1"/>
  <c r="AN37" i="3"/>
  <c r="F79" i="23"/>
  <c r="AD39" i="23"/>
  <c r="I79" i="23" s="1"/>
  <c r="AL38" i="23"/>
  <c r="F63" i="23"/>
  <c r="AD23" i="23"/>
  <c r="I63" i="23" s="1"/>
  <c r="AL22" i="23"/>
  <c r="AD28" i="11"/>
  <c r="I68" i="11" s="1"/>
  <c r="F68" i="11"/>
  <c r="AL27" i="11"/>
  <c r="C49" i="16"/>
  <c r="AJ8" i="16"/>
  <c r="J51" i="20"/>
  <c r="AF11" i="20"/>
  <c r="M51" i="20" s="1"/>
  <c r="AN10" i="20"/>
  <c r="AD39" i="2"/>
  <c r="I79" i="2" s="1"/>
  <c r="F79" i="2"/>
  <c r="AL38" i="2"/>
  <c r="AM38" i="2" s="1"/>
  <c r="AS38" i="2" s="1"/>
  <c r="H78" i="2" s="1"/>
  <c r="J51" i="25"/>
  <c r="AF11" i="25"/>
  <c r="M51" i="25" s="1"/>
  <c r="AN10" i="25"/>
  <c r="AR41" i="18"/>
  <c r="G81" i="18" s="1"/>
  <c r="F81" i="18"/>
  <c r="AD41" i="18"/>
  <c r="I81" i="18" s="1"/>
  <c r="AL40" i="18"/>
  <c r="AM40" i="18" s="1"/>
  <c r="AS40" i="18" s="1"/>
  <c r="H80" i="18" s="1"/>
  <c r="AO31" i="15"/>
  <c r="AF9" i="12"/>
  <c r="M49" i="12" s="1"/>
  <c r="J49" i="12"/>
  <c r="AN8" i="12"/>
  <c r="C49" i="17"/>
  <c r="AJ8" i="17"/>
  <c r="AK36" i="10"/>
  <c r="J58" i="14"/>
  <c r="AF18" i="14"/>
  <c r="M58" i="14" s="1"/>
  <c r="AN17" i="14"/>
  <c r="AK28" i="16"/>
  <c r="C81" i="7"/>
  <c r="AJ40" i="7"/>
  <c r="F48" i="20"/>
  <c r="AD8" i="20"/>
  <c r="I48" i="20" s="1"/>
  <c r="AL7" i="20"/>
  <c r="AK13" i="25"/>
  <c r="F78" i="23"/>
  <c r="AD38" i="23"/>
  <c r="I78" i="23" s="1"/>
  <c r="AL37" i="23"/>
  <c r="AK12" i="1"/>
  <c r="F53" i="3"/>
  <c r="AD13" i="3"/>
  <c r="I53" i="3" s="1"/>
  <c r="AL12" i="3"/>
  <c r="J51" i="14"/>
  <c r="AF11" i="14"/>
  <c r="M51" i="14" s="1"/>
  <c r="AN10" i="14"/>
  <c r="F54" i="24"/>
  <c r="AD14" i="24"/>
  <c r="I54" i="24" s="1"/>
  <c r="AL13" i="24"/>
  <c r="AO40" i="15"/>
  <c r="AF26" i="18"/>
  <c r="M66" i="18" s="1"/>
  <c r="J66" i="18"/>
  <c r="AN25" i="18"/>
  <c r="F68" i="1"/>
  <c r="AD28" i="1"/>
  <c r="I68" i="1" s="1"/>
  <c r="AL27" i="1"/>
  <c r="AF28" i="10"/>
  <c r="M68" i="10" s="1"/>
  <c r="J68" i="10"/>
  <c r="AN27" i="10"/>
  <c r="AK20" i="21"/>
  <c r="AD30" i="14"/>
  <c r="I70" i="14" s="1"/>
  <c r="F70" i="14"/>
  <c r="AL29" i="14"/>
  <c r="AA19" i="22"/>
  <c r="AE19" i="22" s="1"/>
  <c r="J71" i="24"/>
  <c r="AF31" i="24"/>
  <c r="M71" i="24" s="1"/>
  <c r="AN30" i="24"/>
  <c r="AD8" i="1"/>
  <c r="I48" i="1" s="1"/>
  <c r="F48" i="1"/>
  <c r="AL7" i="1"/>
  <c r="AD13" i="5"/>
  <c r="I53" i="5" s="1"/>
  <c r="F53" i="5"/>
  <c r="AL12" i="5"/>
  <c r="F74" i="10"/>
  <c r="AD34" i="10"/>
  <c r="I74" i="10" s="1"/>
  <c r="AL33" i="10"/>
  <c r="AK38" i="12"/>
  <c r="AK36" i="18"/>
  <c r="AD27" i="23"/>
  <c r="I67" i="23" s="1"/>
  <c r="F67" i="23"/>
  <c r="AL26" i="23"/>
  <c r="AF37" i="4"/>
  <c r="M77" i="4" s="1"/>
  <c r="J77" i="4"/>
  <c r="AN36" i="4"/>
  <c r="AK10" i="12"/>
  <c r="AM40" i="15"/>
  <c r="AK21" i="20"/>
  <c r="F59" i="12"/>
  <c r="AD19" i="12"/>
  <c r="I59" i="12" s="1"/>
  <c r="AL18" i="12"/>
  <c r="AM18" i="12" s="1"/>
  <c r="AD12" i="25"/>
  <c r="I52" i="25" s="1"/>
  <c r="F52" i="25"/>
  <c r="AL11" i="25"/>
  <c r="AK33" i="4"/>
  <c r="AK11" i="21"/>
  <c r="Y18" i="7"/>
  <c r="AC18" i="7" s="1"/>
  <c r="J69" i="23"/>
  <c r="AF29" i="23"/>
  <c r="M69" i="23" s="1"/>
  <c r="AN28" i="23"/>
  <c r="C68" i="7"/>
  <c r="AJ27" i="7"/>
  <c r="AK27" i="7" s="1"/>
  <c r="AQ27" i="7" s="1"/>
  <c r="E67" i="7" s="1"/>
  <c r="AO11" i="6"/>
  <c r="AK33" i="21"/>
  <c r="F81" i="5"/>
  <c r="AD41" i="5"/>
  <c r="I81" i="5" s="1"/>
  <c r="AL40" i="5"/>
  <c r="AO19" i="19"/>
  <c r="AO34" i="8"/>
  <c r="J69" i="21"/>
  <c r="AF29" i="21"/>
  <c r="M69" i="21" s="1"/>
  <c r="AN28" i="21"/>
  <c r="AF29" i="12"/>
  <c r="M69" i="12" s="1"/>
  <c r="J69" i="12"/>
  <c r="AN28" i="12"/>
  <c r="AM29" i="15"/>
  <c r="AK31" i="3"/>
  <c r="AD41" i="19"/>
  <c r="I81" i="19" s="1"/>
  <c r="F81" i="19"/>
  <c r="AR41" i="19"/>
  <c r="G81" i="19" s="1"/>
  <c r="AL40" i="19"/>
  <c r="F76" i="2"/>
  <c r="AD36" i="2"/>
  <c r="I76" i="2" s="1"/>
  <c r="AL35" i="2"/>
  <c r="AK25" i="14"/>
  <c r="AK18" i="1"/>
  <c r="AK34" i="1"/>
  <c r="AF29" i="22"/>
  <c r="M69" i="22" s="1"/>
  <c r="J69" i="22"/>
  <c r="AN28" i="22"/>
  <c r="AM8" i="4"/>
  <c r="C53" i="13"/>
  <c r="AJ12" i="13"/>
  <c r="AK9" i="3"/>
  <c r="AD33" i="21"/>
  <c r="I73" i="21" s="1"/>
  <c r="F73" i="21"/>
  <c r="AL32" i="21"/>
  <c r="C58" i="9"/>
  <c r="AJ17" i="9"/>
  <c r="AD35" i="10"/>
  <c r="I75" i="10" s="1"/>
  <c r="F75" i="10"/>
  <c r="AL34" i="10"/>
  <c r="AF34" i="3"/>
  <c r="M74" i="3" s="1"/>
  <c r="J74" i="3"/>
  <c r="AN33" i="3"/>
  <c r="AK21" i="11"/>
  <c r="AK34" i="22"/>
  <c r="AF32" i="2"/>
  <c r="M72" i="2" s="1"/>
  <c r="J72" i="2"/>
  <c r="AN31" i="2"/>
  <c r="Y22" i="15"/>
  <c r="AC22" i="15" s="1"/>
  <c r="AP18" i="19"/>
  <c r="D58" i="19" s="1"/>
  <c r="AQ18" i="19"/>
  <c r="E58" i="19" s="1"/>
  <c r="AD34" i="12"/>
  <c r="I74" i="12" s="1"/>
  <c r="F74" i="12"/>
  <c r="AL33" i="12"/>
  <c r="AF33" i="4"/>
  <c r="M73" i="4" s="1"/>
  <c r="J73" i="4"/>
  <c r="AN32" i="4"/>
  <c r="C81" i="20"/>
  <c r="AJ40" i="20"/>
  <c r="F66" i="3"/>
  <c r="AD26" i="3"/>
  <c r="I66" i="3" s="1"/>
  <c r="AL25" i="3"/>
  <c r="F65" i="2"/>
  <c r="AD25" i="2"/>
  <c r="I65" i="2" s="1"/>
  <c r="AA21" i="13"/>
  <c r="AE21" i="13" s="1"/>
  <c r="AO28" i="8"/>
  <c r="AK35" i="10"/>
  <c r="F73" i="22"/>
  <c r="AD33" i="22"/>
  <c r="I73" i="22" s="1"/>
  <c r="AL32" i="22"/>
  <c r="AD33" i="6"/>
  <c r="I73" i="6" s="1"/>
  <c r="F73" i="6"/>
  <c r="AL32" i="6"/>
  <c r="AD29" i="17"/>
  <c r="I69" i="17" s="1"/>
  <c r="F69" i="17"/>
  <c r="AL28" i="17"/>
  <c r="AO9" i="4"/>
  <c r="J78" i="19"/>
  <c r="AF38" i="19"/>
  <c r="M78" i="19" s="1"/>
  <c r="AN37" i="19"/>
  <c r="AO37" i="19" s="1"/>
  <c r="AT37" i="19" s="1"/>
  <c r="K77" i="19" s="1"/>
  <c r="AK36" i="12"/>
  <c r="AD30" i="19"/>
  <c r="I70" i="19" s="1"/>
  <c r="F70" i="19"/>
  <c r="AL29" i="19"/>
  <c r="AF7" i="3"/>
  <c r="M47" i="3" s="1"/>
  <c r="J47" i="3"/>
  <c r="J66" i="25"/>
  <c r="AF26" i="25"/>
  <c r="M66" i="25" s="1"/>
  <c r="AN25" i="25"/>
  <c r="Y40" i="20"/>
  <c r="AC40" i="20" s="1"/>
  <c r="C52" i="10"/>
  <c r="AJ11" i="10"/>
  <c r="AK9" i="5"/>
  <c r="AD35" i="18"/>
  <c r="I75" i="18" s="1"/>
  <c r="F75" i="18"/>
  <c r="AL34" i="18"/>
  <c r="J75" i="1"/>
  <c r="AF35" i="1"/>
  <c r="M75" i="1" s="1"/>
  <c r="AN34" i="1"/>
  <c r="AQ36" i="15"/>
  <c r="E76" i="15" s="1"/>
  <c r="AP36" i="15"/>
  <c r="D76" i="15" s="1"/>
  <c r="AK15" i="23"/>
  <c r="AA17" i="17"/>
  <c r="AE17" i="17" s="1"/>
  <c r="AQ8" i="4"/>
  <c r="E48" i="4" s="1"/>
  <c r="AP8" i="4"/>
  <c r="D48" i="4" s="1"/>
  <c r="AA17" i="7"/>
  <c r="AE17" i="7" s="1"/>
  <c r="AD12" i="18"/>
  <c r="I52" i="18" s="1"/>
  <c r="F52" i="18"/>
  <c r="AL11" i="18"/>
  <c r="AF20" i="5"/>
  <c r="M60" i="5" s="1"/>
  <c r="J60" i="5"/>
  <c r="AN19" i="5"/>
  <c r="AF31" i="19"/>
  <c r="M71" i="19" s="1"/>
  <c r="J71" i="19"/>
  <c r="AN30" i="19"/>
  <c r="AO33" i="8"/>
  <c r="C54" i="9"/>
  <c r="AJ13" i="9"/>
  <c r="AK26" i="3"/>
  <c r="AK22" i="8"/>
  <c r="AO34" i="15"/>
  <c r="AK17" i="3"/>
  <c r="AK17" i="23"/>
  <c r="C47" i="7"/>
  <c r="AK40" i="4"/>
  <c r="J71" i="6"/>
  <c r="AF31" i="6"/>
  <c r="M71" i="6" s="1"/>
  <c r="AN30" i="6"/>
  <c r="J49" i="24"/>
  <c r="AF9" i="24"/>
  <c r="M49" i="24" s="1"/>
  <c r="AN8" i="24"/>
  <c r="AM39" i="4"/>
  <c r="AR39" i="4" s="1"/>
  <c r="G79" i="4" s="1"/>
  <c r="AK33" i="14"/>
  <c r="AK9" i="11"/>
  <c r="F59" i="5"/>
  <c r="AD19" i="5"/>
  <c r="I59" i="5" s="1"/>
  <c r="AL18" i="5"/>
  <c r="AM15" i="5" s="1"/>
  <c r="AS15" i="5" s="1"/>
  <c r="H55" i="5" s="1"/>
  <c r="F77" i="25"/>
  <c r="AD37" i="25"/>
  <c r="I77" i="25" s="1"/>
  <c r="AL36" i="25"/>
  <c r="J55" i="21"/>
  <c r="AF15" i="21"/>
  <c r="M55" i="21" s="1"/>
  <c r="AN14" i="21"/>
  <c r="AA22" i="10"/>
  <c r="AE22" i="10" s="1"/>
  <c r="AS42" i="5"/>
  <c r="H82" i="5" s="1"/>
  <c r="AR42" i="5"/>
  <c r="G82" i="5" s="1"/>
  <c r="F82" i="5"/>
  <c r="AD42" i="5"/>
  <c r="I82" i="5" s="1"/>
  <c r="AL41" i="5"/>
  <c r="AM41" i="5" s="1"/>
  <c r="AS41" i="5" s="1"/>
  <c r="H81" i="5" s="1"/>
  <c r="C65" i="9"/>
  <c r="J68" i="14"/>
  <c r="AF28" i="14"/>
  <c r="M68" i="14" s="1"/>
  <c r="AN27" i="14"/>
  <c r="J70" i="16"/>
  <c r="AF30" i="16"/>
  <c r="M70" i="16" s="1"/>
  <c r="AN29" i="16"/>
  <c r="AK11" i="11"/>
  <c r="F78" i="24"/>
  <c r="AD38" i="24"/>
  <c r="I78" i="24" s="1"/>
  <c r="AL37" i="24"/>
  <c r="AA23" i="2"/>
  <c r="AE23" i="2" s="1"/>
  <c r="AA19" i="2"/>
  <c r="AE19" i="2" s="1"/>
  <c r="AA21" i="2"/>
  <c r="AE21" i="2" s="1"/>
  <c r="J50" i="1"/>
  <c r="AF10" i="1"/>
  <c r="M50" i="1" s="1"/>
  <c r="AN9" i="1"/>
  <c r="AO9" i="6"/>
  <c r="AK34" i="10"/>
  <c r="F48" i="21"/>
  <c r="AD8" i="21"/>
  <c r="I48" i="21" s="1"/>
  <c r="AL7" i="21"/>
  <c r="AM27" i="15"/>
  <c r="AF34" i="5"/>
  <c r="M74" i="5" s="1"/>
  <c r="J74" i="5"/>
  <c r="AN33" i="5"/>
  <c r="F72" i="16"/>
  <c r="AD32" i="16"/>
  <c r="I72" i="16" s="1"/>
  <c r="AL31" i="16"/>
  <c r="AO35" i="8"/>
  <c r="C69" i="13"/>
  <c r="AJ28" i="13"/>
  <c r="AO39" i="14"/>
  <c r="AU39" i="14" s="1"/>
  <c r="L79" i="14" s="1"/>
  <c r="AO16" i="25" l="1"/>
  <c r="AM40" i="25"/>
  <c r="AR40" i="25" s="1"/>
  <c r="G80" i="25" s="1"/>
  <c r="AM19" i="25"/>
  <c r="AO40" i="25"/>
  <c r="AU40" i="25" s="1"/>
  <c r="L80" i="25" s="1"/>
  <c r="AM8" i="25"/>
  <c r="AR8" i="25" s="1"/>
  <c r="G48" i="25" s="1"/>
  <c r="AO32" i="25"/>
  <c r="AU32" i="25" s="1"/>
  <c r="L72" i="25" s="1"/>
  <c r="AM33" i="24"/>
  <c r="AO37" i="24"/>
  <c r="AT37" i="24" s="1"/>
  <c r="K77" i="24" s="1"/>
  <c r="AQ22" i="24"/>
  <c r="E62" i="24" s="1"/>
  <c r="AP22" i="24"/>
  <c r="D62" i="24" s="1"/>
  <c r="AO21" i="24"/>
  <c r="AU21" i="24" s="1"/>
  <c r="L61" i="24" s="1"/>
  <c r="AR23" i="24"/>
  <c r="G63" i="24" s="1"/>
  <c r="AM27" i="24"/>
  <c r="AS27" i="24" s="1"/>
  <c r="H67" i="24" s="1"/>
  <c r="AO32" i="24"/>
  <c r="AP37" i="24"/>
  <c r="D77" i="24" s="1"/>
  <c r="AQ37" i="24"/>
  <c r="E77" i="24" s="1"/>
  <c r="AM19" i="24"/>
  <c r="AM22" i="24"/>
  <c r="AS22" i="24" s="1"/>
  <c r="H62" i="24" s="1"/>
  <c r="AO39" i="24"/>
  <c r="AO12" i="24"/>
  <c r="AU12" i="24" s="1"/>
  <c r="L52" i="24" s="1"/>
  <c r="AQ35" i="24"/>
  <c r="E75" i="24" s="1"/>
  <c r="AP35" i="24"/>
  <c r="D75" i="24" s="1"/>
  <c r="AO20" i="24"/>
  <c r="AT23" i="24"/>
  <c r="K63" i="24" s="1"/>
  <c r="AQ21" i="24"/>
  <c r="E61" i="24" s="1"/>
  <c r="AP21" i="24"/>
  <c r="D61" i="24" s="1"/>
  <c r="AO36" i="23"/>
  <c r="AU36" i="23" s="1"/>
  <c r="L76" i="23" s="1"/>
  <c r="AO17" i="23"/>
  <c r="AT17" i="23" s="1"/>
  <c r="K57" i="23" s="1"/>
  <c r="AM20" i="23"/>
  <c r="AR20" i="23" s="1"/>
  <c r="G60" i="23" s="1"/>
  <c r="AM38" i="23"/>
  <c r="AR38" i="23" s="1"/>
  <c r="G78" i="23" s="1"/>
  <c r="AO29" i="22"/>
  <c r="AU29" i="22" s="1"/>
  <c r="L69" i="22" s="1"/>
  <c r="AL21" i="22"/>
  <c r="AM29" i="22"/>
  <c r="AR29" i="22" s="1"/>
  <c r="G69" i="22" s="1"/>
  <c r="AK9" i="22"/>
  <c r="AQ9" i="22" s="1"/>
  <c r="E49" i="22" s="1"/>
  <c r="F62" i="22"/>
  <c r="AK21" i="22"/>
  <c r="AQ21" i="22" s="1"/>
  <c r="E61" i="22" s="1"/>
  <c r="AO35" i="22"/>
  <c r="AO28" i="22"/>
  <c r="AK22" i="22"/>
  <c r="AQ22" i="22" s="1"/>
  <c r="E62" i="22" s="1"/>
  <c r="AK11" i="22"/>
  <c r="AP11" i="22" s="1"/>
  <c r="D51" i="22" s="1"/>
  <c r="AM19" i="21"/>
  <c r="AR23" i="21"/>
  <c r="G63" i="21" s="1"/>
  <c r="AO35" i="21"/>
  <c r="AU35" i="21" s="1"/>
  <c r="L75" i="21" s="1"/>
  <c r="AM28" i="21"/>
  <c r="AM22" i="21"/>
  <c r="AS22" i="21" s="1"/>
  <c r="H62" i="21" s="1"/>
  <c r="AO15" i="21"/>
  <c r="AT15" i="21" s="1"/>
  <c r="K55" i="21" s="1"/>
  <c r="AM13" i="21"/>
  <c r="AR13" i="21" s="1"/>
  <c r="G53" i="21" s="1"/>
  <c r="AO33" i="21"/>
  <c r="AT33" i="21" s="1"/>
  <c r="K73" i="21" s="1"/>
  <c r="AO16" i="21"/>
  <c r="AM37" i="21"/>
  <c r="AR37" i="21" s="1"/>
  <c r="G77" i="21" s="1"/>
  <c r="AM30" i="21"/>
  <c r="AR30" i="21" s="1"/>
  <c r="G70" i="21" s="1"/>
  <c r="AS18" i="21"/>
  <c r="H58" i="21" s="1"/>
  <c r="AM40" i="21"/>
  <c r="AR40" i="21" s="1"/>
  <c r="G80" i="21" s="1"/>
  <c r="AQ25" i="21"/>
  <c r="E65" i="21" s="1"/>
  <c r="AP25" i="21"/>
  <c r="D65" i="21" s="1"/>
  <c r="AR18" i="20"/>
  <c r="G58" i="20" s="1"/>
  <c r="AS18" i="20"/>
  <c r="H58" i="20" s="1"/>
  <c r="AK27" i="20"/>
  <c r="AP27" i="20" s="1"/>
  <c r="D67" i="20" s="1"/>
  <c r="AQ41" i="20"/>
  <c r="E81" i="20" s="1"/>
  <c r="AM7" i="20"/>
  <c r="AS7" i="20" s="1"/>
  <c r="H47" i="20" s="1"/>
  <c r="AM19" i="20"/>
  <c r="AP16" i="20"/>
  <c r="D56" i="20" s="1"/>
  <c r="AO17" i="20"/>
  <c r="AU17" i="20" s="1"/>
  <c r="L57" i="20" s="1"/>
  <c r="AM14" i="20"/>
  <c r="AS14" i="20" s="1"/>
  <c r="H54" i="20" s="1"/>
  <c r="AM22" i="20"/>
  <c r="AK32" i="20"/>
  <c r="AQ32" i="20" s="1"/>
  <c r="E72" i="20" s="1"/>
  <c r="AK39" i="20"/>
  <c r="AS23" i="20"/>
  <c r="H63" i="20" s="1"/>
  <c r="AK34" i="20"/>
  <c r="AP34" i="20" s="1"/>
  <c r="D74" i="20" s="1"/>
  <c r="AK29" i="20"/>
  <c r="AP29" i="20" s="1"/>
  <c r="D69" i="20" s="1"/>
  <c r="AO19" i="20"/>
  <c r="AU19" i="20" s="1"/>
  <c r="L59" i="20" s="1"/>
  <c r="AT21" i="19"/>
  <c r="K61" i="19" s="1"/>
  <c r="AU21" i="19"/>
  <c r="L61" i="19" s="1"/>
  <c r="AM40" i="19"/>
  <c r="AO33" i="19"/>
  <c r="AT22" i="19"/>
  <c r="K62" i="19" s="1"/>
  <c r="AT14" i="19"/>
  <c r="K54" i="19" s="1"/>
  <c r="AM39" i="19"/>
  <c r="AS39" i="19" s="1"/>
  <c r="H79" i="19" s="1"/>
  <c r="AM20" i="18"/>
  <c r="AR20" i="18" s="1"/>
  <c r="G60" i="18" s="1"/>
  <c r="AS21" i="18"/>
  <c r="H61" i="18" s="1"/>
  <c r="AM35" i="18"/>
  <c r="AR35" i="18" s="1"/>
  <c r="G75" i="18" s="1"/>
  <c r="AO26" i="18"/>
  <c r="AT26" i="18" s="1"/>
  <c r="K66" i="18" s="1"/>
  <c r="AO18" i="18"/>
  <c r="AO21" i="18"/>
  <c r="AU21" i="18" s="1"/>
  <c r="L61" i="18" s="1"/>
  <c r="AM28" i="18"/>
  <c r="AR28" i="18" s="1"/>
  <c r="G68" i="18" s="1"/>
  <c r="AO10" i="18"/>
  <c r="AU10" i="18" s="1"/>
  <c r="L50" i="18" s="1"/>
  <c r="AO9" i="18"/>
  <c r="AU9" i="18" s="1"/>
  <c r="L49" i="18" s="1"/>
  <c r="AM29" i="18"/>
  <c r="AS29" i="18" s="1"/>
  <c r="H69" i="18" s="1"/>
  <c r="AP33" i="17"/>
  <c r="D73" i="17" s="1"/>
  <c r="AQ33" i="17"/>
  <c r="E73" i="17" s="1"/>
  <c r="AL14" i="17"/>
  <c r="AD15" i="17"/>
  <c r="I55" i="17" s="1"/>
  <c r="AS40" i="17"/>
  <c r="H80" i="17" s="1"/>
  <c r="AP27" i="17"/>
  <c r="D67" i="17" s="1"/>
  <c r="AP31" i="17"/>
  <c r="D71" i="17" s="1"/>
  <c r="AM38" i="16"/>
  <c r="AR38" i="16" s="1"/>
  <c r="G78" i="16" s="1"/>
  <c r="AO35" i="16"/>
  <c r="AT35" i="16" s="1"/>
  <c r="K75" i="16" s="1"/>
  <c r="AM33" i="16"/>
  <c r="AS33" i="16" s="1"/>
  <c r="H73" i="16" s="1"/>
  <c r="AK22" i="16"/>
  <c r="AQ22" i="16" s="1"/>
  <c r="E62" i="16" s="1"/>
  <c r="AK19" i="15"/>
  <c r="AP19" i="15" s="1"/>
  <c r="D59" i="15" s="1"/>
  <c r="AN16" i="15"/>
  <c r="J57" i="15"/>
  <c r="AK22" i="15"/>
  <c r="AP22" i="15" s="1"/>
  <c r="D62" i="15" s="1"/>
  <c r="AU21" i="14"/>
  <c r="L61" i="14" s="1"/>
  <c r="AT21" i="14"/>
  <c r="K61" i="14" s="1"/>
  <c r="AO8" i="14"/>
  <c r="AU8" i="14" s="1"/>
  <c r="L48" i="14" s="1"/>
  <c r="AP22" i="14"/>
  <c r="D62" i="14" s="1"/>
  <c r="AQ22" i="14"/>
  <c r="E62" i="14" s="1"/>
  <c r="AR41" i="14"/>
  <c r="G81" i="14" s="1"/>
  <c r="AO28" i="14"/>
  <c r="AU28" i="14" s="1"/>
  <c r="L68" i="14" s="1"/>
  <c r="AP36" i="14"/>
  <c r="D76" i="14" s="1"/>
  <c r="AO16" i="14"/>
  <c r="AT16" i="14" s="1"/>
  <c r="K56" i="14" s="1"/>
  <c r="AO30" i="14"/>
  <c r="AU30" i="14" s="1"/>
  <c r="L70" i="14" s="1"/>
  <c r="AO34" i="14"/>
  <c r="AU34" i="14" s="1"/>
  <c r="L74" i="14" s="1"/>
  <c r="AM17" i="14"/>
  <c r="AR17" i="14" s="1"/>
  <c r="G57" i="14" s="1"/>
  <c r="AO36" i="14"/>
  <c r="AQ17" i="13"/>
  <c r="E57" i="13" s="1"/>
  <c r="AP17" i="13"/>
  <c r="D57" i="13" s="1"/>
  <c r="AK11" i="13"/>
  <c r="AQ11" i="13" s="1"/>
  <c r="E51" i="13" s="1"/>
  <c r="AK9" i="13"/>
  <c r="AK15" i="13"/>
  <c r="AK20" i="13"/>
  <c r="AK35" i="13"/>
  <c r="AK13" i="13"/>
  <c r="AK38" i="13"/>
  <c r="AQ38" i="13" s="1"/>
  <c r="E78" i="13" s="1"/>
  <c r="AK36" i="13"/>
  <c r="AN35" i="13"/>
  <c r="AR23" i="12"/>
  <c r="G63" i="12" s="1"/>
  <c r="AM15" i="12"/>
  <c r="AS15" i="12" s="1"/>
  <c r="H55" i="12" s="1"/>
  <c r="AO39" i="12"/>
  <c r="AQ32" i="12"/>
  <c r="E72" i="12" s="1"/>
  <c r="AP32" i="12"/>
  <c r="D72" i="12" s="1"/>
  <c r="AM10" i="12"/>
  <c r="AS10" i="12" s="1"/>
  <c r="H50" i="12" s="1"/>
  <c r="AO38" i="12"/>
  <c r="AU38" i="12" s="1"/>
  <c r="L78" i="12" s="1"/>
  <c r="AQ25" i="12"/>
  <c r="E65" i="12" s="1"/>
  <c r="AP25" i="12"/>
  <c r="D65" i="12" s="1"/>
  <c r="AM22" i="12"/>
  <c r="AM29" i="12"/>
  <c r="AR29" i="12" s="1"/>
  <c r="G69" i="12" s="1"/>
  <c r="AP31" i="12"/>
  <c r="D71" i="12" s="1"/>
  <c r="AO18" i="12"/>
  <c r="AM14" i="12"/>
  <c r="AR14" i="12" s="1"/>
  <c r="G54" i="12" s="1"/>
  <c r="AM8" i="12"/>
  <c r="AU32" i="11"/>
  <c r="L72" i="11" s="1"/>
  <c r="AT32" i="11"/>
  <c r="K72" i="11" s="1"/>
  <c r="AR21" i="11"/>
  <c r="G61" i="11" s="1"/>
  <c r="AS21" i="11"/>
  <c r="H61" i="11" s="1"/>
  <c r="AO16" i="11"/>
  <c r="AU16" i="11" s="1"/>
  <c r="L56" i="11" s="1"/>
  <c r="AM32" i="11"/>
  <c r="AR32" i="11" s="1"/>
  <c r="G72" i="11" s="1"/>
  <c r="AO40" i="11"/>
  <c r="AU40" i="11" s="1"/>
  <c r="L80" i="11" s="1"/>
  <c r="AO10" i="11"/>
  <c r="AU10" i="11" s="1"/>
  <c r="L50" i="11" s="1"/>
  <c r="AM17" i="11"/>
  <c r="AT23" i="11"/>
  <c r="K63" i="11" s="1"/>
  <c r="AO39" i="11"/>
  <c r="AT39" i="11" s="1"/>
  <c r="K79" i="11" s="1"/>
  <c r="AT41" i="11"/>
  <c r="K81" i="11" s="1"/>
  <c r="AM19" i="11"/>
  <c r="AS19" i="11" s="1"/>
  <c r="H59" i="11" s="1"/>
  <c r="AQ18" i="11"/>
  <c r="E58" i="11" s="1"/>
  <c r="AP18" i="11"/>
  <c r="D58" i="11" s="1"/>
  <c r="AK7" i="10"/>
  <c r="AQ7" i="10" s="1"/>
  <c r="E47" i="10" s="1"/>
  <c r="AM26" i="10"/>
  <c r="AR26" i="10" s="1"/>
  <c r="G66" i="10" s="1"/>
  <c r="AK14" i="10"/>
  <c r="AQ31" i="10"/>
  <c r="E71" i="10" s="1"/>
  <c r="AQ23" i="10"/>
  <c r="E63" i="10" s="1"/>
  <c r="AK17" i="9"/>
  <c r="AP17" i="9" s="1"/>
  <c r="D57" i="9" s="1"/>
  <c r="AK19" i="9"/>
  <c r="AP19" i="9" s="1"/>
  <c r="D59" i="9" s="1"/>
  <c r="AK26" i="9"/>
  <c r="AP26" i="9" s="1"/>
  <c r="D66" i="9" s="1"/>
  <c r="AK38" i="9"/>
  <c r="AP38" i="9" s="1"/>
  <c r="D78" i="9" s="1"/>
  <c r="AK39" i="9"/>
  <c r="AP39" i="9" s="1"/>
  <c r="D79" i="9" s="1"/>
  <c r="AT21" i="8"/>
  <c r="K61" i="8" s="1"/>
  <c r="AU21" i="8"/>
  <c r="L61" i="8" s="1"/>
  <c r="AO18" i="8"/>
  <c r="AM17" i="8"/>
  <c r="AR17" i="8" s="1"/>
  <c r="G57" i="8" s="1"/>
  <c r="AS29" i="8"/>
  <c r="H69" i="8" s="1"/>
  <c r="AR29" i="8"/>
  <c r="G69" i="8" s="1"/>
  <c r="AQ11" i="8"/>
  <c r="E51" i="8" s="1"/>
  <c r="AP11" i="8"/>
  <c r="D51" i="8" s="1"/>
  <c r="AO15" i="8"/>
  <c r="AU15" i="8" s="1"/>
  <c r="L55" i="8" s="1"/>
  <c r="AO19" i="8"/>
  <c r="AU19" i="8" s="1"/>
  <c r="L59" i="8" s="1"/>
  <c r="AU40" i="8"/>
  <c r="L80" i="8" s="1"/>
  <c r="AK39" i="7"/>
  <c r="AP39" i="7" s="1"/>
  <c r="D79" i="7" s="1"/>
  <c r="AK21" i="7"/>
  <c r="AQ21" i="7" s="1"/>
  <c r="E61" i="7" s="1"/>
  <c r="AO37" i="6"/>
  <c r="AU37" i="6" s="1"/>
  <c r="L77" i="6" s="1"/>
  <c r="AU41" i="6"/>
  <c r="L81" i="6" s="1"/>
  <c r="AO27" i="6"/>
  <c r="AM26" i="6"/>
  <c r="AS41" i="6"/>
  <c r="H81" i="6" s="1"/>
  <c r="AU13" i="6"/>
  <c r="L53" i="6" s="1"/>
  <c r="AP15" i="5"/>
  <c r="D55" i="5" s="1"/>
  <c r="AQ15" i="5"/>
  <c r="E55" i="5" s="1"/>
  <c r="AO19" i="5"/>
  <c r="AU19" i="5" s="1"/>
  <c r="L59" i="5" s="1"/>
  <c r="AR41" i="5"/>
  <c r="G81" i="5" s="1"/>
  <c r="AP27" i="5"/>
  <c r="D67" i="5" s="1"/>
  <c r="AM27" i="5"/>
  <c r="AS27" i="5" s="1"/>
  <c r="H67" i="5" s="1"/>
  <c r="AP37" i="5"/>
  <c r="D77" i="5" s="1"/>
  <c r="AQ30" i="5"/>
  <c r="E70" i="5" s="1"/>
  <c r="AP7" i="5"/>
  <c r="D47" i="5" s="1"/>
  <c r="AQ7" i="5"/>
  <c r="E47" i="5" s="1"/>
  <c r="AM40" i="5"/>
  <c r="AM9" i="5"/>
  <c r="AS9" i="5" s="1"/>
  <c r="H49" i="5" s="1"/>
  <c r="AT41" i="5"/>
  <c r="K81" i="5" s="1"/>
  <c r="AM31" i="5"/>
  <c r="AQ28" i="5"/>
  <c r="E68" i="5" s="1"/>
  <c r="AP28" i="5"/>
  <c r="D68" i="5" s="1"/>
  <c r="AQ39" i="5"/>
  <c r="E79" i="5" s="1"/>
  <c r="AP39" i="5"/>
  <c r="D79" i="5" s="1"/>
  <c r="AO39" i="5"/>
  <c r="AT39" i="5" s="1"/>
  <c r="K79" i="5" s="1"/>
  <c r="AO40" i="5"/>
  <c r="AM31" i="4"/>
  <c r="AO38" i="4"/>
  <c r="AM33" i="4"/>
  <c r="AO32" i="4"/>
  <c r="AT32" i="4" s="1"/>
  <c r="K72" i="4" s="1"/>
  <c r="AO36" i="4"/>
  <c r="AU36" i="4" s="1"/>
  <c r="L76" i="4" s="1"/>
  <c r="AS20" i="4"/>
  <c r="H60" i="4" s="1"/>
  <c r="AM38" i="4"/>
  <c r="AS38" i="4" s="1"/>
  <c r="H78" i="4" s="1"/>
  <c r="AS23" i="3"/>
  <c r="H63" i="3" s="1"/>
  <c r="AM12" i="3"/>
  <c r="AM38" i="3"/>
  <c r="AO26" i="3"/>
  <c r="AO20" i="3"/>
  <c r="AT20" i="3" s="1"/>
  <c r="K60" i="3" s="1"/>
  <c r="AO35" i="3"/>
  <c r="AO31" i="3"/>
  <c r="AU22" i="3"/>
  <c r="L62" i="3" s="1"/>
  <c r="AO17" i="3"/>
  <c r="AT17" i="3" s="1"/>
  <c r="K57" i="3" s="1"/>
  <c r="AK20" i="2"/>
  <c r="AQ20" i="2" s="1"/>
  <c r="E60" i="2" s="1"/>
  <c r="AO33" i="2"/>
  <c r="AM36" i="2"/>
  <c r="AS36" i="2" s="1"/>
  <c r="H76" i="2" s="1"/>
  <c r="AQ9" i="2"/>
  <c r="E49" i="2" s="1"/>
  <c r="AO39" i="2"/>
  <c r="AT39" i="2" s="1"/>
  <c r="K79" i="2" s="1"/>
  <c r="AK18" i="2"/>
  <c r="AP18" i="2" s="1"/>
  <c r="D58" i="2" s="1"/>
  <c r="AT41" i="2"/>
  <c r="K81" i="2" s="1"/>
  <c r="AO36" i="2"/>
  <c r="J62" i="2"/>
  <c r="AO38" i="2"/>
  <c r="AU38" i="2" s="1"/>
  <c r="L78" i="2" s="1"/>
  <c r="AM39" i="2"/>
  <c r="AR21" i="1"/>
  <c r="G61" i="1" s="1"/>
  <c r="AM18" i="1"/>
  <c r="AM9" i="1"/>
  <c r="AR9" i="1" s="1"/>
  <c r="G49" i="1" s="1"/>
  <c r="AM14" i="1"/>
  <c r="AR14" i="1" s="1"/>
  <c r="G54" i="1" s="1"/>
  <c r="AP40" i="1"/>
  <c r="D80" i="1" s="1"/>
  <c r="AQ40" i="1"/>
  <c r="E80" i="1" s="1"/>
  <c r="AM19" i="1"/>
  <c r="AS19" i="1" s="1"/>
  <c r="H59" i="1" s="1"/>
  <c r="AM36" i="1"/>
  <c r="AS36" i="1" s="1"/>
  <c r="H76" i="1" s="1"/>
  <c r="AU37" i="1"/>
  <c r="L77" i="1" s="1"/>
  <c r="AT37" i="1"/>
  <c r="K77" i="1" s="1"/>
  <c r="AT32" i="24"/>
  <c r="K72" i="24" s="1"/>
  <c r="AU32" i="24"/>
  <c r="L72" i="24" s="1"/>
  <c r="AT39" i="1"/>
  <c r="K79" i="1" s="1"/>
  <c r="AU39" i="1"/>
  <c r="L79" i="1" s="1"/>
  <c r="AT33" i="19"/>
  <c r="K73" i="19" s="1"/>
  <c r="AU33" i="19"/>
  <c r="L73" i="19" s="1"/>
  <c r="AS32" i="11"/>
  <c r="H72" i="11" s="1"/>
  <c r="AS33" i="24"/>
  <c r="H73" i="24" s="1"/>
  <c r="AR33" i="24"/>
  <c r="G73" i="24" s="1"/>
  <c r="AT18" i="12"/>
  <c r="K58" i="12" s="1"/>
  <c r="AU18" i="12"/>
  <c r="L58" i="12" s="1"/>
  <c r="AU35" i="3"/>
  <c r="L75" i="3" s="1"/>
  <c r="AT35" i="3"/>
  <c r="K75" i="3" s="1"/>
  <c r="AT16" i="25"/>
  <c r="K56" i="25" s="1"/>
  <c r="AU16" i="25"/>
  <c r="L56" i="25" s="1"/>
  <c r="AP15" i="17"/>
  <c r="D55" i="17" s="1"/>
  <c r="AQ15" i="17"/>
  <c r="E55" i="17" s="1"/>
  <c r="AS33" i="4"/>
  <c r="H73" i="4" s="1"/>
  <c r="AR33" i="4"/>
  <c r="G73" i="4" s="1"/>
  <c r="AS19" i="20"/>
  <c r="H59" i="20" s="1"/>
  <c r="AR19" i="20"/>
  <c r="G59" i="20" s="1"/>
  <c r="AR40" i="15"/>
  <c r="G80" i="15" s="1"/>
  <c r="AS40" i="15"/>
  <c r="H80" i="15" s="1"/>
  <c r="AQ13" i="25"/>
  <c r="E53" i="25" s="1"/>
  <c r="AP13" i="25"/>
  <c r="D53" i="25" s="1"/>
  <c r="AP37" i="21"/>
  <c r="D77" i="21" s="1"/>
  <c r="AQ37" i="21"/>
  <c r="E77" i="21" s="1"/>
  <c r="AR21" i="4"/>
  <c r="G61" i="4" s="1"/>
  <c r="AS21" i="4"/>
  <c r="H61" i="4" s="1"/>
  <c r="AF9" i="22"/>
  <c r="M49" i="22" s="1"/>
  <c r="J49" i="22"/>
  <c r="AN8" i="22"/>
  <c r="F53" i="15"/>
  <c r="AD13" i="15"/>
  <c r="I53" i="15" s="1"/>
  <c r="AL12" i="15"/>
  <c r="AF7" i="16"/>
  <c r="M47" i="16" s="1"/>
  <c r="J47" i="16"/>
  <c r="AS26" i="15"/>
  <c r="H66" i="15" s="1"/>
  <c r="AR26" i="15"/>
  <c r="G66" i="15" s="1"/>
  <c r="AQ38" i="17"/>
  <c r="E78" i="17" s="1"/>
  <c r="AP38" i="17"/>
  <c r="D78" i="17" s="1"/>
  <c r="AP12" i="3"/>
  <c r="D52" i="3" s="1"/>
  <c r="AQ12" i="3"/>
  <c r="E52" i="3" s="1"/>
  <c r="AP19" i="5"/>
  <c r="D59" i="5" s="1"/>
  <c r="AQ19" i="5"/>
  <c r="E59" i="5" s="1"/>
  <c r="AQ26" i="12"/>
  <c r="E66" i="12" s="1"/>
  <c r="AP26" i="12"/>
  <c r="D66" i="12" s="1"/>
  <c r="F48" i="10"/>
  <c r="AD8" i="10"/>
  <c r="I48" i="10" s="1"/>
  <c r="AL7" i="10"/>
  <c r="F68" i="9"/>
  <c r="AD28" i="9"/>
  <c r="I68" i="9" s="1"/>
  <c r="AL27" i="9"/>
  <c r="AF13" i="7"/>
  <c r="M53" i="7" s="1"/>
  <c r="J53" i="7"/>
  <c r="AN12" i="7"/>
  <c r="AF23" i="9"/>
  <c r="M63" i="9" s="1"/>
  <c r="J63" i="9"/>
  <c r="AN22" i="9"/>
  <c r="AQ30" i="24"/>
  <c r="E70" i="24" s="1"/>
  <c r="AP30" i="24"/>
  <c r="D70" i="24" s="1"/>
  <c r="AP38" i="25"/>
  <c r="D78" i="25" s="1"/>
  <c r="AQ38" i="25"/>
  <c r="E78" i="25" s="1"/>
  <c r="AD13" i="13"/>
  <c r="I53" i="13" s="1"/>
  <c r="F53" i="13"/>
  <c r="AL12" i="13"/>
  <c r="F58" i="2"/>
  <c r="AD18" i="2"/>
  <c r="I58" i="2" s="1"/>
  <c r="AL17" i="2"/>
  <c r="AM8" i="21"/>
  <c r="AP30" i="6"/>
  <c r="D70" i="6" s="1"/>
  <c r="AQ30" i="6"/>
  <c r="E70" i="6" s="1"/>
  <c r="AQ17" i="9"/>
  <c r="E57" i="9" s="1"/>
  <c r="AR27" i="5"/>
  <c r="G67" i="5" s="1"/>
  <c r="AP40" i="10"/>
  <c r="D80" i="10" s="1"/>
  <c r="AQ40" i="10"/>
  <c r="E80" i="10" s="1"/>
  <c r="AP16" i="3"/>
  <c r="D56" i="3" s="1"/>
  <c r="AQ16" i="3"/>
  <c r="E56" i="3" s="1"/>
  <c r="AP25" i="22"/>
  <c r="D65" i="22" s="1"/>
  <c r="AQ25" i="22"/>
  <c r="E65" i="22" s="1"/>
  <c r="AP16" i="5"/>
  <c r="D56" i="5" s="1"/>
  <c r="AQ16" i="5"/>
  <c r="E56" i="5" s="1"/>
  <c r="AT14" i="20"/>
  <c r="K54" i="20" s="1"/>
  <c r="AK14" i="16"/>
  <c r="AU41" i="17"/>
  <c r="L81" i="17" s="1"/>
  <c r="AP19" i="1"/>
  <c r="D59" i="1" s="1"/>
  <c r="AQ19" i="1"/>
  <c r="E59" i="1" s="1"/>
  <c r="J49" i="9"/>
  <c r="AF9" i="9"/>
  <c r="M49" i="9" s="1"/>
  <c r="AN8" i="9"/>
  <c r="AM27" i="25"/>
  <c r="AR19" i="25"/>
  <c r="G59" i="25" s="1"/>
  <c r="AS19" i="25"/>
  <c r="H59" i="25" s="1"/>
  <c r="J64" i="17"/>
  <c r="AF24" i="17"/>
  <c r="M64" i="17" s="1"/>
  <c r="AT24" i="17"/>
  <c r="K64" i="17" s="1"/>
  <c r="AU24" i="17"/>
  <c r="L64" i="17" s="1"/>
  <c r="AN23" i="17"/>
  <c r="AO23" i="17" s="1"/>
  <c r="AU23" i="17" s="1"/>
  <c r="L63" i="17" s="1"/>
  <c r="AP9" i="24"/>
  <c r="D49" i="24" s="1"/>
  <c r="AQ9" i="24"/>
  <c r="E49" i="24" s="1"/>
  <c r="AP21" i="12"/>
  <c r="D61" i="12" s="1"/>
  <c r="AQ21" i="12"/>
  <c r="E61" i="12" s="1"/>
  <c r="AD16" i="9"/>
  <c r="I56" i="9" s="1"/>
  <c r="F56" i="9"/>
  <c r="AL15" i="9"/>
  <c r="AM27" i="18"/>
  <c r="AF9" i="13"/>
  <c r="M49" i="13" s="1"/>
  <c r="J49" i="13"/>
  <c r="AN8" i="13"/>
  <c r="AP38" i="13"/>
  <c r="D78" i="13" s="1"/>
  <c r="AM25" i="17"/>
  <c r="AO28" i="2"/>
  <c r="AT29" i="15"/>
  <c r="K69" i="15" s="1"/>
  <c r="AU29" i="15"/>
  <c r="L69" i="15" s="1"/>
  <c r="AM37" i="25"/>
  <c r="AQ8" i="11"/>
  <c r="E48" i="11" s="1"/>
  <c r="AP8" i="11"/>
  <c r="D48" i="11" s="1"/>
  <c r="AD15" i="2"/>
  <c r="I55" i="2" s="1"/>
  <c r="F55" i="2"/>
  <c r="AL14" i="2"/>
  <c r="AQ38" i="9"/>
  <c r="E78" i="9" s="1"/>
  <c r="AS25" i="15"/>
  <c r="H65" i="15" s="1"/>
  <c r="AR25" i="15"/>
  <c r="G65" i="15" s="1"/>
  <c r="AO26" i="23"/>
  <c r="F69" i="20"/>
  <c r="AD29" i="20"/>
  <c r="I69" i="20" s="1"/>
  <c r="AL28" i="20"/>
  <c r="AO13" i="11"/>
  <c r="AO7" i="5"/>
  <c r="J82" i="9"/>
  <c r="AF42" i="9"/>
  <c r="M82" i="9" s="1"/>
  <c r="AU42" i="9"/>
  <c r="L82" i="9" s="1"/>
  <c r="AT42" i="9"/>
  <c r="K82" i="9" s="1"/>
  <c r="AN41" i="9"/>
  <c r="AO41" i="9" s="1"/>
  <c r="AU41" i="9" s="1"/>
  <c r="L81" i="9" s="1"/>
  <c r="AM28" i="1"/>
  <c r="AM25" i="11"/>
  <c r="AP34" i="10"/>
  <c r="D74" i="10" s="1"/>
  <c r="AQ34" i="10"/>
  <c r="E74" i="10" s="1"/>
  <c r="J61" i="2"/>
  <c r="AF21" i="2"/>
  <c r="M61" i="2" s="1"/>
  <c r="AN20" i="2"/>
  <c r="AQ26" i="3"/>
  <c r="E66" i="3" s="1"/>
  <c r="AP26" i="3"/>
  <c r="D66" i="3" s="1"/>
  <c r="J57" i="17"/>
  <c r="AF17" i="17"/>
  <c r="M57" i="17" s="1"/>
  <c r="AN16" i="17"/>
  <c r="F62" i="15"/>
  <c r="AD22" i="15"/>
  <c r="I62" i="15" s="1"/>
  <c r="AL21" i="15"/>
  <c r="AQ34" i="1"/>
  <c r="E74" i="1" s="1"/>
  <c r="AP34" i="1"/>
  <c r="D74" i="1" s="1"/>
  <c r="AM11" i="25"/>
  <c r="AP10" i="12"/>
  <c r="D50" i="12" s="1"/>
  <c r="AQ10" i="12"/>
  <c r="E50" i="12" s="1"/>
  <c r="AP36" i="18"/>
  <c r="D76" i="18" s="1"/>
  <c r="AQ36" i="18"/>
  <c r="E76" i="18" s="1"/>
  <c r="AM7" i="1"/>
  <c r="AO12" i="23"/>
  <c r="AP26" i="14"/>
  <c r="D66" i="14" s="1"/>
  <c r="AQ26" i="14"/>
  <c r="E66" i="14" s="1"/>
  <c r="AK29" i="7"/>
  <c r="J73" i="20"/>
  <c r="AF33" i="20"/>
  <c r="M73" i="20" s="1"/>
  <c r="AN32" i="20"/>
  <c r="AR34" i="8"/>
  <c r="G74" i="8" s="1"/>
  <c r="AS34" i="8"/>
  <c r="H74" i="8" s="1"/>
  <c r="AQ27" i="16"/>
  <c r="E67" i="16" s="1"/>
  <c r="AP27" i="16"/>
  <c r="D67" i="16" s="1"/>
  <c r="J53" i="2"/>
  <c r="AF13" i="2"/>
  <c r="M53" i="2" s="1"/>
  <c r="AN12" i="2"/>
  <c r="J50" i="22"/>
  <c r="AF10" i="22"/>
  <c r="M50" i="22" s="1"/>
  <c r="AN9" i="22"/>
  <c r="AU37" i="8"/>
  <c r="L77" i="8" s="1"/>
  <c r="AT37" i="8"/>
  <c r="K77" i="8" s="1"/>
  <c r="AM7" i="8"/>
  <c r="F54" i="15"/>
  <c r="AD14" i="15"/>
  <c r="I54" i="15" s="1"/>
  <c r="AL13" i="15"/>
  <c r="AO31" i="10"/>
  <c r="AP28" i="12"/>
  <c r="D68" i="12" s="1"/>
  <c r="AQ28" i="12"/>
  <c r="E68" i="12" s="1"/>
  <c r="J49" i="16"/>
  <c r="AF9" i="16"/>
  <c r="M49" i="16" s="1"/>
  <c r="AN8" i="16"/>
  <c r="AR15" i="19"/>
  <c r="G55" i="19" s="1"/>
  <c r="AS15" i="19"/>
  <c r="H55" i="19" s="1"/>
  <c r="AO34" i="21"/>
  <c r="AM31" i="23"/>
  <c r="AK13" i="17"/>
  <c r="AM38" i="1"/>
  <c r="AP8" i="12"/>
  <c r="D48" i="12" s="1"/>
  <c r="AQ8" i="12"/>
  <c r="E48" i="12" s="1"/>
  <c r="AO32" i="6"/>
  <c r="AK19" i="16"/>
  <c r="AQ7" i="1"/>
  <c r="E47" i="1" s="1"/>
  <c r="AP7" i="1"/>
  <c r="D47" i="1" s="1"/>
  <c r="AD19" i="17"/>
  <c r="I59" i="17" s="1"/>
  <c r="F59" i="17"/>
  <c r="AL18" i="17"/>
  <c r="F57" i="15"/>
  <c r="AD17" i="15"/>
  <c r="I57" i="15" s="1"/>
  <c r="AL16" i="15"/>
  <c r="AS15" i="18"/>
  <c r="H55" i="18" s="1"/>
  <c r="AQ13" i="18"/>
  <c r="E53" i="18" s="1"/>
  <c r="AP13" i="18"/>
  <c r="D53" i="18" s="1"/>
  <c r="F65" i="9"/>
  <c r="AD25" i="9"/>
  <c r="I65" i="9" s="1"/>
  <c r="AF11" i="7"/>
  <c r="M51" i="7" s="1"/>
  <c r="J51" i="7"/>
  <c r="AN10" i="7"/>
  <c r="AU15" i="6"/>
  <c r="L55" i="6" s="1"/>
  <c r="AT15" i="6"/>
  <c r="K55" i="6" s="1"/>
  <c r="AM13" i="23"/>
  <c r="AQ29" i="16"/>
  <c r="E69" i="16" s="1"/>
  <c r="AP29" i="16"/>
  <c r="D69" i="16" s="1"/>
  <c r="AM26" i="1"/>
  <c r="AO28" i="11"/>
  <c r="AD20" i="2"/>
  <c r="I60" i="2" s="1"/>
  <c r="F60" i="2"/>
  <c r="AL19" i="2"/>
  <c r="AD19" i="9"/>
  <c r="I59" i="9" s="1"/>
  <c r="F59" i="9"/>
  <c r="AL18" i="9"/>
  <c r="AP10" i="3"/>
  <c r="D50" i="3" s="1"/>
  <c r="AQ10" i="3"/>
  <c r="E50" i="3" s="1"/>
  <c r="AF39" i="9"/>
  <c r="M79" i="9" s="1"/>
  <c r="J79" i="9"/>
  <c r="AN38" i="9"/>
  <c r="AS13" i="19"/>
  <c r="H53" i="19" s="1"/>
  <c r="AR13" i="19"/>
  <c r="G53" i="19" s="1"/>
  <c r="AK35" i="7"/>
  <c r="AT39" i="24"/>
  <c r="K79" i="24" s="1"/>
  <c r="AU39" i="24"/>
  <c r="L79" i="24" s="1"/>
  <c r="AM10" i="18"/>
  <c r="AP35" i="14"/>
  <c r="D75" i="14" s="1"/>
  <c r="AQ35" i="14"/>
  <c r="E75" i="14" s="1"/>
  <c r="AO26" i="12"/>
  <c r="AF31" i="13"/>
  <c r="M71" i="13" s="1"/>
  <c r="J71" i="13"/>
  <c r="AN30" i="13"/>
  <c r="AS40" i="25"/>
  <c r="H80" i="25" s="1"/>
  <c r="J60" i="16"/>
  <c r="AF20" i="16"/>
  <c r="M60" i="16" s="1"/>
  <c r="AN19" i="16"/>
  <c r="AO17" i="16" s="1"/>
  <c r="AM9" i="20"/>
  <c r="AF15" i="10"/>
  <c r="M55" i="10" s="1"/>
  <c r="J55" i="10"/>
  <c r="AN14" i="10"/>
  <c r="AP31" i="11"/>
  <c r="D71" i="11" s="1"/>
  <c r="AQ31" i="11"/>
  <c r="E71" i="11" s="1"/>
  <c r="AO27" i="18"/>
  <c r="F66" i="13"/>
  <c r="AD26" i="13"/>
  <c r="I66" i="13" s="1"/>
  <c r="AL25" i="13"/>
  <c r="AQ31" i="24"/>
  <c r="E71" i="24" s="1"/>
  <c r="AP31" i="24"/>
  <c r="D71" i="24" s="1"/>
  <c r="AS38" i="3"/>
  <c r="H78" i="3" s="1"/>
  <c r="AR38" i="3"/>
  <c r="G78" i="3" s="1"/>
  <c r="AO11" i="3"/>
  <c r="AM28" i="24"/>
  <c r="AM31" i="11"/>
  <c r="AO31" i="16"/>
  <c r="AK17" i="16"/>
  <c r="AM17" i="25"/>
  <c r="AT12" i="4"/>
  <c r="K52" i="4" s="1"/>
  <c r="AU12" i="4"/>
  <c r="L52" i="4" s="1"/>
  <c r="AK10" i="2"/>
  <c r="AQ28" i="6"/>
  <c r="E68" i="6" s="1"/>
  <c r="AP28" i="6"/>
  <c r="D68" i="6" s="1"/>
  <c r="AQ39" i="2"/>
  <c r="E79" i="2" s="1"/>
  <c r="AP39" i="2"/>
  <c r="D79" i="2" s="1"/>
  <c r="AQ11" i="1"/>
  <c r="E51" i="1" s="1"/>
  <c r="AP11" i="1"/>
  <c r="D51" i="1" s="1"/>
  <c r="AM37" i="13"/>
  <c r="AS37" i="13" s="1"/>
  <c r="H77" i="13" s="1"/>
  <c r="AD34" i="7"/>
  <c r="I74" i="7" s="1"/>
  <c r="F74" i="7"/>
  <c r="AL33" i="7"/>
  <c r="AT7" i="6"/>
  <c r="K47" i="6" s="1"/>
  <c r="AU7" i="6"/>
  <c r="L47" i="6" s="1"/>
  <c r="AO16" i="23"/>
  <c r="AQ33" i="1"/>
  <c r="E73" i="1" s="1"/>
  <c r="AP33" i="1"/>
  <c r="D73" i="1" s="1"/>
  <c r="AS28" i="18"/>
  <c r="H68" i="18" s="1"/>
  <c r="AU40" i="3"/>
  <c r="L80" i="3" s="1"/>
  <c r="AT40" i="3"/>
  <c r="K80" i="3" s="1"/>
  <c r="AM29" i="10"/>
  <c r="AD16" i="2"/>
  <c r="I56" i="2" s="1"/>
  <c r="F56" i="2"/>
  <c r="AL15" i="2"/>
  <c r="AQ14" i="12"/>
  <c r="E54" i="12" s="1"/>
  <c r="AP14" i="12"/>
  <c r="D54" i="12" s="1"/>
  <c r="AO33" i="5"/>
  <c r="AK13" i="9"/>
  <c r="AS35" i="18"/>
  <c r="H75" i="18" s="1"/>
  <c r="AO31" i="2"/>
  <c r="AS8" i="4"/>
  <c r="H48" i="4" s="1"/>
  <c r="AR8" i="4"/>
  <c r="G48" i="4" s="1"/>
  <c r="AP31" i="3"/>
  <c r="D71" i="3" s="1"/>
  <c r="AQ31" i="3"/>
  <c r="E71" i="3" s="1"/>
  <c r="AU40" i="15"/>
  <c r="L80" i="15" s="1"/>
  <c r="AT40" i="15"/>
  <c r="K80" i="15" s="1"/>
  <c r="AU31" i="15"/>
  <c r="L71" i="15" s="1"/>
  <c r="AT31" i="15"/>
  <c r="K71" i="15" s="1"/>
  <c r="F76" i="20"/>
  <c r="AD36" i="20"/>
  <c r="I76" i="20" s="1"/>
  <c r="AL35" i="20"/>
  <c r="AQ34" i="16"/>
  <c r="E74" i="16" s="1"/>
  <c r="AP34" i="16"/>
  <c r="D74" i="16" s="1"/>
  <c r="AO29" i="10"/>
  <c r="AF11" i="2"/>
  <c r="M51" i="2" s="1"/>
  <c r="J51" i="2"/>
  <c r="AN10" i="2"/>
  <c r="AS14" i="6"/>
  <c r="H54" i="6" s="1"/>
  <c r="AR14" i="6"/>
  <c r="G54" i="6" s="1"/>
  <c r="J52" i="22"/>
  <c r="AF12" i="22"/>
  <c r="M52" i="22" s="1"/>
  <c r="AN11" i="22"/>
  <c r="AD11" i="15"/>
  <c r="I51" i="15" s="1"/>
  <c r="F51" i="15"/>
  <c r="AL10" i="15"/>
  <c r="AQ26" i="6"/>
  <c r="E66" i="6" s="1"/>
  <c r="AP26" i="6"/>
  <c r="D66" i="6" s="1"/>
  <c r="AT24" i="16"/>
  <c r="K64" i="16" s="1"/>
  <c r="AU24" i="16"/>
  <c r="L64" i="16" s="1"/>
  <c r="AF24" i="16"/>
  <c r="M64" i="16" s="1"/>
  <c r="J64" i="16"/>
  <c r="AN23" i="16"/>
  <c r="AO23" i="16" s="1"/>
  <c r="AU23" i="16" s="1"/>
  <c r="L63" i="16" s="1"/>
  <c r="AO36" i="5"/>
  <c r="AM35" i="14"/>
  <c r="AT20" i="24"/>
  <c r="K60" i="24" s="1"/>
  <c r="AU20" i="24"/>
  <c r="L60" i="24" s="1"/>
  <c r="AM26" i="24"/>
  <c r="AR35" i="6"/>
  <c r="G75" i="6" s="1"/>
  <c r="AS35" i="6"/>
  <c r="H75" i="6" s="1"/>
  <c r="F61" i="15"/>
  <c r="AD21" i="15"/>
  <c r="I61" i="15" s="1"/>
  <c r="AL20" i="15"/>
  <c r="AF18" i="7"/>
  <c r="M58" i="7" s="1"/>
  <c r="J58" i="7"/>
  <c r="AN17" i="7"/>
  <c r="AQ31" i="14"/>
  <c r="E71" i="14" s="1"/>
  <c r="AP31" i="14"/>
  <c r="D71" i="14" s="1"/>
  <c r="AM35" i="17"/>
  <c r="AS14" i="1"/>
  <c r="H54" i="1" s="1"/>
  <c r="AK18" i="9"/>
  <c r="J50" i="7"/>
  <c r="AF10" i="7"/>
  <c r="M50" i="7" s="1"/>
  <c r="AN9" i="7"/>
  <c r="AO30" i="1"/>
  <c r="AM20" i="3"/>
  <c r="AO33" i="18"/>
  <c r="AQ12" i="11"/>
  <c r="E52" i="11" s="1"/>
  <c r="AP12" i="11"/>
  <c r="D52" i="11" s="1"/>
  <c r="AS8" i="6"/>
  <c r="H48" i="6" s="1"/>
  <c r="AR8" i="6"/>
  <c r="G48" i="6" s="1"/>
  <c r="AM25" i="19"/>
  <c r="AM15" i="23"/>
  <c r="AD21" i="9"/>
  <c r="I61" i="9" s="1"/>
  <c r="F61" i="9"/>
  <c r="AL20" i="9"/>
  <c r="AM19" i="9" s="1"/>
  <c r="AS19" i="9" s="1"/>
  <c r="H59" i="9" s="1"/>
  <c r="AM13" i="5"/>
  <c r="AP27" i="11"/>
  <c r="D67" i="11" s="1"/>
  <c r="AQ27" i="11"/>
  <c r="E67" i="11" s="1"/>
  <c r="AQ14" i="25"/>
  <c r="E54" i="25" s="1"/>
  <c r="AP14" i="25"/>
  <c r="D54" i="25" s="1"/>
  <c r="F63" i="16"/>
  <c r="AS23" i="16"/>
  <c r="H63" i="16" s="1"/>
  <c r="AD23" i="16"/>
  <c r="I63" i="16" s="1"/>
  <c r="AR23" i="16"/>
  <c r="G63" i="16" s="1"/>
  <c r="AL22" i="16"/>
  <c r="AQ38" i="5"/>
  <c r="E78" i="5" s="1"/>
  <c r="AP38" i="5"/>
  <c r="D78" i="5" s="1"/>
  <c r="AK9" i="7"/>
  <c r="AO19" i="23"/>
  <c r="AQ12" i="23"/>
  <c r="E52" i="23" s="1"/>
  <c r="AP12" i="23"/>
  <c r="D52" i="23" s="1"/>
  <c r="AR38" i="17"/>
  <c r="G78" i="17" s="1"/>
  <c r="AQ8" i="3"/>
  <c r="E48" i="3" s="1"/>
  <c r="AP8" i="3"/>
  <c r="D48" i="3" s="1"/>
  <c r="AO13" i="1"/>
  <c r="AR32" i="8"/>
  <c r="G72" i="8" s="1"/>
  <c r="AS32" i="8"/>
  <c r="H72" i="8" s="1"/>
  <c r="AT32" i="15"/>
  <c r="K72" i="15" s="1"/>
  <c r="AU32" i="15"/>
  <c r="L72" i="15" s="1"/>
  <c r="AO16" i="18"/>
  <c r="AR8" i="19"/>
  <c r="G48" i="19" s="1"/>
  <c r="AS8" i="19"/>
  <c r="H48" i="19" s="1"/>
  <c r="AM39" i="22"/>
  <c r="AT25" i="5"/>
  <c r="K65" i="5" s="1"/>
  <c r="AO32" i="16"/>
  <c r="AP15" i="12"/>
  <c r="D55" i="12" s="1"/>
  <c r="AQ15" i="12"/>
  <c r="E55" i="12" s="1"/>
  <c r="AQ30" i="16"/>
  <c r="E70" i="16" s="1"/>
  <c r="AP30" i="16"/>
  <c r="D70" i="16" s="1"/>
  <c r="F55" i="16"/>
  <c r="AD15" i="16"/>
  <c r="I55" i="16" s="1"/>
  <c r="AL14" i="16"/>
  <c r="AO39" i="16"/>
  <c r="J58" i="9"/>
  <c r="AF18" i="9"/>
  <c r="M58" i="9" s="1"/>
  <c r="AN17" i="9"/>
  <c r="AT16" i="6"/>
  <c r="K56" i="6" s="1"/>
  <c r="AU16" i="6"/>
  <c r="L56" i="6" s="1"/>
  <c r="AP13" i="12"/>
  <c r="D53" i="12" s="1"/>
  <c r="AQ13" i="12"/>
  <c r="E53" i="12" s="1"/>
  <c r="J67" i="7"/>
  <c r="AF27" i="7"/>
  <c r="M67" i="7" s="1"/>
  <c r="AN26" i="7"/>
  <c r="AM7" i="5"/>
  <c r="F61" i="10"/>
  <c r="AD21" i="10"/>
  <c r="I61" i="10" s="1"/>
  <c r="AL20" i="10"/>
  <c r="AO17" i="25"/>
  <c r="AM26" i="4"/>
  <c r="AM34" i="3"/>
  <c r="F54" i="17"/>
  <c r="AD14" i="17"/>
  <c r="I54" i="17" s="1"/>
  <c r="AL13" i="17"/>
  <c r="AD39" i="13"/>
  <c r="I79" i="13" s="1"/>
  <c r="F79" i="13"/>
  <c r="AL38" i="13"/>
  <c r="AK10" i="15"/>
  <c r="F47" i="7"/>
  <c r="AD7" i="7"/>
  <c r="I47" i="7" s="1"/>
  <c r="AD33" i="7"/>
  <c r="I73" i="7" s="1"/>
  <c r="F73" i="7"/>
  <c r="AL32" i="7"/>
  <c r="AM12" i="23"/>
  <c r="AP11" i="5"/>
  <c r="D51" i="5" s="1"/>
  <c r="AQ11" i="5"/>
  <c r="E51" i="5" s="1"/>
  <c r="AM37" i="3"/>
  <c r="AM21" i="3"/>
  <c r="AM8" i="11"/>
  <c r="AQ31" i="16"/>
  <c r="E71" i="16" s="1"/>
  <c r="AP31" i="16"/>
  <c r="D71" i="16" s="1"/>
  <c r="AD14" i="2"/>
  <c r="I54" i="2" s="1"/>
  <c r="F54" i="2"/>
  <c r="AL13" i="2"/>
  <c r="AQ39" i="9"/>
  <c r="E79" i="9" s="1"/>
  <c r="AM32" i="25"/>
  <c r="AF23" i="2"/>
  <c r="M63" i="2" s="1"/>
  <c r="J63" i="2"/>
  <c r="AN22" i="2"/>
  <c r="AO22" i="2" s="1"/>
  <c r="AT32" i="2"/>
  <c r="K72" i="2" s="1"/>
  <c r="AR29" i="15"/>
  <c r="G69" i="15" s="1"/>
  <c r="AS29" i="15"/>
  <c r="H69" i="15" s="1"/>
  <c r="AU19" i="19"/>
  <c r="L59" i="19" s="1"/>
  <c r="AT19" i="19"/>
  <c r="K59" i="19" s="1"/>
  <c r="AM13" i="24"/>
  <c r="AO15" i="11"/>
  <c r="AM12" i="25"/>
  <c r="AT13" i="19"/>
  <c r="K53" i="19" s="1"/>
  <c r="AU13" i="19"/>
  <c r="L53" i="19" s="1"/>
  <c r="AP17" i="12"/>
  <c r="D57" i="12" s="1"/>
  <c r="AQ17" i="12"/>
  <c r="E57" i="12" s="1"/>
  <c r="AP29" i="18"/>
  <c r="D69" i="18" s="1"/>
  <c r="AQ29" i="18"/>
  <c r="E69" i="18" s="1"/>
  <c r="AQ20" i="20"/>
  <c r="E60" i="20" s="1"/>
  <c r="AP20" i="20"/>
  <c r="D60" i="20" s="1"/>
  <c r="AR38" i="6"/>
  <c r="G78" i="6" s="1"/>
  <c r="AS38" i="6"/>
  <c r="H78" i="6" s="1"/>
  <c r="AM33" i="1"/>
  <c r="AM28" i="2"/>
  <c r="AU12" i="6"/>
  <c r="L52" i="6" s="1"/>
  <c r="AT12" i="6"/>
  <c r="K52" i="6" s="1"/>
  <c r="AO25" i="17"/>
  <c r="AP13" i="5"/>
  <c r="D53" i="5" s="1"/>
  <c r="AQ13" i="5"/>
  <c r="E53" i="5" s="1"/>
  <c r="AP7" i="11"/>
  <c r="D47" i="11" s="1"/>
  <c r="AQ7" i="11"/>
  <c r="E47" i="11" s="1"/>
  <c r="AO22" i="23"/>
  <c r="F63" i="15"/>
  <c r="AD23" i="15"/>
  <c r="I63" i="15" s="1"/>
  <c r="AL22" i="15"/>
  <c r="AO38" i="18"/>
  <c r="J76" i="7"/>
  <c r="AF36" i="7"/>
  <c r="M76" i="7" s="1"/>
  <c r="AN35" i="7"/>
  <c r="AO35" i="23"/>
  <c r="AU14" i="6"/>
  <c r="L54" i="6" s="1"/>
  <c r="AT14" i="6"/>
  <c r="K54" i="6" s="1"/>
  <c r="AQ10" i="24"/>
  <c r="E50" i="24" s="1"/>
  <c r="AP10" i="24"/>
  <c r="D50" i="24" s="1"/>
  <c r="AQ35" i="3"/>
  <c r="E75" i="3" s="1"/>
  <c r="AP35" i="3"/>
  <c r="D75" i="3" s="1"/>
  <c r="AO26" i="10"/>
  <c r="AF8" i="7"/>
  <c r="M48" i="7" s="1"/>
  <c r="J48" i="7"/>
  <c r="AN7" i="7"/>
  <c r="AO29" i="4"/>
  <c r="AO9" i="20"/>
  <c r="F59" i="2"/>
  <c r="AD19" i="2"/>
  <c r="I59" i="2" s="1"/>
  <c r="AL18" i="2"/>
  <c r="AP39" i="22"/>
  <c r="D79" i="22" s="1"/>
  <c r="AQ39" i="22"/>
  <c r="E79" i="22" s="1"/>
  <c r="AO30" i="4"/>
  <c r="AD17" i="9"/>
  <c r="I57" i="9" s="1"/>
  <c r="F57" i="9"/>
  <c r="AL16" i="9"/>
  <c r="J78" i="7"/>
  <c r="AF38" i="7"/>
  <c r="M78" i="7" s="1"/>
  <c r="AN37" i="7"/>
  <c r="AO32" i="17"/>
  <c r="AR38" i="19"/>
  <c r="G78" i="19" s="1"/>
  <c r="AM34" i="25"/>
  <c r="AS29" i="22"/>
  <c r="H69" i="22" s="1"/>
  <c r="AM36" i="10"/>
  <c r="AO34" i="24"/>
  <c r="AF18" i="10"/>
  <c r="M58" i="10" s="1"/>
  <c r="J58" i="10"/>
  <c r="AN17" i="10"/>
  <c r="AK10" i="9"/>
  <c r="AO7" i="3"/>
  <c r="AF38" i="20"/>
  <c r="M78" i="20" s="1"/>
  <c r="J78" i="20"/>
  <c r="AN37" i="20"/>
  <c r="AQ30" i="21"/>
  <c r="E70" i="21" s="1"/>
  <c r="AP30" i="21"/>
  <c r="D70" i="21" s="1"/>
  <c r="AT19" i="5"/>
  <c r="K59" i="5" s="1"/>
  <c r="AQ36" i="16"/>
  <c r="E76" i="16" s="1"/>
  <c r="AP36" i="16"/>
  <c r="D76" i="16" s="1"/>
  <c r="AU34" i="2"/>
  <c r="L74" i="2" s="1"/>
  <c r="AP35" i="18"/>
  <c r="D75" i="18" s="1"/>
  <c r="AQ35" i="18"/>
  <c r="E75" i="18" s="1"/>
  <c r="AO31" i="23"/>
  <c r="AO12" i="14"/>
  <c r="AK13" i="16"/>
  <c r="AP36" i="24"/>
  <c r="D76" i="24" s="1"/>
  <c r="AQ36" i="24"/>
  <c r="E76" i="24" s="1"/>
  <c r="AK10" i="7"/>
  <c r="AD19" i="22"/>
  <c r="I59" i="22" s="1"/>
  <c r="F59" i="22"/>
  <c r="AL18" i="22"/>
  <c r="AM29" i="17"/>
  <c r="AQ33" i="19"/>
  <c r="E73" i="19" s="1"/>
  <c r="AP33" i="19"/>
  <c r="D73" i="19" s="1"/>
  <c r="AO27" i="12"/>
  <c r="AQ29" i="6"/>
  <c r="E69" i="6" s="1"/>
  <c r="AP29" i="6"/>
  <c r="D69" i="6" s="1"/>
  <c r="AM39" i="12"/>
  <c r="AM14" i="23"/>
  <c r="AR42" i="13"/>
  <c r="G82" i="13" s="1"/>
  <c r="F82" i="13"/>
  <c r="AD42" i="13"/>
  <c r="I82" i="13" s="1"/>
  <c r="AS42" i="13"/>
  <c r="H82" i="13" s="1"/>
  <c r="AL41" i="13"/>
  <c r="AM41" i="13" s="1"/>
  <c r="AS41" i="13" s="1"/>
  <c r="H81" i="13" s="1"/>
  <c r="AO15" i="14"/>
  <c r="AP36" i="23"/>
  <c r="D76" i="23" s="1"/>
  <c r="AQ36" i="23"/>
  <c r="E76" i="23" s="1"/>
  <c r="J57" i="9"/>
  <c r="AF17" i="9"/>
  <c r="M57" i="9" s="1"/>
  <c r="AN16" i="9"/>
  <c r="AM12" i="18"/>
  <c r="AQ18" i="14"/>
  <c r="E58" i="14" s="1"/>
  <c r="AP18" i="14"/>
  <c r="D58" i="14" s="1"/>
  <c r="AF28" i="7"/>
  <c r="M68" i="7" s="1"/>
  <c r="J68" i="7"/>
  <c r="AN27" i="7"/>
  <c r="J55" i="17"/>
  <c r="AF15" i="17"/>
  <c r="M55" i="17" s="1"/>
  <c r="AN14" i="17"/>
  <c r="AO13" i="8"/>
  <c r="AO20" i="23"/>
  <c r="AD37" i="13"/>
  <c r="I77" i="13" s="1"/>
  <c r="F77" i="13"/>
  <c r="AL36" i="13"/>
  <c r="AK21" i="16"/>
  <c r="AR38" i="4"/>
  <c r="G78" i="4" s="1"/>
  <c r="F70" i="7"/>
  <c r="AD30" i="7"/>
  <c r="I70" i="7" s="1"/>
  <c r="AL29" i="7"/>
  <c r="AT38" i="24"/>
  <c r="K78" i="24" s="1"/>
  <c r="AQ7" i="18"/>
  <c r="E47" i="18" s="1"/>
  <c r="AP7" i="18"/>
  <c r="D47" i="18" s="1"/>
  <c r="AP14" i="21"/>
  <c r="D54" i="21" s="1"/>
  <c r="AQ14" i="21"/>
  <c r="E54" i="21" s="1"/>
  <c r="AD10" i="9"/>
  <c r="I50" i="9" s="1"/>
  <c r="F50" i="9"/>
  <c r="AL9" i="9"/>
  <c r="J74" i="9"/>
  <c r="AF34" i="9"/>
  <c r="M74" i="9" s="1"/>
  <c r="AN33" i="9"/>
  <c r="AK14" i="15"/>
  <c r="AP13" i="20"/>
  <c r="D53" i="20" s="1"/>
  <c r="AQ13" i="20"/>
  <c r="E53" i="20" s="1"/>
  <c r="AO16" i="24"/>
  <c r="AM14" i="11"/>
  <c r="AK28" i="13"/>
  <c r="AM39" i="11"/>
  <c r="AK11" i="10"/>
  <c r="AM32" i="22"/>
  <c r="AM32" i="21"/>
  <c r="AO28" i="12"/>
  <c r="AO28" i="23"/>
  <c r="AF21" i="17"/>
  <c r="M61" i="17" s="1"/>
  <c r="J61" i="17"/>
  <c r="AN20" i="17"/>
  <c r="AO18" i="17" s="1"/>
  <c r="J56" i="15"/>
  <c r="AF16" i="15"/>
  <c r="M56" i="15" s="1"/>
  <c r="AN15" i="15"/>
  <c r="AQ37" i="17"/>
  <c r="E77" i="17" s="1"/>
  <c r="AP37" i="17"/>
  <c r="D77" i="17" s="1"/>
  <c r="AF32" i="20"/>
  <c r="M72" i="20" s="1"/>
  <c r="J72" i="20"/>
  <c r="AN31" i="20"/>
  <c r="AD16" i="10"/>
  <c r="I56" i="10" s="1"/>
  <c r="F56" i="10"/>
  <c r="AL15" i="10"/>
  <c r="AU29" i="8"/>
  <c r="L69" i="8" s="1"/>
  <c r="AT29" i="8"/>
  <c r="K69" i="8" s="1"/>
  <c r="AP40" i="12"/>
  <c r="D80" i="12" s="1"/>
  <c r="AQ40" i="12"/>
  <c r="E80" i="12" s="1"/>
  <c r="AO33" i="17"/>
  <c r="AS12" i="4"/>
  <c r="H52" i="4" s="1"/>
  <c r="AR12" i="4"/>
  <c r="G52" i="4" s="1"/>
  <c r="F50" i="15"/>
  <c r="AD10" i="15"/>
  <c r="I50" i="15" s="1"/>
  <c r="AL9" i="15"/>
  <c r="AM27" i="23"/>
  <c r="AR23" i="14"/>
  <c r="G63" i="14" s="1"/>
  <c r="AS23" i="14"/>
  <c r="H63" i="14" s="1"/>
  <c r="AQ29" i="10"/>
  <c r="E69" i="10" s="1"/>
  <c r="AP29" i="10"/>
  <c r="D69" i="10" s="1"/>
  <c r="AS38" i="15"/>
  <c r="H78" i="15" s="1"/>
  <c r="AR38" i="15"/>
  <c r="G78" i="15" s="1"/>
  <c r="AO38" i="17"/>
  <c r="AM36" i="21"/>
  <c r="AQ37" i="12"/>
  <c r="E77" i="12" s="1"/>
  <c r="AP37" i="12"/>
  <c r="D77" i="12" s="1"/>
  <c r="AT23" i="23"/>
  <c r="K63" i="23" s="1"/>
  <c r="AO22" i="25"/>
  <c r="AQ18" i="18"/>
  <c r="E58" i="18" s="1"/>
  <c r="AP18" i="18"/>
  <c r="D58" i="18" s="1"/>
  <c r="AQ32" i="21"/>
  <c r="E72" i="21" s="1"/>
  <c r="AP32" i="21"/>
  <c r="D72" i="21" s="1"/>
  <c r="AM28" i="10"/>
  <c r="AQ17" i="20"/>
  <c r="E57" i="20" s="1"/>
  <c r="AP17" i="20"/>
  <c r="D57" i="20" s="1"/>
  <c r="AQ26" i="16"/>
  <c r="E66" i="16" s="1"/>
  <c r="AP26" i="16"/>
  <c r="D66" i="16" s="1"/>
  <c r="AP38" i="23"/>
  <c r="D78" i="23" s="1"/>
  <c r="AQ38" i="23"/>
  <c r="E78" i="23" s="1"/>
  <c r="AQ37" i="14"/>
  <c r="E77" i="14" s="1"/>
  <c r="AP37" i="14"/>
  <c r="D77" i="14" s="1"/>
  <c r="AO15" i="24"/>
  <c r="AO13" i="3"/>
  <c r="AM29" i="21"/>
  <c r="AM37" i="6"/>
  <c r="AQ19" i="9"/>
  <c r="E59" i="9" s="1"/>
  <c r="AQ31" i="25"/>
  <c r="E71" i="25" s="1"/>
  <c r="AP31" i="25"/>
  <c r="D71" i="25" s="1"/>
  <c r="AO7" i="14"/>
  <c r="AT23" i="14"/>
  <c r="K63" i="14" s="1"/>
  <c r="AK14" i="22"/>
  <c r="AS23" i="2"/>
  <c r="H63" i="2" s="1"/>
  <c r="AD23" i="2"/>
  <c r="I63" i="2" s="1"/>
  <c r="F63" i="2"/>
  <c r="AL22" i="2"/>
  <c r="AM22" i="2" s="1"/>
  <c r="AR22" i="2" s="1"/>
  <c r="G62" i="2" s="1"/>
  <c r="AD23" i="9"/>
  <c r="I63" i="9" s="1"/>
  <c r="F63" i="9"/>
  <c r="AL22" i="9"/>
  <c r="AM22" i="9" s="1"/>
  <c r="AS22" i="9" s="1"/>
  <c r="H62" i="9" s="1"/>
  <c r="AM25" i="23"/>
  <c r="AQ31" i="18"/>
  <c r="E71" i="18" s="1"/>
  <c r="AP31" i="18"/>
  <c r="D71" i="18" s="1"/>
  <c r="AM39" i="10"/>
  <c r="AM19" i="18"/>
  <c r="AM21" i="5"/>
  <c r="AD13" i="22"/>
  <c r="I53" i="22" s="1"/>
  <c r="F53" i="22"/>
  <c r="AL12" i="22"/>
  <c r="AO39" i="23"/>
  <c r="AK19" i="2"/>
  <c r="AO21" i="23"/>
  <c r="AK8" i="7"/>
  <c r="AM25" i="2"/>
  <c r="AU22" i="18"/>
  <c r="L62" i="18" s="1"/>
  <c r="AT22" i="18"/>
  <c r="K62" i="18" s="1"/>
  <c r="AF34" i="13"/>
  <c r="M74" i="13" s="1"/>
  <c r="J74" i="13"/>
  <c r="AN33" i="13"/>
  <c r="AQ18" i="8"/>
  <c r="E58" i="8" s="1"/>
  <c r="AP18" i="8"/>
  <c r="D58" i="8" s="1"/>
  <c r="AP40" i="6"/>
  <c r="D80" i="6" s="1"/>
  <c r="AQ40" i="6"/>
  <c r="E80" i="6" s="1"/>
  <c r="AM27" i="3"/>
  <c r="AR20" i="19"/>
  <c r="G60" i="19" s="1"/>
  <c r="AS20" i="19"/>
  <c r="H60" i="19" s="1"/>
  <c r="AM38" i="5"/>
  <c r="AM34" i="16"/>
  <c r="AO10" i="23"/>
  <c r="AU39" i="5"/>
  <c r="L79" i="5" s="1"/>
  <c r="AM11" i="21"/>
  <c r="AP26" i="2"/>
  <c r="D66" i="2" s="1"/>
  <c r="AQ26" i="2"/>
  <c r="E66" i="2" s="1"/>
  <c r="AQ15" i="3"/>
  <c r="E55" i="3" s="1"/>
  <c r="AP15" i="3"/>
  <c r="D55" i="3" s="1"/>
  <c r="J50" i="10"/>
  <c r="AF10" i="10"/>
  <c r="M50" i="10" s="1"/>
  <c r="AN9" i="10"/>
  <c r="AQ26" i="17"/>
  <c r="E66" i="17" s="1"/>
  <c r="AP26" i="17"/>
  <c r="D66" i="17" s="1"/>
  <c r="AQ32" i="22"/>
  <c r="E72" i="22" s="1"/>
  <c r="AP32" i="22"/>
  <c r="D72" i="22" s="1"/>
  <c r="AM7" i="23"/>
  <c r="AM28" i="5"/>
  <c r="AM19" i="23"/>
  <c r="AQ11" i="24"/>
  <c r="E51" i="24" s="1"/>
  <c r="AP11" i="24"/>
  <c r="D51" i="24" s="1"/>
  <c r="AP39" i="14"/>
  <c r="D79" i="14" s="1"/>
  <c r="AQ39" i="14"/>
  <c r="E79" i="14" s="1"/>
  <c r="F53" i="16"/>
  <c r="AD13" i="16"/>
  <c r="I53" i="16" s="1"/>
  <c r="AL12" i="16"/>
  <c r="AM39" i="18"/>
  <c r="AO8" i="11"/>
  <c r="AM19" i="8"/>
  <c r="AF19" i="9"/>
  <c r="M59" i="9" s="1"/>
  <c r="J59" i="9"/>
  <c r="AN18" i="9"/>
  <c r="J54" i="17"/>
  <c r="AF14" i="17"/>
  <c r="M54" i="17" s="1"/>
  <c r="AN13" i="17"/>
  <c r="AM18" i="23"/>
  <c r="AQ25" i="17"/>
  <c r="E65" i="17" s="1"/>
  <c r="AP25" i="17"/>
  <c r="D65" i="17" s="1"/>
  <c r="AO31" i="25"/>
  <c r="AP27" i="18"/>
  <c r="D67" i="18" s="1"/>
  <c r="AQ27" i="18"/>
  <c r="E67" i="18" s="1"/>
  <c r="F52" i="17"/>
  <c r="AD12" i="17"/>
  <c r="I52" i="17" s="1"/>
  <c r="AL11" i="17"/>
  <c r="AO16" i="5"/>
  <c r="AM11" i="23"/>
  <c r="AS24" i="7"/>
  <c r="H64" i="7" s="1"/>
  <c r="AR24" i="7"/>
  <c r="G64" i="7" s="1"/>
  <c r="F64" i="7"/>
  <c r="AD24" i="7"/>
  <c r="I64" i="7" s="1"/>
  <c r="AL23" i="7"/>
  <c r="AM23" i="7" s="1"/>
  <c r="AS23" i="7" s="1"/>
  <c r="H63" i="7" s="1"/>
  <c r="AM38" i="21"/>
  <c r="AQ16" i="25"/>
  <c r="E56" i="25" s="1"/>
  <c r="AP16" i="25"/>
  <c r="D56" i="25" s="1"/>
  <c r="AM32" i="2"/>
  <c r="AS22" i="3"/>
  <c r="H62" i="3" s="1"/>
  <c r="AK17" i="15"/>
  <c r="AO10" i="21"/>
  <c r="AO11" i="18"/>
  <c r="AK31" i="20"/>
  <c r="AM16" i="20"/>
  <c r="F52" i="2"/>
  <c r="AD12" i="2"/>
  <c r="I52" i="2" s="1"/>
  <c r="AL11" i="2"/>
  <c r="AM11" i="18"/>
  <c r="AT9" i="4"/>
  <c r="K49" i="4" s="1"/>
  <c r="AU9" i="4"/>
  <c r="L49" i="4" s="1"/>
  <c r="AK8" i="17"/>
  <c r="AM12" i="11"/>
  <c r="J79" i="20"/>
  <c r="AF39" i="20"/>
  <c r="M79" i="20" s="1"/>
  <c r="AN38" i="20"/>
  <c r="J53" i="15"/>
  <c r="AF13" i="15"/>
  <c r="M53" i="15" s="1"/>
  <c r="AN12" i="15"/>
  <c r="AO27" i="23"/>
  <c r="AM29" i="23"/>
  <c r="AK15" i="15"/>
  <c r="AQ36" i="19"/>
  <c r="E76" i="19" s="1"/>
  <c r="AP36" i="19"/>
  <c r="D76" i="19" s="1"/>
  <c r="AO35" i="4"/>
  <c r="J50" i="2"/>
  <c r="AF10" i="2"/>
  <c r="M50" i="2" s="1"/>
  <c r="AN9" i="2"/>
  <c r="AF24" i="22"/>
  <c r="M64" i="22" s="1"/>
  <c r="AU24" i="22"/>
  <c r="L64" i="22" s="1"/>
  <c r="AT24" i="22"/>
  <c r="K64" i="22" s="1"/>
  <c r="J64" i="22"/>
  <c r="AN23" i="22"/>
  <c r="AO23" i="22" s="1"/>
  <c r="AK17" i="2"/>
  <c r="F48" i="15"/>
  <c r="AD8" i="15"/>
  <c r="I48" i="15" s="1"/>
  <c r="AL7" i="15"/>
  <c r="AU20" i="3"/>
  <c r="L60" i="3" s="1"/>
  <c r="AQ12" i="21"/>
  <c r="E52" i="21" s="1"/>
  <c r="AP12" i="21"/>
  <c r="D52" i="21" s="1"/>
  <c r="AF15" i="16"/>
  <c r="M55" i="16" s="1"/>
  <c r="J55" i="16"/>
  <c r="AN14" i="16"/>
  <c r="AR39" i="6"/>
  <c r="G79" i="6" s="1"/>
  <c r="AR15" i="12"/>
  <c r="G55" i="12" s="1"/>
  <c r="AT10" i="6"/>
  <c r="K50" i="6" s="1"/>
  <c r="AU10" i="6"/>
  <c r="L50" i="6" s="1"/>
  <c r="AM16" i="21"/>
  <c r="AQ26" i="4"/>
  <c r="E66" i="4" s="1"/>
  <c r="AP26" i="4"/>
  <c r="D66" i="4" s="1"/>
  <c r="AT21" i="24"/>
  <c r="K61" i="24" s="1"/>
  <c r="AM32" i="17"/>
  <c r="AM16" i="14"/>
  <c r="AO32" i="14"/>
  <c r="AO19" i="11"/>
  <c r="AR15" i="6"/>
  <c r="G55" i="6" s="1"/>
  <c r="AS15" i="6"/>
  <c r="H55" i="6" s="1"/>
  <c r="AS33" i="8"/>
  <c r="H73" i="8" s="1"/>
  <c r="AR33" i="8"/>
  <c r="G73" i="8" s="1"/>
  <c r="AP30" i="10"/>
  <c r="D70" i="10" s="1"/>
  <c r="AQ30" i="10"/>
  <c r="E70" i="10" s="1"/>
  <c r="AP34" i="3"/>
  <c r="D74" i="3" s="1"/>
  <c r="AQ34" i="3"/>
  <c r="E74" i="3" s="1"/>
  <c r="AP30" i="18"/>
  <c r="D70" i="18" s="1"/>
  <c r="AQ30" i="18"/>
  <c r="E70" i="18" s="1"/>
  <c r="AO38" i="16"/>
  <c r="AO9" i="8"/>
  <c r="AK11" i="2"/>
  <c r="AS40" i="14"/>
  <c r="H80" i="14" s="1"/>
  <c r="AR40" i="14"/>
  <c r="G80" i="14" s="1"/>
  <c r="AR11" i="4"/>
  <c r="G51" i="4" s="1"/>
  <c r="AS11" i="4"/>
  <c r="H51" i="4" s="1"/>
  <c r="AQ32" i="5"/>
  <c r="E72" i="5" s="1"/>
  <c r="AP32" i="5"/>
  <c r="D72" i="5" s="1"/>
  <c r="AM25" i="14"/>
  <c r="AO29" i="1"/>
  <c r="AT18" i="19"/>
  <c r="K58" i="19" s="1"/>
  <c r="AU18" i="19"/>
  <c r="L58" i="19" s="1"/>
  <c r="AD7" i="13"/>
  <c r="I47" i="13" s="1"/>
  <c r="F47" i="13"/>
  <c r="AT8" i="14"/>
  <c r="K48" i="14" s="1"/>
  <c r="AO38" i="3"/>
  <c r="AU29" i="11"/>
  <c r="L69" i="11" s="1"/>
  <c r="AO26" i="14"/>
  <c r="AP32" i="16"/>
  <c r="D72" i="16" s="1"/>
  <c r="AQ32" i="16"/>
  <c r="E72" i="16" s="1"/>
  <c r="AP8" i="23"/>
  <c r="D48" i="23" s="1"/>
  <c r="AQ8" i="23"/>
  <c r="E48" i="23" s="1"/>
  <c r="AK37" i="20"/>
  <c r="AO8" i="23"/>
  <c r="AP20" i="2"/>
  <c r="D60" i="2" s="1"/>
  <c r="AU41" i="25"/>
  <c r="L81" i="25" s="1"/>
  <c r="AO36" i="25"/>
  <c r="AO32" i="19"/>
  <c r="AT36" i="2"/>
  <c r="K76" i="2" s="1"/>
  <c r="AU36" i="2"/>
  <c r="L76" i="2" s="1"/>
  <c r="AP40" i="5"/>
  <c r="D80" i="5" s="1"/>
  <c r="AQ40" i="5"/>
  <c r="E80" i="5" s="1"/>
  <c r="AP39" i="16"/>
  <c r="D79" i="16" s="1"/>
  <c r="AQ39" i="16"/>
  <c r="E79" i="16" s="1"/>
  <c r="AO12" i="25"/>
  <c r="J77" i="9"/>
  <c r="AF37" i="9"/>
  <c r="M77" i="9" s="1"/>
  <c r="AN36" i="9"/>
  <c r="AQ32" i="4"/>
  <c r="E72" i="4" s="1"/>
  <c r="AP32" i="4"/>
  <c r="D72" i="4" s="1"/>
  <c r="AK8" i="15"/>
  <c r="AD23" i="22"/>
  <c r="I63" i="22" s="1"/>
  <c r="AS23" i="22"/>
  <c r="H63" i="22" s="1"/>
  <c r="F63" i="22"/>
  <c r="AL22" i="22"/>
  <c r="AF9" i="10"/>
  <c r="M49" i="10" s="1"/>
  <c r="J49" i="10"/>
  <c r="AN8" i="10"/>
  <c r="AU38" i="5"/>
  <c r="L78" i="5" s="1"/>
  <c r="AP7" i="20"/>
  <c r="D47" i="20" s="1"/>
  <c r="AQ7" i="20"/>
  <c r="E47" i="20" s="1"/>
  <c r="F72" i="13"/>
  <c r="AD32" i="13"/>
  <c r="I72" i="13" s="1"/>
  <c r="AL31" i="13"/>
  <c r="AP21" i="23"/>
  <c r="D61" i="23" s="1"/>
  <c r="AQ21" i="23"/>
  <c r="E61" i="23" s="1"/>
  <c r="J55" i="9"/>
  <c r="AF15" i="9"/>
  <c r="M55" i="9" s="1"/>
  <c r="AN14" i="9"/>
  <c r="AQ36" i="2"/>
  <c r="E76" i="2" s="1"/>
  <c r="AP36" i="2"/>
  <c r="D76" i="2" s="1"/>
  <c r="AO13" i="14"/>
  <c r="AM35" i="4"/>
  <c r="AT32" i="25"/>
  <c r="K72" i="25" s="1"/>
  <c r="AQ26" i="25"/>
  <c r="E66" i="25" s="1"/>
  <c r="AP26" i="25"/>
  <c r="D66" i="25" s="1"/>
  <c r="AO15" i="25"/>
  <c r="AD15" i="7"/>
  <c r="I55" i="7" s="1"/>
  <c r="F55" i="7"/>
  <c r="AL14" i="7"/>
  <c r="AD31" i="7"/>
  <c r="I71" i="7" s="1"/>
  <c r="F71" i="7"/>
  <c r="AL30" i="7"/>
  <c r="AQ28" i="21"/>
  <c r="E68" i="21" s="1"/>
  <c r="AP28" i="21"/>
  <c r="D68" i="21" s="1"/>
  <c r="AO21" i="11"/>
  <c r="AK16" i="7"/>
  <c r="AO36" i="18"/>
  <c r="AO34" i="25"/>
  <c r="J76" i="9"/>
  <c r="AF36" i="9"/>
  <c r="M76" i="9" s="1"/>
  <c r="AN35" i="9"/>
  <c r="AM29" i="6"/>
  <c r="F51" i="2"/>
  <c r="AD11" i="2"/>
  <c r="I51" i="2" s="1"/>
  <c r="AL10" i="2"/>
  <c r="AM15" i="21"/>
  <c r="F75" i="20"/>
  <c r="AD35" i="20"/>
  <c r="I75" i="20" s="1"/>
  <c r="AL34" i="20"/>
  <c r="AM12" i="24"/>
  <c r="AO7" i="25"/>
  <c r="AM11" i="14"/>
  <c r="AR10" i="12"/>
  <c r="G50" i="12" s="1"/>
  <c r="AK33" i="9"/>
  <c r="AK20" i="10"/>
  <c r="J70" i="9"/>
  <c r="AF30" i="9"/>
  <c r="M70" i="9" s="1"/>
  <c r="AN29" i="9"/>
  <c r="AO31" i="4"/>
  <c r="AM15" i="3"/>
  <c r="AK21" i="9"/>
  <c r="AM29" i="19"/>
  <c r="AM33" i="12"/>
  <c r="AR36" i="2"/>
  <c r="G76" i="2" s="1"/>
  <c r="AO30" i="24"/>
  <c r="AP12" i="1"/>
  <c r="D52" i="1" s="1"/>
  <c r="AQ12" i="1"/>
  <c r="E52" i="1" s="1"/>
  <c r="AM11" i="12"/>
  <c r="AQ31" i="21"/>
  <c r="E71" i="21" s="1"/>
  <c r="AP31" i="21"/>
  <c r="D71" i="21" s="1"/>
  <c r="AR9" i="4"/>
  <c r="G49" i="4" s="1"/>
  <c r="AS9" i="4"/>
  <c r="H49" i="4" s="1"/>
  <c r="J70" i="20"/>
  <c r="AF30" i="20"/>
  <c r="M70" i="20" s="1"/>
  <c r="AN29" i="20"/>
  <c r="AM38" i="14"/>
  <c r="AM14" i="3"/>
  <c r="AF7" i="2"/>
  <c r="M47" i="2" s="1"/>
  <c r="J47" i="2"/>
  <c r="AT41" i="1"/>
  <c r="K81" i="1" s="1"/>
  <c r="F49" i="15"/>
  <c r="AD9" i="15"/>
  <c r="I49" i="15" s="1"/>
  <c r="AL8" i="15"/>
  <c r="AM32" i="1"/>
  <c r="AF13" i="16"/>
  <c r="M53" i="16" s="1"/>
  <c r="J53" i="16"/>
  <c r="AN12" i="16"/>
  <c r="AT21" i="18"/>
  <c r="K61" i="18" s="1"/>
  <c r="AM22" i="25"/>
  <c r="AO14" i="25"/>
  <c r="AM40" i="11"/>
  <c r="AQ27" i="22"/>
  <c r="E67" i="22" s="1"/>
  <c r="AP27" i="22"/>
  <c r="D67" i="22" s="1"/>
  <c r="AQ16" i="12"/>
  <c r="E56" i="12" s="1"/>
  <c r="AP16" i="12"/>
  <c r="D56" i="12" s="1"/>
  <c r="AU11" i="19"/>
  <c r="L51" i="19" s="1"/>
  <c r="AT11" i="19"/>
  <c r="K51" i="19" s="1"/>
  <c r="AO26" i="11"/>
  <c r="AD35" i="7"/>
  <c r="I75" i="7" s="1"/>
  <c r="F75" i="7"/>
  <c r="AL34" i="7"/>
  <c r="AS12" i="6"/>
  <c r="H52" i="6" s="1"/>
  <c r="AR12" i="6"/>
  <c r="G52" i="6" s="1"/>
  <c r="AO14" i="24"/>
  <c r="AO33" i="6"/>
  <c r="AQ21" i="18"/>
  <c r="E61" i="18" s="1"/>
  <c r="AP21" i="18"/>
  <c r="D61" i="18" s="1"/>
  <c r="AF22" i="9"/>
  <c r="M62" i="9" s="1"/>
  <c r="J62" i="9"/>
  <c r="AN21" i="9"/>
  <c r="AQ19" i="8"/>
  <c r="E59" i="8" s="1"/>
  <c r="AP19" i="8"/>
  <c r="D59" i="8" s="1"/>
  <c r="AT36" i="23"/>
  <c r="K76" i="23" s="1"/>
  <c r="AM32" i="5"/>
  <c r="AO15" i="23"/>
  <c r="AM37" i="2"/>
  <c r="AS30" i="21"/>
  <c r="H70" i="21" s="1"/>
  <c r="AO20" i="21"/>
  <c r="AO35" i="24"/>
  <c r="AU23" i="12"/>
  <c r="L63" i="12" s="1"/>
  <c r="J64" i="7"/>
  <c r="AT24" i="7"/>
  <c r="K64" i="7" s="1"/>
  <c r="AF24" i="7"/>
  <c r="M64" i="7" s="1"/>
  <c r="AU24" i="7"/>
  <c r="L64" i="7" s="1"/>
  <c r="AN23" i="7"/>
  <c r="AO23" i="7" s="1"/>
  <c r="AM38" i="10"/>
  <c r="AU28" i="15"/>
  <c r="L68" i="15" s="1"/>
  <c r="AT28" i="15"/>
  <c r="K68" i="15" s="1"/>
  <c r="AQ9" i="21"/>
  <c r="E49" i="21" s="1"/>
  <c r="AP9" i="21"/>
  <c r="D49" i="21" s="1"/>
  <c r="AP27" i="1"/>
  <c r="D67" i="1" s="1"/>
  <c r="AQ27" i="1"/>
  <c r="E67" i="1" s="1"/>
  <c r="AO7" i="1"/>
  <c r="AM33" i="2"/>
  <c r="AO37" i="21"/>
  <c r="AP10" i="21"/>
  <c r="D50" i="21" s="1"/>
  <c r="AQ10" i="21"/>
  <c r="E50" i="21" s="1"/>
  <c r="AO29" i="17"/>
  <c r="AO13" i="18"/>
  <c r="AR22" i="12"/>
  <c r="G62" i="12" s="1"/>
  <c r="AS22" i="12"/>
  <c r="H62" i="12" s="1"/>
  <c r="AO35" i="12"/>
  <c r="AO31" i="1"/>
  <c r="AM34" i="12"/>
  <c r="AU41" i="4"/>
  <c r="L81" i="4" s="1"/>
  <c r="AO36" i="24"/>
  <c r="F62" i="16"/>
  <c r="AD22" i="16"/>
  <c r="I62" i="16" s="1"/>
  <c r="AL21" i="16"/>
  <c r="AM20" i="16" s="1"/>
  <c r="AM22" i="8"/>
  <c r="AK10" i="10"/>
  <c r="AP9" i="12"/>
  <c r="D49" i="12" s="1"/>
  <c r="AQ9" i="12"/>
  <c r="E49" i="12" s="1"/>
  <c r="J68" i="13"/>
  <c r="AF28" i="13"/>
  <c r="M68" i="13" s="1"/>
  <c r="AN27" i="13"/>
  <c r="AK25" i="9"/>
  <c r="AO34" i="11"/>
  <c r="AM31" i="17"/>
  <c r="AP34" i="14"/>
  <c r="D74" i="14" s="1"/>
  <c r="AQ34" i="14"/>
  <c r="E74" i="14" s="1"/>
  <c r="AM29" i="1"/>
  <c r="AO18" i="14"/>
  <c r="AP15" i="14"/>
  <c r="D55" i="14" s="1"/>
  <c r="AQ15" i="14"/>
  <c r="E55" i="14" s="1"/>
  <c r="AM13" i="12"/>
  <c r="AS40" i="21"/>
  <c r="H80" i="21" s="1"/>
  <c r="AQ20" i="1"/>
  <c r="E60" i="1" s="1"/>
  <c r="AP20" i="1"/>
  <c r="D60" i="1" s="1"/>
  <c r="AQ20" i="12"/>
  <c r="E60" i="12" s="1"/>
  <c r="AP20" i="12"/>
  <c r="D60" i="12" s="1"/>
  <c r="AQ36" i="17"/>
  <c r="E76" i="17" s="1"/>
  <c r="AP36" i="17"/>
  <c r="D76" i="17" s="1"/>
  <c r="AM26" i="3"/>
  <c r="AO31" i="22"/>
  <c r="AK12" i="17"/>
  <c r="AO7" i="11"/>
  <c r="F74" i="13"/>
  <c r="AD34" i="13"/>
  <c r="I74" i="13" s="1"/>
  <c r="AL33" i="13"/>
  <c r="AQ7" i="3"/>
  <c r="E47" i="3" s="1"/>
  <c r="AP7" i="3"/>
  <c r="D47" i="3" s="1"/>
  <c r="AM34" i="24"/>
  <c r="AR36" i="19"/>
  <c r="G76" i="19" s="1"/>
  <c r="AO33" i="23"/>
  <c r="AK9" i="15"/>
  <c r="AF15" i="15"/>
  <c r="M55" i="15" s="1"/>
  <c r="J55" i="15"/>
  <c r="AN14" i="15"/>
  <c r="AT41" i="10"/>
  <c r="K81" i="10" s="1"/>
  <c r="AU42" i="7"/>
  <c r="L82" i="7" s="1"/>
  <c r="AF42" i="7"/>
  <c r="M82" i="7" s="1"/>
  <c r="AT42" i="7"/>
  <c r="K82" i="7" s="1"/>
  <c r="J82" i="7"/>
  <c r="AN41" i="7"/>
  <c r="AO41" i="7" s="1"/>
  <c r="AT41" i="7" s="1"/>
  <c r="K81" i="7" s="1"/>
  <c r="J52" i="17"/>
  <c r="AF12" i="17"/>
  <c r="M52" i="17" s="1"/>
  <c r="AN11" i="17"/>
  <c r="AT17" i="4"/>
  <c r="K57" i="4" s="1"/>
  <c r="AU17" i="4"/>
  <c r="L57" i="4" s="1"/>
  <c r="AO37" i="2"/>
  <c r="AD10" i="17"/>
  <c r="I50" i="17" s="1"/>
  <c r="F50" i="17"/>
  <c r="AL9" i="17"/>
  <c r="AD16" i="7"/>
  <c r="I56" i="7" s="1"/>
  <c r="F56" i="7"/>
  <c r="AL15" i="7"/>
  <c r="AM40" i="10"/>
  <c r="AU38" i="8"/>
  <c r="L78" i="8" s="1"/>
  <c r="AT38" i="8"/>
  <c r="K78" i="8" s="1"/>
  <c r="AD28" i="7"/>
  <c r="I68" i="7" s="1"/>
  <c r="F68" i="7"/>
  <c r="AL27" i="7"/>
  <c r="AK30" i="20"/>
  <c r="AS39" i="21"/>
  <c r="H79" i="21" s="1"/>
  <c r="AO21" i="1"/>
  <c r="AP17" i="7"/>
  <c r="D57" i="7" s="1"/>
  <c r="J56" i="13"/>
  <c r="AF16" i="13"/>
  <c r="M56" i="13" s="1"/>
  <c r="AN15" i="13"/>
  <c r="AK28" i="20"/>
  <c r="AK13" i="2"/>
  <c r="J81" i="9"/>
  <c r="AF41" i="9"/>
  <c r="M81" i="9" s="1"/>
  <c r="AN40" i="9"/>
  <c r="AP38" i="2"/>
  <c r="D78" i="2" s="1"/>
  <c r="AQ38" i="2"/>
  <c r="E78" i="2" s="1"/>
  <c r="AO19" i="18"/>
  <c r="AM20" i="25"/>
  <c r="AQ12" i="24"/>
  <c r="E52" i="24" s="1"/>
  <c r="AP12" i="24"/>
  <c r="D52" i="24" s="1"/>
  <c r="AO30" i="19"/>
  <c r="AM34" i="10"/>
  <c r="AM37" i="23"/>
  <c r="AQ41" i="7"/>
  <c r="E81" i="7" s="1"/>
  <c r="AU39" i="2"/>
  <c r="L79" i="2" s="1"/>
  <c r="AF11" i="15"/>
  <c r="M51" i="15" s="1"/>
  <c r="J51" i="15"/>
  <c r="AN10" i="15"/>
  <c r="AM32" i="24"/>
  <c r="AM14" i="24"/>
  <c r="AT36" i="4"/>
  <c r="K76" i="4" s="1"/>
  <c r="AU24" i="2"/>
  <c r="L64" i="2" s="1"/>
  <c r="AT24" i="2"/>
  <c r="K64" i="2" s="1"/>
  <c r="J64" i="2"/>
  <c r="AF24" i="2"/>
  <c r="M64" i="2" s="1"/>
  <c r="AN23" i="2"/>
  <c r="AO23" i="2" s="1"/>
  <c r="AT23" i="2" s="1"/>
  <c r="K63" i="2" s="1"/>
  <c r="AF17" i="22"/>
  <c r="M57" i="22" s="1"/>
  <c r="J57" i="22"/>
  <c r="AN16" i="22"/>
  <c r="AQ37" i="11"/>
  <c r="E77" i="11" s="1"/>
  <c r="AP37" i="11"/>
  <c r="D77" i="11" s="1"/>
  <c r="F47" i="15"/>
  <c r="AD7" i="15"/>
  <c r="I47" i="15" s="1"/>
  <c r="AO11" i="25"/>
  <c r="AM25" i="25"/>
  <c r="AT26" i="1"/>
  <c r="K66" i="1" s="1"/>
  <c r="AS23" i="25"/>
  <c r="H63" i="25" s="1"/>
  <c r="AM9" i="11"/>
  <c r="AQ29" i="3"/>
  <c r="E69" i="3" s="1"/>
  <c r="AP29" i="3"/>
  <c r="D69" i="3" s="1"/>
  <c r="AP11" i="23"/>
  <c r="D51" i="23" s="1"/>
  <c r="AQ11" i="23"/>
  <c r="E51" i="23" s="1"/>
  <c r="AQ30" i="14"/>
  <c r="E70" i="14" s="1"/>
  <c r="AP30" i="14"/>
  <c r="D70" i="14" s="1"/>
  <c r="AT23" i="21"/>
  <c r="K63" i="21" s="1"/>
  <c r="AK33" i="7"/>
  <c r="AU23" i="25"/>
  <c r="L63" i="25" s="1"/>
  <c r="AK7" i="15"/>
  <c r="F53" i="10"/>
  <c r="AD13" i="10"/>
  <c r="I53" i="10" s="1"/>
  <c r="AL12" i="10"/>
  <c r="AQ12" i="12"/>
  <c r="E52" i="12" s="1"/>
  <c r="AP12" i="12"/>
  <c r="D52" i="12" s="1"/>
  <c r="AK16" i="10"/>
  <c r="F71" i="9"/>
  <c r="AD31" i="9"/>
  <c r="I71" i="9" s="1"/>
  <c r="AL30" i="9"/>
  <c r="AM29" i="25"/>
  <c r="AS29" i="12"/>
  <c r="H69" i="12" s="1"/>
  <c r="AM38" i="12"/>
  <c r="AO28" i="24"/>
  <c r="AM20" i="21"/>
  <c r="AK18" i="10"/>
  <c r="AM10" i="25"/>
  <c r="AM25" i="1"/>
  <c r="AU37" i="24"/>
  <c r="L77" i="24" s="1"/>
  <c r="AO32" i="5"/>
  <c r="AK27" i="9"/>
  <c r="AS15" i="4"/>
  <c r="H55" i="4" s="1"/>
  <c r="AR15" i="4"/>
  <c r="G55" i="4" s="1"/>
  <c r="J67" i="13"/>
  <c r="AF27" i="13"/>
  <c r="M67" i="13" s="1"/>
  <c r="AN26" i="13"/>
  <c r="AU20" i="6"/>
  <c r="L60" i="6" s="1"/>
  <c r="AT20" i="6"/>
  <c r="K60" i="6" s="1"/>
  <c r="AS17" i="19"/>
  <c r="H57" i="19" s="1"/>
  <c r="AR17" i="19"/>
  <c r="G57" i="19" s="1"/>
  <c r="AM28" i="19"/>
  <c r="AS41" i="21"/>
  <c r="H81" i="21" s="1"/>
  <c r="AR41" i="21"/>
  <c r="G81" i="21" s="1"/>
  <c r="AU16" i="19"/>
  <c r="L56" i="19" s="1"/>
  <c r="AT16" i="19"/>
  <c r="K56" i="19" s="1"/>
  <c r="AO38" i="14"/>
  <c r="AK21" i="15"/>
  <c r="AP11" i="25"/>
  <c r="D51" i="25" s="1"/>
  <c r="AQ11" i="25"/>
  <c r="E51" i="25" s="1"/>
  <c r="AS37" i="8"/>
  <c r="H77" i="8" s="1"/>
  <c r="AR37" i="8"/>
  <c r="G77" i="8" s="1"/>
  <c r="AO17" i="1"/>
  <c r="AM32" i="3"/>
  <c r="AO38" i="22"/>
  <c r="AQ19" i="20"/>
  <c r="E59" i="20" s="1"/>
  <c r="AP19" i="20"/>
  <c r="D59" i="20" s="1"/>
  <c r="AU32" i="22"/>
  <c r="L72" i="22" s="1"/>
  <c r="AT21" i="6"/>
  <c r="K61" i="6" s="1"/>
  <c r="AU21" i="6"/>
  <c r="L61" i="6" s="1"/>
  <c r="AO14" i="1"/>
  <c r="AS20" i="23"/>
  <c r="H60" i="23" s="1"/>
  <c r="AF20" i="7"/>
  <c r="M60" i="7" s="1"/>
  <c r="J60" i="7"/>
  <c r="AN19" i="7"/>
  <c r="AF23" i="15"/>
  <c r="M63" i="15" s="1"/>
  <c r="J63" i="15"/>
  <c r="AN22" i="15"/>
  <c r="AO20" i="15" s="1"/>
  <c r="AO7" i="18"/>
  <c r="AD20" i="22"/>
  <c r="I60" i="22" s="1"/>
  <c r="F60" i="22"/>
  <c r="AL19" i="22"/>
  <c r="AM19" i="22" s="1"/>
  <c r="AS19" i="22" s="1"/>
  <c r="H59" i="22" s="1"/>
  <c r="J50" i="17"/>
  <c r="AF10" i="17"/>
  <c r="M50" i="17" s="1"/>
  <c r="AN9" i="17"/>
  <c r="AO36" i="1"/>
  <c r="AK30" i="9"/>
  <c r="AQ22" i="11"/>
  <c r="E62" i="11" s="1"/>
  <c r="AP22" i="11"/>
  <c r="D62" i="11" s="1"/>
  <c r="AM34" i="14"/>
  <c r="F80" i="9"/>
  <c r="AD40" i="9"/>
  <c r="I80" i="9" s="1"/>
  <c r="AL39" i="9"/>
  <c r="AS35" i="15"/>
  <c r="H75" i="15" s="1"/>
  <c r="AR35" i="15"/>
  <c r="G75" i="15" s="1"/>
  <c r="AD21" i="22"/>
  <c r="I61" i="22" s="1"/>
  <c r="F61" i="22"/>
  <c r="AL20" i="22"/>
  <c r="AQ21" i="5"/>
  <c r="E61" i="5" s="1"/>
  <c r="AP21" i="5"/>
  <c r="D61" i="5" s="1"/>
  <c r="AS41" i="10"/>
  <c r="H81" i="10" s="1"/>
  <c r="AF23" i="13"/>
  <c r="M63" i="13" s="1"/>
  <c r="J63" i="13"/>
  <c r="AN22" i="13"/>
  <c r="AO22" i="13" s="1"/>
  <c r="AT23" i="20"/>
  <c r="K63" i="20" s="1"/>
  <c r="AO31" i="5"/>
  <c r="AD8" i="9"/>
  <c r="I48" i="9" s="1"/>
  <c r="F48" i="9"/>
  <c r="AL7" i="9"/>
  <c r="AO12" i="18"/>
  <c r="J52" i="13"/>
  <c r="AF12" i="13"/>
  <c r="M52" i="13" s="1"/>
  <c r="AN11" i="13"/>
  <c r="AT8" i="6"/>
  <c r="K48" i="6" s="1"/>
  <c r="AU8" i="6"/>
  <c r="L48" i="6" s="1"/>
  <c r="AO20" i="20"/>
  <c r="AO16" i="8"/>
  <c r="AO28" i="5"/>
  <c r="AK32" i="9"/>
  <c r="AO15" i="3"/>
  <c r="AM18" i="11"/>
  <c r="AO25" i="22"/>
  <c r="AM35" i="5"/>
  <c r="AM14" i="14"/>
  <c r="F49" i="2"/>
  <c r="AD9" i="2"/>
  <c r="I49" i="2" s="1"/>
  <c r="AL8" i="2"/>
  <c r="AO14" i="11"/>
  <c r="AQ15" i="11"/>
  <c r="E55" i="11" s="1"/>
  <c r="AP15" i="11"/>
  <c r="D55" i="11" s="1"/>
  <c r="F71" i="20"/>
  <c r="AD31" i="20"/>
  <c r="I71" i="20" s="1"/>
  <c r="AL30" i="20"/>
  <c r="AO12" i="8"/>
  <c r="AO28" i="10"/>
  <c r="AM29" i="4"/>
  <c r="AF26" i="9"/>
  <c r="M66" i="9" s="1"/>
  <c r="J66" i="9"/>
  <c r="AN25" i="9"/>
  <c r="AK16" i="15"/>
  <c r="AM31" i="6"/>
  <c r="AU32" i="4"/>
  <c r="L72" i="4" s="1"/>
  <c r="AO30" i="10"/>
  <c r="AO14" i="18"/>
  <c r="AQ22" i="9"/>
  <c r="E62" i="9" s="1"/>
  <c r="AM7" i="21"/>
  <c r="AQ9" i="11"/>
  <c r="E49" i="11" s="1"/>
  <c r="AP9" i="11"/>
  <c r="D49" i="11" s="1"/>
  <c r="F80" i="20"/>
  <c r="AD40" i="20"/>
  <c r="I80" i="20" s="1"/>
  <c r="AL39" i="20"/>
  <c r="AO12" i="20"/>
  <c r="J56" i="2"/>
  <c r="AF16" i="2"/>
  <c r="M56" i="2" s="1"/>
  <c r="AN15" i="2"/>
  <c r="AO11" i="5"/>
  <c r="AQ38" i="21"/>
  <c r="E78" i="21" s="1"/>
  <c r="AP38" i="21"/>
  <c r="D78" i="21" s="1"/>
  <c r="J52" i="16"/>
  <c r="AF12" i="16"/>
  <c r="M52" i="16" s="1"/>
  <c r="AN11" i="16"/>
  <c r="AO14" i="23"/>
  <c r="F51" i="10"/>
  <c r="AD11" i="10"/>
  <c r="I51" i="10" s="1"/>
  <c r="AL10" i="10"/>
  <c r="AM13" i="8"/>
  <c r="AM28" i="25"/>
  <c r="AO27" i="2"/>
  <c r="AO19" i="24"/>
  <c r="AQ34" i="5"/>
  <c r="E74" i="5" s="1"/>
  <c r="AP34" i="5"/>
  <c r="D74" i="5" s="1"/>
  <c r="AQ22" i="1"/>
  <c r="E62" i="1" s="1"/>
  <c r="AP22" i="1"/>
  <c r="D62" i="1" s="1"/>
  <c r="AO35" i="5"/>
  <c r="AU19" i="4"/>
  <c r="L59" i="4" s="1"/>
  <c r="AT19" i="4"/>
  <c r="K59" i="4" s="1"/>
  <c r="AM16" i="18"/>
  <c r="AM31" i="24"/>
  <c r="AM27" i="14"/>
  <c r="AK7" i="16"/>
  <c r="AO20" i="11"/>
  <c r="AQ14" i="3"/>
  <c r="E54" i="3" s="1"/>
  <c r="AP14" i="3"/>
  <c r="D54" i="3" s="1"/>
  <c r="AM31" i="12"/>
  <c r="AM35" i="10"/>
  <c r="AP27" i="6"/>
  <c r="D67" i="6" s="1"/>
  <c r="AQ27" i="6"/>
  <c r="E67" i="6" s="1"/>
  <c r="AO29" i="24"/>
  <c r="AO38" i="21"/>
  <c r="AO17" i="17"/>
  <c r="AT17" i="17" s="1"/>
  <c r="K57" i="17" s="1"/>
  <c r="AM33" i="21"/>
  <c r="AM26" i="14"/>
  <c r="AO7" i="12"/>
  <c r="AO34" i="3"/>
  <c r="F49" i="22"/>
  <c r="AD9" i="22"/>
  <c r="I49" i="22" s="1"/>
  <c r="AL8" i="22"/>
  <c r="AK30" i="13"/>
  <c r="AO37" i="17"/>
  <c r="AP33" i="10"/>
  <c r="D73" i="10" s="1"/>
  <c r="AQ33" i="10"/>
  <c r="E73" i="10" s="1"/>
  <c r="AO28" i="6"/>
  <c r="AR23" i="8"/>
  <c r="G63" i="8" s="1"/>
  <c r="AO33" i="1"/>
  <c r="AM26" i="19"/>
  <c r="AS22" i="1"/>
  <c r="H62" i="1" s="1"/>
  <c r="AM33" i="19"/>
  <c r="AF19" i="15"/>
  <c r="M59" i="15" s="1"/>
  <c r="J59" i="15"/>
  <c r="AN18" i="15"/>
  <c r="AF25" i="13"/>
  <c r="M65" i="13" s="1"/>
  <c r="J65" i="13"/>
  <c r="AP14" i="5"/>
  <c r="D54" i="5" s="1"/>
  <c r="AQ14" i="5"/>
  <c r="E54" i="5" s="1"/>
  <c r="AQ26" i="9"/>
  <c r="E66" i="9" s="1"/>
  <c r="AO27" i="25"/>
  <c r="AS40" i="6"/>
  <c r="H80" i="6" s="1"/>
  <c r="AT8" i="4"/>
  <c r="K48" i="4" s="1"/>
  <c r="AU8" i="4"/>
  <c r="L48" i="4" s="1"/>
  <c r="AO40" i="16"/>
  <c r="AM35" i="21"/>
  <c r="AM31" i="14"/>
  <c r="AM16" i="3"/>
  <c r="AQ22" i="15"/>
  <c r="E62" i="15" s="1"/>
  <c r="AO38" i="19"/>
  <c r="AS14" i="12"/>
  <c r="H54" i="12" s="1"/>
  <c r="AO34" i="5"/>
  <c r="AK33" i="13"/>
  <c r="AO38" i="25"/>
  <c r="AS33" i="3"/>
  <c r="H73" i="3" s="1"/>
  <c r="AM25" i="18"/>
  <c r="AF7" i="10"/>
  <c r="M47" i="10" s="1"/>
  <c r="J47" i="10"/>
  <c r="AO8" i="3"/>
  <c r="AF17" i="16"/>
  <c r="M57" i="16" s="1"/>
  <c r="J57" i="16"/>
  <c r="AN16" i="16"/>
  <c r="AM25" i="12"/>
  <c r="AQ35" i="22"/>
  <c r="E75" i="22" s="1"/>
  <c r="AP35" i="22"/>
  <c r="D75" i="22" s="1"/>
  <c r="AP26" i="24"/>
  <c r="D66" i="24" s="1"/>
  <c r="AQ26" i="24"/>
  <c r="E66" i="24" s="1"/>
  <c r="AK21" i="2"/>
  <c r="AQ11" i="12"/>
  <c r="E51" i="12" s="1"/>
  <c r="AP11" i="12"/>
  <c r="D51" i="12" s="1"/>
  <c r="AQ7" i="12"/>
  <c r="E47" i="12" s="1"/>
  <c r="AP7" i="12"/>
  <c r="D47" i="12" s="1"/>
  <c r="AQ17" i="25"/>
  <c r="E57" i="25" s="1"/>
  <c r="AP17" i="25"/>
  <c r="D57" i="25" s="1"/>
  <c r="AM36" i="14"/>
  <c r="AD33" i="13"/>
  <c r="I73" i="13" s="1"/>
  <c r="F73" i="13"/>
  <c r="AL32" i="13"/>
  <c r="AQ39" i="6"/>
  <c r="E79" i="6" s="1"/>
  <c r="AP39" i="6"/>
  <c r="D79" i="6" s="1"/>
  <c r="AO18" i="11"/>
  <c r="AO30" i="25"/>
  <c r="AO36" i="22"/>
  <c r="AO11" i="12"/>
  <c r="F49" i="16"/>
  <c r="AD9" i="16"/>
  <c r="I49" i="16" s="1"/>
  <c r="AL8" i="16"/>
  <c r="AR40" i="18"/>
  <c r="G80" i="18" s="1"/>
  <c r="AO21" i="25"/>
  <c r="AO12" i="1"/>
  <c r="AQ37" i="23"/>
  <c r="E77" i="23" s="1"/>
  <c r="AP37" i="23"/>
  <c r="D77" i="23" s="1"/>
  <c r="AF13" i="9"/>
  <c r="M53" i="9" s="1"/>
  <c r="J53" i="9"/>
  <c r="AN12" i="9"/>
  <c r="AK17" i="22"/>
  <c r="AO10" i="3"/>
  <c r="AQ26" i="5"/>
  <c r="E66" i="5" s="1"/>
  <c r="AP26" i="5"/>
  <c r="D66" i="5" s="1"/>
  <c r="AP26" i="19"/>
  <c r="D66" i="19" s="1"/>
  <c r="AQ26" i="19"/>
  <c r="E66" i="19" s="1"/>
  <c r="AF11" i="17"/>
  <c r="M51" i="17" s="1"/>
  <c r="J51" i="17"/>
  <c r="AN10" i="17"/>
  <c r="AM7" i="14"/>
  <c r="AM17" i="24"/>
  <c r="AM26" i="16"/>
  <c r="AM12" i="21"/>
  <c r="AQ30" i="22"/>
  <c r="E70" i="22" s="1"/>
  <c r="AP30" i="22"/>
  <c r="D70" i="22" s="1"/>
  <c r="AM10" i="1"/>
  <c r="AD20" i="17"/>
  <c r="I60" i="17" s="1"/>
  <c r="F60" i="17"/>
  <c r="AL19" i="17"/>
  <c r="AM12" i="20"/>
  <c r="F49" i="17"/>
  <c r="AD9" i="17"/>
  <c r="I49" i="17" s="1"/>
  <c r="AL8" i="17"/>
  <c r="AK8" i="22"/>
  <c r="F81" i="9"/>
  <c r="AD41" i="9"/>
  <c r="I81" i="9" s="1"/>
  <c r="AL40" i="9"/>
  <c r="AM35" i="9" s="1"/>
  <c r="AP15" i="8"/>
  <c r="D55" i="8" s="1"/>
  <c r="AQ15" i="8"/>
  <c r="E55" i="8" s="1"/>
  <c r="AP16" i="1"/>
  <c r="D56" i="1" s="1"/>
  <c r="AQ16" i="1"/>
  <c r="E56" i="1" s="1"/>
  <c r="AR19" i="4"/>
  <c r="G59" i="4" s="1"/>
  <c r="AS19" i="4"/>
  <c r="H59" i="4" s="1"/>
  <c r="F53" i="7"/>
  <c r="AD13" i="7"/>
  <c r="I53" i="7" s="1"/>
  <c r="AL12" i="7"/>
  <c r="AO26" i="2"/>
  <c r="AM29" i="24"/>
  <c r="F69" i="7"/>
  <c r="AD29" i="7"/>
  <c r="I69" i="7" s="1"/>
  <c r="AL28" i="7"/>
  <c r="AO7" i="20"/>
  <c r="AU22" i="1"/>
  <c r="L62" i="1" s="1"/>
  <c r="AO21" i="17"/>
  <c r="AT21" i="17" s="1"/>
  <c r="K61" i="17" s="1"/>
  <c r="AK36" i="7"/>
  <c r="AD24" i="9"/>
  <c r="I64" i="9" s="1"/>
  <c r="AS24" i="9"/>
  <c r="H64" i="9" s="1"/>
  <c r="F64" i="9"/>
  <c r="AR24" i="9"/>
  <c r="G64" i="9" s="1"/>
  <c r="AL23" i="9"/>
  <c r="AM23" i="9" s="1"/>
  <c r="AS23" i="9" s="1"/>
  <c r="H63" i="9" s="1"/>
  <c r="J54" i="13"/>
  <c r="AF14" i="13"/>
  <c r="M54" i="13" s="1"/>
  <c r="AN13" i="13"/>
  <c r="AO38" i="6"/>
  <c r="AQ16" i="24"/>
  <c r="E56" i="24" s="1"/>
  <c r="AP16" i="24"/>
  <c r="D56" i="24" s="1"/>
  <c r="AM30" i="24"/>
  <c r="AQ29" i="20"/>
  <c r="E69" i="20" s="1"/>
  <c r="AM32" i="23"/>
  <c r="AM9" i="24"/>
  <c r="AP35" i="19"/>
  <c r="D75" i="19" s="1"/>
  <c r="AQ35" i="19"/>
  <c r="E75" i="19" s="1"/>
  <c r="AT21" i="20"/>
  <c r="K61" i="20" s="1"/>
  <c r="AK10" i="22"/>
  <c r="AR19" i="11"/>
  <c r="G59" i="11" s="1"/>
  <c r="AM16" i="5"/>
  <c r="AP17" i="18"/>
  <c r="D57" i="18" s="1"/>
  <c r="AQ17" i="18"/>
  <c r="E57" i="18" s="1"/>
  <c r="AD8" i="2"/>
  <c r="I48" i="2" s="1"/>
  <c r="F48" i="2"/>
  <c r="AL7" i="2"/>
  <c r="AO21" i="3"/>
  <c r="AM21" i="21"/>
  <c r="AO13" i="21"/>
  <c r="AM21" i="25"/>
  <c r="AQ32" i="24"/>
  <c r="E72" i="24" s="1"/>
  <c r="AP32" i="24"/>
  <c r="D72" i="24" s="1"/>
  <c r="AQ32" i="11"/>
  <c r="E72" i="11" s="1"/>
  <c r="AP32" i="11"/>
  <c r="D72" i="11" s="1"/>
  <c r="F74" i="20"/>
  <c r="AD34" i="20"/>
  <c r="I74" i="20" s="1"/>
  <c r="AL33" i="20"/>
  <c r="AS41" i="22"/>
  <c r="H81" i="22" s="1"/>
  <c r="AP25" i="6"/>
  <c r="D65" i="6" s="1"/>
  <c r="AQ25" i="6"/>
  <c r="E65" i="6" s="1"/>
  <c r="J69" i="9"/>
  <c r="AF29" i="9"/>
  <c r="M69" i="9" s="1"/>
  <c r="AN28" i="9"/>
  <c r="AM16" i="24"/>
  <c r="AM14" i="8"/>
  <c r="AR7" i="20"/>
  <c r="G47" i="20" s="1"/>
  <c r="AK10" i="16"/>
  <c r="AM31" i="16"/>
  <c r="AQ11" i="11"/>
  <c r="E51" i="11" s="1"/>
  <c r="AP11" i="11"/>
  <c r="D51" i="11" s="1"/>
  <c r="AU15" i="21"/>
  <c r="L55" i="21" s="1"/>
  <c r="AP33" i="14"/>
  <c r="D73" i="14" s="1"/>
  <c r="AQ33" i="14"/>
  <c r="E73" i="14" s="1"/>
  <c r="AO25" i="25"/>
  <c r="AP35" i="10"/>
  <c r="D75" i="10" s="1"/>
  <c r="AQ35" i="10"/>
  <c r="E75" i="10" s="1"/>
  <c r="AK40" i="20"/>
  <c r="AO33" i="3"/>
  <c r="AP9" i="3"/>
  <c r="D49" i="3" s="1"/>
  <c r="AQ9" i="3"/>
  <c r="E49" i="3" s="1"/>
  <c r="AO28" i="21"/>
  <c r="AQ33" i="21"/>
  <c r="E73" i="21" s="1"/>
  <c r="AP33" i="21"/>
  <c r="D73" i="21" s="1"/>
  <c r="F58" i="7"/>
  <c r="AD18" i="7"/>
  <c r="I58" i="7" s="1"/>
  <c r="AL17" i="7"/>
  <c r="AM17" i="7" s="1"/>
  <c r="AO25" i="18"/>
  <c r="AO8" i="12"/>
  <c r="AS23" i="23"/>
  <c r="H63" i="23" s="1"/>
  <c r="AM38" i="22"/>
  <c r="AF12" i="15"/>
  <c r="M52" i="15" s="1"/>
  <c r="J52" i="15"/>
  <c r="AN11" i="15"/>
  <c r="AF26" i="20"/>
  <c r="M66" i="20" s="1"/>
  <c r="J66" i="20"/>
  <c r="AN25" i="20"/>
  <c r="AU18" i="6"/>
  <c r="L58" i="6" s="1"/>
  <c r="AT18" i="6"/>
  <c r="K58" i="6" s="1"/>
  <c r="AM30" i="14"/>
  <c r="AP34" i="23"/>
  <c r="D74" i="23" s="1"/>
  <c r="AQ34" i="23"/>
  <c r="E74" i="23" s="1"/>
  <c r="AF17" i="2"/>
  <c r="M57" i="2" s="1"/>
  <c r="J57" i="2"/>
  <c r="AN16" i="2"/>
  <c r="AM16" i="11"/>
  <c r="J55" i="22"/>
  <c r="AF15" i="22"/>
  <c r="M55" i="22" s="1"/>
  <c r="AN14" i="22"/>
  <c r="AO18" i="1"/>
  <c r="AM25" i="24"/>
  <c r="J55" i="13"/>
  <c r="AF15" i="13"/>
  <c r="M55" i="13" s="1"/>
  <c r="AN14" i="13"/>
  <c r="AF10" i="16"/>
  <c r="M50" i="16" s="1"/>
  <c r="J50" i="16"/>
  <c r="AN9" i="16"/>
  <c r="AQ31" i="22"/>
  <c r="E71" i="22" s="1"/>
  <c r="AP31" i="22"/>
  <c r="D71" i="22" s="1"/>
  <c r="AO20" i="1"/>
  <c r="AM9" i="8"/>
  <c r="AM39" i="24"/>
  <c r="AP28" i="3"/>
  <c r="D68" i="3" s="1"/>
  <c r="AQ28" i="3"/>
  <c r="E68" i="3" s="1"/>
  <c r="AS37" i="15"/>
  <c r="H77" i="15" s="1"/>
  <c r="AR37" i="15"/>
  <c r="G77" i="15" s="1"/>
  <c r="AQ19" i="15"/>
  <c r="E59" i="15" s="1"/>
  <c r="AM15" i="8"/>
  <c r="AT41" i="18"/>
  <c r="K81" i="18" s="1"/>
  <c r="AM29" i="2"/>
  <c r="F62" i="2"/>
  <c r="AD22" i="2"/>
  <c r="I62" i="2" s="1"/>
  <c r="AL21" i="2"/>
  <c r="AQ19" i="3"/>
  <c r="E59" i="3" s="1"/>
  <c r="AP19" i="3"/>
  <c r="D59" i="3" s="1"/>
  <c r="AT20" i="8"/>
  <c r="K60" i="8" s="1"/>
  <c r="AU20" i="8"/>
  <c r="L60" i="8" s="1"/>
  <c r="AO36" i="12"/>
  <c r="AK7" i="22"/>
  <c r="J79" i="13"/>
  <c r="AF39" i="13"/>
  <c r="M79" i="13" s="1"/>
  <c r="AN38" i="13"/>
  <c r="AO13" i="23"/>
  <c r="AM10" i="8"/>
  <c r="AK20" i="22"/>
  <c r="AD12" i="10"/>
  <c r="I52" i="10" s="1"/>
  <c r="F52" i="10"/>
  <c r="AL11" i="10"/>
  <c r="AO14" i="3"/>
  <c r="AM22" i="18"/>
  <c r="F58" i="22"/>
  <c r="AD18" i="22"/>
  <c r="I58" i="22" s="1"/>
  <c r="AL17" i="22"/>
  <c r="AO27" i="11"/>
  <c r="AK14" i="17"/>
  <c r="AD30" i="9"/>
  <c r="I70" i="9" s="1"/>
  <c r="F70" i="9"/>
  <c r="AL29" i="9"/>
  <c r="AQ15" i="1"/>
  <c r="E55" i="1" s="1"/>
  <c r="AP15" i="1"/>
  <c r="D55" i="1" s="1"/>
  <c r="AO34" i="19"/>
  <c r="AQ12" i="20"/>
  <c r="E52" i="20" s="1"/>
  <c r="AP12" i="20"/>
  <c r="D52" i="20" s="1"/>
  <c r="AM31" i="2"/>
  <c r="AR38" i="2"/>
  <c r="G78" i="2" s="1"/>
  <c r="AO22" i="24"/>
  <c r="AU38" i="10"/>
  <c r="L78" i="10" s="1"/>
  <c r="AF19" i="13"/>
  <c r="M59" i="13" s="1"/>
  <c r="J59" i="13"/>
  <c r="AN18" i="13"/>
  <c r="AR39" i="8"/>
  <c r="G79" i="8" s="1"/>
  <c r="AS39" i="8"/>
  <c r="H79" i="8" s="1"/>
  <c r="AM30" i="5"/>
  <c r="AF15" i="7"/>
  <c r="M55" i="7" s="1"/>
  <c r="J55" i="7"/>
  <c r="AN14" i="7"/>
  <c r="AT41" i="19"/>
  <c r="K81" i="19" s="1"/>
  <c r="AO18" i="21"/>
  <c r="AM7" i="25"/>
  <c r="AP8" i="1"/>
  <c r="D48" i="1" s="1"/>
  <c r="AQ8" i="1"/>
  <c r="E48" i="1" s="1"/>
  <c r="AO36" i="11"/>
  <c r="AK29" i="13"/>
  <c r="AO37" i="4"/>
  <c r="F56" i="13"/>
  <c r="AD16" i="13"/>
  <c r="I56" i="13" s="1"/>
  <c r="AL15" i="13"/>
  <c r="AK12" i="2"/>
  <c r="AQ38" i="22"/>
  <c r="E78" i="22" s="1"/>
  <c r="AP38" i="22"/>
  <c r="D78" i="22" s="1"/>
  <c r="AP9" i="23"/>
  <c r="D49" i="23" s="1"/>
  <c r="AQ9" i="23"/>
  <c r="E49" i="23" s="1"/>
  <c r="AM31" i="10"/>
  <c r="AM35" i="1"/>
  <c r="AO14" i="8"/>
  <c r="AP21" i="7"/>
  <c r="D61" i="7" s="1"/>
  <c r="AM26" i="17"/>
  <c r="AS41" i="2"/>
  <c r="H81" i="2" s="1"/>
  <c r="AR41" i="2"/>
  <c r="G81" i="2" s="1"/>
  <c r="AQ10" i="18"/>
  <c r="E50" i="18" s="1"/>
  <c r="AP10" i="18"/>
  <c r="D50" i="18" s="1"/>
  <c r="AT39" i="8"/>
  <c r="K79" i="8" s="1"/>
  <c r="AU39" i="8"/>
  <c r="L79" i="8" s="1"/>
  <c r="AO31" i="17"/>
  <c r="AD8" i="22"/>
  <c r="I48" i="22" s="1"/>
  <c r="F48" i="22"/>
  <c r="AL7" i="22"/>
  <c r="AO27" i="16"/>
  <c r="AS28" i="15"/>
  <c r="H68" i="15" s="1"/>
  <c r="AR28" i="15"/>
  <c r="G68" i="15" s="1"/>
  <c r="AQ10" i="8"/>
  <c r="E50" i="8" s="1"/>
  <c r="AP10" i="8"/>
  <c r="D50" i="8" s="1"/>
  <c r="AM28" i="3"/>
  <c r="AP10" i="25"/>
  <c r="D50" i="25" s="1"/>
  <c r="AQ10" i="25"/>
  <c r="E50" i="25" s="1"/>
  <c r="AQ33" i="12"/>
  <c r="E73" i="12" s="1"/>
  <c r="AP33" i="12"/>
  <c r="D73" i="12" s="1"/>
  <c r="AQ28" i="25"/>
  <c r="E68" i="25" s="1"/>
  <c r="AP28" i="25"/>
  <c r="D68" i="25" s="1"/>
  <c r="AK34" i="7"/>
  <c r="AF26" i="13"/>
  <c r="M66" i="13" s="1"/>
  <c r="J66" i="13"/>
  <c r="AN25" i="13"/>
  <c r="AO11" i="1"/>
  <c r="AM40" i="3"/>
  <c r="AO40" i="22"/>
  <c r="AM26" i="2"/>
  <c r="F78" i="20"/>
  <c r="AD38" i="20"/>
  <c r="I78" i="20" s="1"/>
  <c r="AL37" i="20"/>
  <c r="AU41" i="16"/>
  <c r="L81" i="16" s="1"/>
  <c r="AM39" i="25"/>
  <c r="AP26" i="11"/>
  <c r="D66" i="11" s="1"/>
  <c r="AQ26" i="11"/>
  <c r="E66" i="11" s="1"/>
  <c r="AT39" i="14"/>
  <c r="K79" i="14" s="1"/>
  <c r="AO40" i="23"/>
  <c r="AM40" i="1"/>
  <c r="AO40" i="24"/>
  <c r="AM25" i="5"/>
  <c r="AM36" i="16"/>
  <c r="AU24" i="10"/>
  <c r="L64" i="10" s="1"/>
  <c r="AT24" i="10"/>
  <c r="K64" i="10" s="1"/>
  <c r="J64" i="10"/>
  <c r="AF24" i="10"/>
  <c r="M64" i="10" s="1"/>
  <c r="AN23" i="10"/>
  <c r="AO23" i="10" s="1"/>
  <c r="J63" i="16"/>
  <c r="AF23" i="16"/>
  <c r="M63" i="16" s="1"/>
  <c r="AN22" i="16"/>
  <c r="AQ28" i="24"/>
  <c r="E68" i="24" s="1"/>
  <c r="AP28" i="24"/>
  <c r="D68" i="24" s="1"/>
  <c r="AO39" i="19"/>
  <c r="AP8" i="18"/>
  <c r="D48" i="18" s="1"/>
  <c r="AQ8" i="18"/>
  <c r="E48" i="18" s="1"/>
  <c r="AP16" i="23"/>
  <c r="D56" i="23" s="1"/>
  <c r="AQ16" i="23"/>
  <c r="E56" i="23" s="1"/>
  <c r="AP39" i="11"/>
  <c r="D79" i="11" s="1"/>
  <c r="AQ39" i="11"/>
  <c r="E79" i="11" s="1"/>
  <c r="AO40" i="17"/>
  <c r="AS37" i="14"/>
  <c r="H77" i="14" s="1"/>
  <c r="AO13" i="5"/>
  <c r="AD30" i="13"/>
  <c r="I70" i="13" s="1"/>
  <c r="F70" i="13"/>
  <c r="AL29" i="13"/>
  <c r="AF16" i="10"/>
  <c r="M56" i="10" s="1"/>
  <c r="J56" i="10"/>
  <c r="AN15" i="10"/>
  <c r="AK11" i="7"/>
  <c r="AK12" i="9"/>
  <c r="AK19" i="22"/>
  <c r="AM17" i="20"/>
  <c r="F47" i="16"/>
  <c r="AD7" i="16"/>
  <c r="I47" i="16" s="1"/>
  <c r="AR10" i="4"/>
  <c r="G50" i="4" s="1"/>
  <c r="AS10" i="4"/>
  <c r="H50" i="4" s="1"/>
  <c r="AQ25" i="5"/>
  <c r="E65" i="5" s="1"/>
  <c r="AP25" i="5"/>
  <c r="D65" i="5" s="1"/>
  <c r="AO37" i="12"/>
  <c r="AF14" i="9"/>
  <c r="M54" i="9" s="1"/>
  <c r="J54" i="9"/>
  <c r="AN13" i="9"/>
  <c r="AM40" i="4"/>
  <c r="AQ18" i="22"/>
  <c r="E58" i="22" s="1"/>
  <c r="AO25" i="4"/>
  <c r="AQ7" i="8"/>
  <c r="E47" i="8" s="1"/>
  <c r="AP7" i="8"/>
  <c r="D47" i="8" s="1"/>
  <c r="AQ40" i="11"/>
  <c r="E80" i="11" s="1"/>
  <c r="AP40" i="11"/>
  <c r="D80" i="11" s="1"/>
  <c r="AM33" i="23"/>
  <c r="AF8" i="17"/>
  <c r="M48" i="17" s="1"/>
  <c r="J48" i="17"/>
  <c r="AN7" i="17"/>
  <c r="AO15" i="1"/>
  <c r="AM39" i="23"/>
  <c r="AS13" i="21"/>
  <c r="H53" i="21" s="1"/>
  <c r="AM30" i="2"/>
  <c r="AM35" i="16"/>
  <c r="AM7" i="3"/>
  <c r="AD7" i="17"/>
  <c r="I47" i="17" s="1"/>
  <c r="F47" i="17"/>
  <c r="AP9" i="22"/>
  <c r="D49" i="22" s="1"/>
  <c r="AQ8" i="25"/>
  <c r="E48" i="25" s="1"/>
  <c r="AP8" i="25"/>
  <c r="D48" i="25" s="1"/>
  <c r="AO39" i="18"/>
  <c r="AO33" i="12"/>
  <c r="AM28" i="16"/>
  <c r="AO36" i="17"/>
  <c r="F54" i="7"/>
  <c r="AD14" i="7"/>
  <c r="I54" i="7" s="1"/>
  <c r="AL13" i="7"/>
  <c r="AP40" i="23"/>
  <c r="D80" i="23" s="1"/>
  <c r="AQ40" i="23"/>
  <c r="E80" i="23" s="1"/>
  <c r="AO37" i="18"/>
  <c r="AO27" i="4"/>
  <c r="F66" i="7"/>
  <c r="AD26" i="7"/>
  <c r="I66" i="7" s="1"/>
  <c r="AL25" i="7"/>
  <c r="AK32" i="13"/>
  <c r="AM10" i="11"/>
  <c r="AF20" i="10"/>
  <c r="M60" i="10" s="1"/>
  <c r="J60" i="10"/>
  <c r="AN19" i="10"/>
  <c r="AK11" i="15"/>
  <c r="AQ33" i="22"/>
  <c r="E73" i="22" s="1"/>
  <c r="AP33" i="22"/>
  <c r="D73" i="22" s="1"/>
  <c r="AO28" i="19"/>
  <c r="J50" i="13"/>
  <c r="AF10" i="13"/>
  <c r="M50" i="13" s="1"/>
  <c r="AN9" i="13"/>
  <c r="AT39" i="6"/>
  <c r="K79" i="6" s="1"/>
  <c r="AR7" i="19"/>
  <c r="G47" i="19" s="1"/>
  <c r="AS7" i="19"/>
  <c r="H47" i="19" s="1"/>
  <c r="AP19" i="25"/>
  <c r="D59" i="25" s="1"/>
  <c r="AQ19" i="25"/>
  <c r="E59" i="25" s="1"/>
  <c r="AK11" i="16"/>
  <c r="AQ7" i="14"/>
  <c r="E47" i="14" s="1"/>
  <c r="AP7" i="14"/>
  <c r="D47" i="14" s="1"/>
  <c r="AM31" i="25"/>
  <c r="AM30" i="18"/>
  <c r="AO37" i="23"/>
  <c r="AO35" i="19"/>
  <c r="AD7" i="2"/>
  <c r="I47" i="2" s="1"/>
  <c r="F47" i="2"/>
  <c r="AO19" i="12"/>
  <c r="AK26" i="13"/>
  <c r="AM7" i="18"/>
  <c r="AO32" i="1"/>
  <c r="AU21" i="4"/>
  <c r="L61" i="4" s="1"/>
  <c r="AT21" i="4"/>
  <c r="K61" i="4" s="1"/>
  <c r="F72" i="20"/>
  <c r="AD32" i="20"/>
  <c r="I72" i="20" s="1"/>
  <c r="AL31" i="20"/>
  <c r="AM39" i="17"/>
  <c r="AK12" i="22"/>
  <c r="AP7" i="24"/>
  <c r="D47" i="24" s="1"/>
  <c r="AQ7" i="24"/>
  <c r="E47" i="24" s="1"/>
  <c r="AO8" i="1"/>
  <c r="AO25" i="14"/>
  <c r="J68" i="9"/>
  <c r="AF28" i="9"/>
  <c r="M68" i="9" s="1"/>
  <c r="AN27" i="9"/>
  <c r="AO31" i="19"/>
  <c r="AM16" i="1"/>
  <c r="AM9" i="25"/>
  <c r="AS23" i="1"/>
  <c r="H63" i="1" s="1"/>
  <c r="AR23" i="1"/>
  <c r="G63" i="1" s="1"/>
  <c r="AK15" i="2"/>
  <c r="AU27" i="8"/>
  <c r="L67" i="8" s="1"/>
  <c r="AT27" i="8"/>
  <c r="K67" i="8" s="1"/>
  <c r="AK13" i="10"/>
  <c r="AO18" i="3"/>
  <c r="AP22" i="2"/>
  <c r="D62" i="2" s="1"/>
  <c r="AM36" i="5"/>
  <c r="AO34" i="23"/>
  <c r="AM15" i="25"/>
  <c r="AM37" i="18"/>
  <c r="AD27" i="13"/>
  <c r="I67" i="13" s="1"/>
  <c r="F67" i="13"/>
  <c r="AL26" i="13"/>
  <c r="AO34" i="6"/>
  <c r="AO37" i="11"/>
  <c r="AO32" i="23"/>
  <c r="AR24" i="16"/>
  <c r="G64" i="16" s="1"/>
  <c r="F64" i="16"/>
  <c r="AS24" i="16"/>
  <c r="H64" i="16" s="1"/>
  <c r="AD24" i="16"/>
  <c r="I64" i="16" s="1"/>
  <c r="AL23" i="16"/>
  <c r="AM23" i="16" s="1"/>
  <c r="AR11" i="19"/>
  <c r="G51" i="19" s="1"/>
  <c r="AS11" i="19"/>
  <c r="H51" i="19" s="1"/>
  <c r="AM12" i="12"/>
  <c r="AF11" i="9"/>
  <c r="M51" i="9" s="1"/>
  <c r="J51" i="9"/>
  <c r="AN10" i="9"/>
  <c r="J72" i="7"/>
  <c r="AF32" i="7"/>
  <c r="M72" i="7" s="1"/>
  <c r="AN31" i="7"/>
  <c r="J49" i="17"/>
  <c r="AF9" i="17"/>
  <c r="M49" i="17" s="1"/>
  <c r="AN8" i="17"/>
  <c r="AM30" i="11"/>
  <c r="AO39" i="3"/>
  <c r="AQ13" i="23"/>
  <c r="E53" i="23" s="1"/>
  <c r="AP13" i="23"/>
  <c r="D53" i="23" s="1"/>
  <c r="AM16" i="25"/>
  <c r="AR24" i="17"/>
  <c r="G64" i="17" s="1"/>
  <c r="F64" i="17"/>
  <c r="AD24" i="17"/>
  <c r="I64" i="17" s="1"/>
  <c r="AS24" i="17"/>
  <c r="H64" i="17" s="1"/>
  <c r="AL23" i="17"/>
  <c r="AM23" i="17" s="1"/>
  <c r="AS23" i="17" s="1"/>
  <c r="H63" i="17" s="1"/>
  <c r="AQ32" i="1"/>
  <c r="E72" i="1" s="1"/>
  <c r="AP32" i="1"/>
  <c r="D72" i="1" s="1"/>
  <c r="AM17" i="5"/>
  <c r="AU14" i="4"/>
  <c r="L54" i="4" s="1"/>
  <c r="AT14" i="4"/>
  <c r="K54" i="4" s="1"/>
  <c r="AD12" i="7"/>
  <c r="I52" i="7" s="1"/>
  <c r="F52" i="7"/>
  <c r="AL11" i="7"/>
  <c r="AP26" i="21"/>
  <c r="D66" i="21" s="1"/>
  <c r="AQ26" i="21"/>
  <c r="E66" i="21" s="1"/>
  <c r="AM34" i="17"/>
  <c r="AD25" i="7"/>
  <c r="I65" i="7" s="1"/>
  <c r="F65" i="7"/>
  <c r="AP12" i="8"/>
  <c r="D52" i="8" s="1"/>
  <c r="AQ12" i="8"/>
  <c r="E52" i="8" s="1"/>
  <c r="AP29" i="5"/>
  <c r="D69" i="5" s="1"/>
  <c r="AQ29" i="5"/>
  <c r="E69" i="5" s="1"/>
  <c r="AD22" i="9"/>
  <c r="I62" i="9" s="1"/>
  <c r="F62" i="9"/>
  <c r="AL21" i="9"/>
  <c r="AS33" i="15"/>
  <c r="H73" i="15" s="1"/>
  <c r="AR33" i="15"/>
  <c r="G73" i="15" s="1"/>
  <c r="J48" i="13"/>
  <c r="AF8" i="13"/>
  <c r="M48" i="13" s="1"/>
  <c r="AN7" i="13"/>
  <c r="AM20" i="11"/>
  <c r="F58" i="13"/>
  <c r="AD18" i="13"/>
  <c r="I58" i="13" s="1"/>
  <c r="AL17" i="13"/>
  <c r="AK37" i="13"/>
  <c r="AO11" i="11"/>
  <c r="AQ26" i="1"/>
  <c r="E66" i="1" s="1"/>
  <c r="AP26" i="1"/>
  <c r="D66" i="1" s="1"/>
  <c r="AO16" i="1"/>
  <c r="AT25" i="8"/>
  <c r="K65" i="8" s="1"/>
  <c r="AU25" i="8"/>
  <c r="L65" i="8" s="1"/>
  <c r="AS24" i="2"/>
  <c r="H64" i="2" s="1"/>
  <c r="AR24" i="2"/>
  <c r="G64" i="2" s="1"/>
  <c r="AD24" i="2"/>
  <c r="I64" i="2" s="1"/>
  <c r="F64" i="2"/>
  <c r="AL23" i="2"/>
  <c r="AM23" i="2" s="1"/>
  <c r="AR23" i="2" s="1"/>
  <c r="G63" i="2" s="1"/>
  <c r="AD15" i="9"/>
  <c r="I55" i="9" s="1"/>
  <c r="F55" i="9"/>
  <c r="AL14" i="9"/>
  <c r="AO27" i="22"/>
  <c r="AS31" i="15"/>
  <c r="H71" i="15" s="1"/>
  <c r="AR31" i="15"/>
  <c r="G71" i="15" s="1"/>
  <c r="F70" i="20"/>
  <c r="AD30" i="20"/>
  <c r="I70" i="20" s="1"/>
  <c r="AL29" i="20"/>
  <c r="AM11" i="3"/>
  <c r="AO8" i="20"/>
  <c r="AM18" i="24"/>
  <c r="AF27" i="9"/>
  <c r="M67" i="9" s="1"/>
  <c r="J67" i="9"/>
  <c r="AN26" i="9"/>
  <c r="AK7" i="7"/>
  <c r="AO17" i="18"/>
  <c r="AU7" i="19"/>
  <c r="L47" i="19" s="1"/>
  <c r="AT7" i="19"/>
  <c r="K47" i="19" s="1"/>
  <c r="AK21" i="13"/>
  <c r="AK10" i="17"/>
  <c r="AO8" i="25"/>
  <c r="AM36" i="22"/>
  <c r="AO9" i="5"/>
  <c r="AM15" i="24"/>
  <c r="AQ22" i="8"/>
  <c r="E62" i="8" s="1"/>
  <c r="AP22" i="8"/>
  <c r="D62" i="8" s="1"/>
  <c r="AQ33" i="4"/>
  <c r="E73" i="4" s="1"/>
  <c r="AP33" i="4"/>
  <c r="D73" i="4" s="1"/>
  <c r="AQ29" i="24"/>
  <c r="E69" i="24" s="1"/>
  <c r="AP29" i="24"/>
  <c r="D69" i="24" s="1"/>
  <c r="AF24" i="15"/>
  <c r="M64" i="15" s="1"/>
  <c r="AU24" i="15"/>
  <c r="L64" i="15" s="1"/>
  <c r="J64" i="15"/>
  <c r="AT24" i="15"/>
  <c r="K64" i="15" s="1"/>
  <c r="AN23" i="15"/>
  <c r="AO23" i="15" s="1"/>
  <c r="AT23" i="15" s="1"/>
  <c r="K63" i="15" s="1"/>
  <c r="J52" i="2"/>
  <c r="AF12" i="2"/>
  <c r="M52" i="2" s="1"/>
  <c r="AN11" i="2"/>
  <c r="F63" i="17"/>
  <c r="AD23" i="17"/>
  <c r="I63" i="17" s="1"/>
  <c r="AL22" i="17"/>
  <c r="AQ37" i="22"/>
  <c r="E77" i="22" s="1"/>
  <c r="AP37" i="22"/>
  <c r="D77" i="22" s="1"/>
  <c r="AD19" i="15"/>
  <c r="I59" i="15" s="1"/>
  <c r="F59" i="15"/>
  <c r="AL18" i="15"/>
  <c r="AM14" i="15" s="1"/>
  <c r="AS14" i="15" s="1"/>
  <c r="H54" i="15" s="1"/>
  <c r="AQ31" i="19"/>
  <c r="E71" i="19" s="1"/>
  <c r="AP31" i="19"/>
  <c r="D71" i="19" s="1"/>
  <c r="AQ7" i="25"/>
  <c r="E47" i="25" s="1"/>
  <c r="AP7" i="25"/>
  <c r="D47" i="25" s="1"/>
  <c r="AS7" i="4"/>
  <c r="H47" i="4" s="1"/>
  <c r="AR7" i="4"/>
  <c r="G47" i="4" s="1"/>
  <c r="J80" i="9"/>
  <c r="AF40" i="9"/>
  <c r="M80" i="9" s="1"/>
  <c r="AN39" i="9"/>
  <c r="AO39" i="9" s="1"/>
  <c r="AU39" i="9" s="1"/>
  <c r="L79" i="9" s="1"/>
  <c r="AD41" i="7"/>
  <c r="I81" i="7" s="1"/>
  <c r="F81" i="7"/>
  <c r="AL40" i="7"/>
  <c r="AP14" i="20"/>
  <c r="D54" i="20" s="1"/>
  <c r="AQ14" i="20"/>
  <c r="E54" i="20" s="1"/>
  <c r="J72" i="13"/>
  <c r="AF32" i="13"/>
  <c r="M72" i="13" s="1"/>
  <c r="AN31" i="13"/>
  <c r="AP22" i="16"/>
  <c r="D62" i="16" s="1"/>
  <c r="AS39" i="14"/>
  <c r="H79" i="14" s="1"/>
  <c r="AR39" i="14"/>
  <c r="G79" i="14" s="1"/>
  <c r="AR37" i="17"/>
  <c r="G77" i="17" s="1"/>
  <c r="AS37" i="17"/>
  <c r="H77" i="17" s="1"/>
  <c r="AR28" i="8"/>
  <c r="G68" i="8" s="1"/>
  <c r="AS28" i="8"/>
  <c r="H68" i="8" s="1"/>
  <c r="AO12" i="5"/>
  <c r="AM8" i="23"/>
  <c r="AR14" i="4"/>
  <c r="G54" i="4" s="1"/>
  <c r="AS14" i="4"/>
  <c r="H54" i="4" s="1"/>
  <c r="AQ32" i="19"/>
  <c r="E72" i="19" s="1"/>
  <c r="AP32" i="19"/>
  <c r="D72" i="19" s="1"/>
  <c r="AP19" i="18"/>
  <c r="D59" i="18" s="1"/>
  <c r="AQ19" i="18"/>
  <c r="E59" i="18" s="1"/>
  <c r="AD20" i="15"/>
  <c r="I60" i="15" s="1"/>
  <c r="F60" i="15"/>
  <c r="AL19" i="15"/>
  <c r="AQ11" i="14"/>
  <c r="E51" i="14" s="1"/>
  <c r="AP11" i="14"/>
  <c r="D51" i="14" s="1"/>
  <c r="AP20" i="23"/>
  <c r="D60" i="23" s="1"/>
  <c r="AQ20" i="23"/>
  <c r="E60" i="23" s="1"/>
  <c r="AD28" i="13"/>
  <c r="I68" i="13" s="1"/>
  <c r="F68" i="13"/>
  <c r="AL27" i="13"/>
  <c r="AP35" i="12"/>
  <c r="D75" i="12" s="1"/>
  <c r="AQ35" i="12"/>
  <c r="E75" i="12" s="1"/>
  <c r="AQ27" i="20"/>
  <c r="E67" i="20" s="1"/>
  <c r="AO33" i="10"/>
  <c r="AT38" i="12"/>
  <c r="K78" i="12" s="1"/>
  <c r="AP9" i="1"/>
  <c r="D49" i="1" s="1"/>
  <c r="AQ9" i="1"/>
  <c r="E49" i="1" s="1"/>
  <c r="AF30" i="7"/>
  <c r="M70" i="7" s="1"/>
  <c r="J70" i="7"/>
  <c r="AN29" i="7"/>
  <c r="AO14" i="5"/>
  <c r="AQ22" i="17"/>
  <c r="E62" i="17" s="1"/>
  <c r="AP22" i="17"/>
  <c r="D62" i="17" s="1"/>
  <c r="AQ13" i="14"/>
  <c r="E53" i="14" s="1"/>
  <c r="AP13" i="14"/>
  <c r="D53" i="14" s="1"/>
  <c r="AD19" i="7"/>
  <c r="I59" i="7" s="1"/>
  <c r="F59" i="7"/>
  <c r="AL18" i="7"/>
  <c r="AP19" i="21"/>
  <c r="D59" i="21" s="1"/>
  <c r="AQ19" i="21"/>
  <c r="E59" i="21" s="1"/>
  <c r="AD9" i="7"/>
  <c r="I49" i="7" s="1"/>
  <c r="F49" i="7"/>
  <c r="AL8" i="7"/>
  <c r="AU22" i="11"/>
  <c r="L62" i="11" s="1"/>
  <c r="AT22" i="11"/>
  <c r="K62" i="11" s="1"/>
  <c r="AQ36" i="3"/>
  <c r="E76" i="3" s="1"/>
  <c r="AP36" i="3"/>
  <c r="D76" i="3" s="1"/>
  <c r="AQ14" i="11"/>
  <c r="E54" i="11" s="1"/>
  <c r="AP14" i="11"/>
  <c r="D54" i="11" s="1"/>
  <c r="AU26" i="18"/>
  <c r="L66" i="18" s="1"/>
  <c r="AM33" i="14"/>
  <c r="AM26" i="25"/>
  <c r="F47" i="10"/>
  <c r="AD7" i="10"/>
  <c r="I47" i="10" s="1"/>
  <c r="AM35" i="11"/>
  <c r="AK19" i="17"/>
  <c r="AT41" i="21"/>
  <c r="K81" i="21" s="1"/>
  <c r="AT17" i="19"/>
  <c r="K57" i="19" s="1"/>
  <c r="AU17" i="19"/>
  <c r="L57" i="19" s="1"/>
  <c r="AU31" i="8"/>
  <c r="L71" i="8" s="1"/>
  <c r="AT31" i="8"/>
  <c r="K71" i="8" s="1"/>
  <c r="AQ32" i="25"/>
  <c r="E72" i="25" s="1"/>
  <c r="AP32" i="25"/>
  <c r="D72" i="25" s="1"/>
  <c r="F52" i="13"/>
  <c r="AD12" i="13"/>
  <c r="I52" i="13" s="1"/>
  <c r="AL11" i="13"/>
  <c r="AO25" i="23"/>
  <c r="AO33" i="24"/>
  <c r="AM32" i="4"/>
  <c r="AS21" i="14"/>
  <c r="H61" i="14" s="1"/>
  <c r="AR21" i="14"/>
  <c r="G61" i="14" s="1"/>
  <c r="AP15" i="25"/>
  <c r="D55" i="25" s="1"/>
  <c r="AQ15" i="25"/>
  <c r="E55" i="25" s="1"/>
  <c r="AK9" i="9"/>
  <c r="AO9" i="3"/>
  <c r="AQ37" i="3"/>
  <c r="E77" i="3" s="1"/>
  <c r="AP37" i="3"/>
  <c r="D77" i="3" s="1"/>
  <c r="AQ28" i="1"/>
  <c r="E68" i="1" s="1"/>
  <c r="AP28" i="1"/>
  <c r="D68" i="1" s="1"/>
  <c r="AR31" i="8"/>
  <c r="G71" i="8" s="1"/>
  <c r="AS31" i="8"/>
  <c r="H71" i="8" s="1"/>
  <c r="AO32" i="10"/>
  <c r="AT41" i="23"/>
  <c r="K81" i="23" s="1"/>
  <c r="AK9" i="17"/>
  <c r="AM34" i="4"/>
  <c r="AO31" i="6"/>
  <c r="AP38" i="1"/>
  <c r="D78" i="1" s="1"/>
  <c r="AQ38" i="1"/>
  <c r="E78" i="1" s="1"/>
  <c r="AT16" i="4"/>
  <c r="K56" i="4" s="1"/>
  <c r="AU16" i="4"/>
  <c r="L56" i="4" s="1"/>
  <c r="J74" i="7"/>
  <c r="AF34" i="7"/>
  <c r="M74" i="7" s="1"/>
  <c r="AN33" i="7"/>
  <c r="AO30" i="21"/>
  <c r="AS13" i="6"/>
  <c r="H53" i="6" s="1"/>
  <c r="AR13" i="6"/>
  <c r="G53" i="6" s="1"/>
  <c r="AU32" i="8"/>
  <c r="L72" i="8" s="1"/>
  <c r="AT32" i="8"/>
  <c r="K72" i="8" s="1"/>
  <c r="AR9" i="19"/>
  <c r="G49" i="19" s="1"/>
  <c r="AS9" i="19"/>
  <c r="H49" i="19" s="1"/>
  <c r="AM10" i="20"/>
  <c r="F54" i="16"/>
  <c r="AD14" i="16"/>
  <c r="I54" i="16" s="1"/>
  <c r="AL13" i="16"/>
  <c r="AO35" i="1"/>
  <c r="AF8" i="9"/>
  <c r="M48" i="9" s="1"/>
  <c r="J48" i="9"/>
  <c r="AN7" i="9"/>
  <c r="J69" i="7"/>
  <c r="AF29" i="7"/>
  <c r="M69" i="7" s="1"/>
  <c r="AN28" i="7"/>
  <c r="AM37" i="1"/>
  <c r="AO25" i="2"/>
  <c r="AP35" i="11"/>
  <c r="D75" i="11" s="1"/>
  <c r="AQ35" i="11"/>
  <c r="E75" i="11" s="1"/>
  <c r="F63" i="7"/>
  <c r="AD23" i="7"/>
  <c r="I63" i="7" s="1"/>
  <c r="AL22" i="7"/>
  <c r="AM22" i="7" s="1"/>
  <c r="AD10" i="7"/>
  <c r="I50" i="7" s="1"/>
  <c r="F50" i="7"/>
  <c r="AL9" i="7"/>
  <c r="AM9" i="7" s="1"/>
  <c r="AS9" i="7" s="1"/>
  <c r="H49" i="7" s="1"/>
  <c r="AO28" i="3"/>
  <c r="AP26" i="18"/>
  <c r="D66" i="18" s="1"/>
  <c r="AQ26" i="18"/>
  <c r="E66" i="18" s="1"/>
  <c r="AO20" i="12"/>
  <c r="F54" i="9"/>
  <c r="AD14" i="9"/>
  <c r="I54" i="9" s="1"/>
  <c r="AL13" i="9"/>
  <c r="J47" i="13"/>
  <c r="AF7" i="13"/>
  <c r="M47" i="13" s="1"/>
  <c r="AM30" i="10"/>
  <c r="AP38" i="10"/>
  <c r="D78" i="10" s="1"/>
  <c r="AQ38" i="10"/>
  <c r="E78" i="10" s="1"/>
  <c r="AQ35" i="2"/>
  <c r="E75" i="2" s="1"/>
  <c r="AP35" i="2"/>
  <c r="D75" i="2" s="1"/>
  <c r="AO34" i="16"/>
  <c r="AM30" i="16"/>
  <c r="AO25" i="16"/>
  <c r="AK20" i="17"/>
  <c r="AP15" i="24"/>
  <c r="D55" i="24" s="1"/>
  <c r="AQ15" i="24"/>
  <c r="E55" i="24" s="1"/>
  <c r="AO29" i="3"/>
  <c r="F66" i="20"/>
  <c r="AD26" i="20"/>
  <c r="I66" i="20" s="1"/>
  <c r="AL25" i="20"/>
  <c r="AO17" i="11"/>
  <c r="AO12" i="21"/>
  <c r="AM30" i="25"/>
  <c r="AM27" i="19"/>
  <c r="AM13" i="3"/>
  <c r="AO39" i="10"/>
  <c r="AU9" i="6"/>
  <c r="L49" i="6" s="1"/>
  <c r="AT9" i="6"/>
  <c r="K49" i="6" s="1"/>
  <c r="J59" i="2"/>
  <c r="AF19" i="2"/>
  <c r="M59" i="2" s="1"/>
  <c r="AN18" i="2"/>
  <c r="AP15" i="23"/>
  <c r="D55" i="23" s="1"/>
  <c r="AQ15" i="23"/>
  <c r="E55" i="23" s="1"/>
  <c r="AP18" i="1"/>
  <c r="D58" i="1" s="1"/>
  <c r="AQ18" i="1"/>
  <c r="E58" i="1" s="1"/>
  <c r="AU34" i="8"/>
  <c r="L74" i="8" s="1"/>
  <c r="AT34" i="8"/>
  <c r="K74" i="8" s="1"/>
  <c r="AQ38" i="12"/>
  <c r="E78" i="12" s="1"/>
  <c r="AP38" i="12"/>
  <c r="D78" i="12" s="1"/>
  <c r="AF34" i="20"/>
  <c r="M74" i="20" s="1"/>
  <c r="J74" i="20"/>
  <c r="AN33" i="20"/>
  <c r="AK12" i="16"/>
  <c r="AO19" i="3"/>
  <c r="AO14" i="12"/>
  <c r="AP31" i="5"/>
  <c r="D71" i="5" s="1"/>
  <c r="AQ31" i="5"/>
  <c r="E71" i="5" s="1"/>
  <c r="AQ18" i="24"/>
  <c r="E58" i="24" s="1"/>
  <c r="AP18" i="24"/>
  <c r="D58" i="24" s="1"/>
  <c r="AP12" i="25"/>
  <c r="D52" i="25" s="1"/>
  <c r="AQ12" i="25"/>
  <c r="E52" i="25" s="1"/>
  <c r="J75" i="7"/>
  <c r="AF35" i="7"/>
  <c r="M75" i="7" s="1"/>
  <c r="AN34" i="7"/>
  <c r="AM27" i="12"/>
  <c r="AP38" i="11"/>
  <c r="D78" i="11" s="1"/>
  <c r="AQ38" i="11"/>
  <c r="E78" i="11" s="1"/>
  <c r="AM32" i="19"/>
  <c r="AK15" i="9"/>
  <c r="AR24" i="10"/>
  <c r="G64" i="10" s="1"/>
  <c r="AD24" i="10"/>
  <c r="I64" i="10" s="1"/>
  <c r="AS24" i="10"/>
  <c r="H64" i="10" s="1"/>
  <c r="F64" i="10"/>
  <c r="AL23" i="10"/>
  <c r="AM23" i="10" s="1"/>
  <c r="AO26" i="4"/>
  <c r="AS21" i="19"/>
  <c r="H61" i="19" s="1"/>
  <c r="AR21" i="19"/>
  <c r="G61" i="19" s="1"/>
  <c r="AR16" i="4"/>
  <c r="G56" i="4" s="1"/>
  <c r="AS16" i="4"/>
  <c r="H56" i="4" s="1"/>
  <c r="AO27" i="17"/>
  <c r="AS42" i="9"/>
  <c r="H82" i="9" s="1"/>
  <c r="AR42" i="9"/>
  <c r="G82" i="9" s="1"/>
  <c r="AD42" i="9"/>
  <c r="I82" i="9" s="1"/>
  <c r="F82" i="9"/>
  <c r="AL41" i="9"/>
  <c r="AM41" i="9" s="1"/>
  <c r="AS41" i="9" s="1"/>
  <c r="H81" i="9" s="1"/>
  <c r="AQ32" i="14"/>
  <c r="E72" i="14" s="1"/>
  <c r="AP32" i="14"/>
  <c r="D72" i="14" s="1"/>
  <c r="AQ30" i="17"/>
  <c r="E70" i="17" s="1"/>
  <c r="AP30" i="17"/>
  <c r="D70" i="17" s="1"/>
  <c r="AO16" i="3"/>
  <c r="AP26" i="22"/>
  <c r="D66" i="22" s="1"/>
  <c r="AQ26" i="22"/>
  <c r="E66" i="22" s="1"/>
  <c r="AT13" i="4"/>
  <c r="K53" i="4" s="1"/>
  <c r="AU13" i="4"/>
  <c r="L53" i="4" s="1"/>
  <c r="AO8" i="5"/>
  <c r="AO27" i="19"/>
  <c r="AQ16" i="11"/>
  <c r="E56" i="11" s="1"/>
  <c r="AP16" i="11"/>
  <c r="D56" i="11" s="1"/>
  <c r="AD9" i="13"/>
  <c r="I49" i="13" s="1"/>
  <c r="F49" i="13"/>
  <c r="AL8" i="13"/>
  <c r="AO22" i="14"/>
  <c r="AD17" i="2"/>
  <c r="I57" i="2" s="1"/>
  <c r="F57" i="2"/>
  <c r="AL16" i="2"/>
  <c r="AQ28" i="11"/>
  <c r="E68" i="11" s="1"/>
  <c r="AP28" i="11"/>
  <c r="D68" i="11" s="1"/>
  <c r="AM28" i="14"/>
  <c r="AM37" i="19"/>
  <c r="AM28" i="22"/>
  <c r="F55" i="22"/>
  <c r="AD15" i="22"/>
  <c r="I55" i="22" s="1"/>
  <c r="AL14" i="22"/>
  <c r="AO29" i="14"/>
  <c r="J76" i="20"/>
  <c r="AF36" i="20"/>
  <c r="M76" i="20" s="1"/>
  <c r="AN35" i="20"/>
  <c r="AP30" i="19"/>
  <c r="D70" i="19" s="1"/>
  <c r="AQ30" i="19"/>
  <c r="E70" i="19" s="1"/>
  <c r="AF33" i="13"/>
  <c r="M73" i="13" s="1"/>
  <c r="J73" i="13"/>
  <c r="AN32" i="13"/>
  <c r="AR10" i="19"/>
  <c r="G50" i="19" s="1"/>
  <c r="AS10" i="19"/>
  <c r="H50" i="19" s="1"/>
  <c r="AM34" i="19"/>
  <c r="AQ33" i="24"/>
  <c r="E73" i="24" s="1"/>
  <c r="AP33" i="24"/>
  <c r="D73" i="24" s="1"/>
  <c r="AM28" i="23"/>
  <c r="AQ40" i="25"/>
  <c r="E80" i="25" s="1"/>
  <c r="AP40" i="25"/>
  <c r="D80" i="25" s="1"/>
  <c r="J57" i="10"/>
  <c r="AF17" i="10"/>
  <c r="M57" i="10" s="1"/>
  <c r="AN16" i="10"/>
  <c r="AF12" i="10"/>
  <c r="M52" i="10" s="1"/>
  <c r="J52" i="10"/>
  <c r="AN11" i="10"/>
  <c r="AM31" i="19"/>
  <c r="AM34" i="2"/>
  <c r="AT35" i="14"/>
  <c r="K75" i="14" s="1"/>
  <c r="AQ31" i="4"/>
  <c r="E71" i="4" s="1"/>
  <c r="AP31" i="4"/>
  <c r="D71" i="4" s="1"/>
  <c r="AD25" i="13"/>
  <c r="I65" i="13" s="1"/>
  <c r="F65" i="13"/>
  <c r="AO31" i="12"/>
  <c r="AM9" i="23"/>
  <c r="AF7" i="9"/>
  <c r="M47" i="9" s="1"/>
  <c r="J47" i="9"/>
  <c r="AO40" i="10"/>
  <c r="AO13" i="25"/>
  <c r="AM38" i="11"/>
  <c r="AO26" i="5"/>
  <c r="F80" i="13"/>
  <c r="AD40" i="13"/>
  <c r="I80" i="13" s="1"/>
  <c r="AL39" i="13"/>
  <c r="AM33" i="11"/>
  <c r="AO27" i="5"/>
  <c r="AM37" i="4"/>
  <c r="AM35" i="25"/>
  <c r="AQ39" i="3"/>
  <c r="E79" i="3" s="1"/>
  <c r="AP39" i="3"/>
  <c r="D79" i="3" s="1"/>
  <c r="AM36" i="24"/>
  <c r="AU17" i="23"/>
  <c r="L57" i="23" s="1"/>
  <c r="F51" i="9"/>
  <c r="AD11" i="9"/>
  <c r="I51" i="9" s="1"/>
  <c r="AL10" i="9"/>
  <c r="J64" i="13"/>
  <c r="AF24" i="13"/>
  <c r="M64" i="13" s="1"/>
  <c r="AU24" i="13"/>
  <c r="L64" i="13" s="1"/>
  <c r="AT24" i="13"/>
  <c r="K64" i="13" s="1"/>
  <c r="AN23" i="13"/>
  <c r="AO23" i="13" s="1"/>
  <c r="AT23" i="13" s="1"/>
  <c r="K63" i="13" s="1"/>
  <c r="AO18" i="24"/>
  <c r="AO35" i="18"/>
  <c r="AQ27" i="3"/>
  <c r="E67" i="3" s="1"/>
  <c r="AP27" i="3"/>
  <c r="D67" i="3" s="1"/>
  <c r="AK7" i="17"/>
  <c r="AO25" i="6"/>
  <c r="AO29" i="19"/>
  <c r="AS17" i="6"/>
  <c r="H57" i="6" s="1"/>
  <c r="AR17" i="6"/>
  <c r="G57" i="6" s="1"/>
  <c r="F67" i="20"/>
  <c r="AD27" i="20"/>
  <c r="I67" i="20" s="1"/>
  <c r="AL26" i="20"/>
  <c r="AO18" i="20"/>
  <c r="AK14" i="2"/>
  <c r="AO7" i="23"/>
  <c r="AF35" i="9"/>
  <c r="M75" i="9" s="1"/>
  <c r="J75" i="9"/>
  <c r="AN34" i="9"/>
  <c r="AM37" i="16"/>
  <c r="AK26" i="7"/>
  <c r="AK33" i="20"/>
  <c r="AO27" i="14"/>
  <c r="AM18" i="5"/>
  <c r="AQ9" i="5"/>
  <c r="E49" i="5" s="1"/>
  <c r="AP9" i="5"/>
  <c r="D49" i="5" s="1"/>
  <c r="AQ25" i="14"/>
  <c r="E65" i="14" s="1"/>
  <c r="AP25" i="14"/>
  <c r="D65" i="14" s="1"/>
  <c r="AM33" i="10"/>
  <c r="AM27" i="11"/>
  <c r="AU36" i="15"/>
  <c r="L76" i="15" s="1"/>
  <c r="AT36" i="15"/>
  <c r="K76" i="15" s="1"/>
  <c r="J54" i="15"/>
  <c r="AF14" i="15"/>
  <c r="M54" i="15" s="1"/>
  <c r="AN13" i="15"/>
  <c r="J71" i="20"/>
  <c r="AF31" i="20"/>
  <c r="M71" i="20" s="1"/>
  <c r="AN30" i="20"/>
  <c r="AO20" i="25"/>
  <c r="AF8" i="2"/>
  <c r="M48" i="2" s="1"/>
  <c r="J48" i="2"/>
  <c r="AN7" i="2"/>
  <c r="J48" i="22"/>
  <c r="AF8" i="22"/>
  <c r="M48" i="22" s="1"/>
  <c r="AN7" i="22"/>
  <c r="F52" i="15"/>
  <c r="AD12" i="15"/>
  <c r="I52" i="15" s="1"/>
  <c r="AL11" i="15"/>
  <c r="AR22" i="6"/>
  <c r="G62" i="6" s="1"/>
  <c r="AS22" i="6"/>
  <c r="H62" i="6" s="1"/>
  <c r="AT38" i="15"/>
  <c r="K78" i="15" s="1"/>
  <c r="AU38" i="15"/>
  <c r="L78" i="15" s="1"/>
  <c r="AP28" i="14"/>
  <c r="D68" i="14" s="1"/>
  <c r="AQ28" i="14"/>
  <c r="E68" i="14" s="1"/>
  <c r="AS17" i="4"/>
  <c r="H57" i="4" s="1"/>
  <c r="AR17" i="4"/>
  <c r="G57" i="4" s="1"/>
  <c r="AK7" i="2"/>
  <c r="AM11" i="20"/>
  <c r="AO25" i="24"/>
  <c r="AO17" i="12"/>
  <c r="AO35" i="6"/>
  <c r="AO22" i="12"/>
  <c r="AF37" i="7"/>
  <c r="M77" i="7" s="1"/>
  <c r="J77" i="7"/>
  <c r="AN36" i="7"/>
  <c r="AO36" i="21"/>
  <c r="F51" i="13"/>
  <c r="AD11" i="13"/>
  <c r="I51" i="13" s="1"/>
  <c r="AL10" i="13"/>
  <c r="AM30" i="6"/>
  <c r="AO30" i="2"/>
  <c r="AQ36" i="11"/>
  <c r="E76" i="11" s="1"/>
  <c r="AP36" i="11"/>
  <c r="D76" i="11" s="1"/>
  <c r="AP12" i="18"/>
  <c r="D52" i="18" s="1"/>
  <c r="AQ12" i="18"/>
  <c r="E52" i="18" s="1"/>
  <c r="AO30" i="5"/>
  <c r="AK8" i="9"/>
  <c r="AM39" i="1"/>
  <c r="AM36" i="23"/>
  <c r="F54" i="22"/>
  <c r="AD14" i="22"/>
  <c r="I54" i="22" s="1"/>
  <c r="AL13" i="22"/>
  <c r="AO17" i="24"/>
  <c r="AP10" i="23"/>
  <c r="D50" i="23" s="1"/>
  <c r="AQ10" i="23"/>
  <c r="E50" i="23" s="1"/>
  <c r="AP33" i="6"/>
  <c r="D73" i="6" s="1"/>
  <c r="AQ33" i="6"/>
  <c r="E73" i="6" s="1"/>
  <c r="J70" i="13"/>
  <c r="AF30" i="13"/>
  <c r="M70" i="13" s="1"/>
  <c r="AN29" i="13"/>
  <c r="AP38" i="6"/>
  <c r="D78" i="6" s="1"/>
  <c r="AQ38" i="6"/>
  <c r="E78" i="6" s="1"/>
  <c r="AM30" i="22"/>
  <c r="AS35" i="8"/>
  <c r="H75" i="8" s="1"/>
  <c r="AR35" i="8"/>
  <c r="G75" i="8" s="1"/>
  <c r="J60" i="13"/>
  <c r="AF20" i="13"/>
  <c r="M60" i="13" s="1"/>
  <c r="AN19" i="13"/>
  <c r="AO11" i="24"/>
  <c r="AU11" i="4"/>
  <c r="L51" i="4" s="1"/>
  <c r="AT11" i="4"/>
  <c r="K51" i="4" s="1"/>
  <c r="J53" i="10"/>
  <c r="AF13" i="10"/>
  <c r="M53" i="10" s="1"/>
  <c r="AN12" i="10"/>
  <c r="AO28" i="25"/>
  <c r="AM14" i="21"/>
  <c r="AO37" i="5"/>
  <c r="AO33" i="16"/>
  <c r="AM38" i="25"/>
  <c r="AM34" i="6"/>
  <c r="AQ33" i="23"/>
  <c r="E73" i="23" s="1"/>
  <c r="AP33" i="23"/>
  <c r="D73" i="23" s="1"/>
  <c r="AQ8" i="14"/>
  <c r="E48" i="14" s="1"/>
  <c r="AP8" i="14"/>
  <c r="D48" i="14" s="1"/>
  <c r="F51" i="16"/>
  <c r="AD11" i="16"/>
  <c r="I51" i="16" s="1"/>
  <c r="AL10" i="16"/>
  <c r="AQ30" i="25"/>
  <c r="E70" i="25" s="1"/>
  <c r="AP30" i="25"/>
  <c r="D70" i="25" s="1"/>
  <c r="AF24" i="9"/>
  <c r="M64" i="9" s="1"/>
  <c r="AT24" i="9"/>
  <c r="K64" i="9" s="1"/>
  <c r="J64" i="9"/>
  <c r="AU24" i="9"/>
  <c r="L64" i="9" s="1"/>
  <c r="AN23" i="9"/>
  <c r="AO23" i="9" s="1"/>
  <c r="AU23" i="9" s="1"/>
  <c r="L63" i="9" s="1"/>
  <c r="AO31" i="18"/>
  <c r="AM10" i="23"/>
  <c r="AP26" i="10"/>
  <c r="D66" i="10" s="1"/>
  <c r="AQ26" i="10"/>
  <c r="E66" i="10" s="1"/>
  <c r="AM7" i="24"/>
  <c r="AD13" i="17"/>
  <c r="I53" i="17" s="1"/>
  <c r="F53" i="17"/>
  <c r="AL12" i="17"/>
  <c r="F48" i="7"/>
  <c r="AD8" i="7"/>
  <c r="I48" i="7" s="1"/>
  <c r="AL7" i="7"/>
  <c r="AQ7" i="21"/>
  <c r="E47" i="21" s="1"/>
  <c r="AP7" i="21"/>
  <c r="D47" i="21" s="1"/>
  <c r="AO11" i="21"/>
  <c r="AP22" i="23"/>
  <c r="D62" i="23" s="1"/>
  <c r="AQ22" i="23"/>
  <c r="E62" i="23" s="1"/>
  <c r="AO25" i="10"/>
  <c r="F53" i="2"/>
  <c r="AD13" i="2"/>
  <c r="I53" i="2" s="1"/>
  <c r="AL12" i="2"/>
  <c r="AM20" i="24"/>
  <c r="AK9" i="10"/>
  <c r="AM31" i="22"/>
  <c r="AQ30" i="11"/>
  <c r="E70" i="11" s="1"/>
  <c r="AP30" i="11"/>
  <c r="D70" i="11" s="1"/>
  <c r="F65" i="20"/>
  <c r="AD25" i="20"/>
  <c r="I65" i="20" s="1"/>
  <c r="AR15" i="1"/>
  <c r="G55" i="1" s="1"/>
  <c r="AK9" i="16"/>
  <c r="AT19" i="20"/>
  <c r="K59" i="20" s="1"/>
  <c r="AF32" i="9"/>
  <c r="M72" i="9" s="1"/>
  <c r="J72" i="9"/>
  <c r="AN31" i="9"/>
  <c r="AM32" i="18"/>
  <c r="AP29" i="25"/>
  <c r="D69" i="25" s="1"/>
  <c r="AQ29" i="25"/>
  <c r="E69" i="25" s="1"/>
  <c r="AP27" i="7"/>
  <c r="D67" i="7" s="1"/>
  <c r="AQ34" i="20"/>
  <c r="E74" i="20" s="1"/>
  <c r="AO11" i="20"/>
  <c r="AM37" i="24"/>
  <c r="J62" i="10"/>
  <c r="AF22" i="10"/>
  <c r="M62" i="10" s="1"/>
  <c r="AN21" i="10"/>
  <c r="AP40" i="4"/>
  <c r="D80" i="4" s="1"/>
  <c r="AQ40" i="4"/>
  <c r="E80" i="4" s="1"/>
  <c r="AM25" i="3"/>
  <c r="AM35" i="2"/>
  <c r="AM27" i="1"/>
  <c r="AQ36" i="10"/>
  <c r="E76" i="10" s="1"/>
  <c r="AP36" i="10"/>
  <c r="D76" i="10" s="1"/>
  <c r="AT16" i="11"/>
  <c r="K56" i="11" s="1"/>
  <c r="AP32" i="17"/>
  <c r="D72" i="17" s="1"/>
  <c r="AQ32" i="17"/>
  <c r="E72" i="17" s="1"/>
  <c r="AM36" i="18"/>
  <c r="AF9" i="2"/>
  <c r="M49" i="2" s="1"/>
  <c r="J49" i="2"/>
  <c r="AN8" i="2"/>
  <c r="J47" i="22"/>
  <c r="AF7" i="22"/>
  <c r="M47" i="22" s="1"/>
  <c r="AO40" i="1"/>
  <c r="AQ19" i="24"/>
  <c r="E59" i="24" s="1"/>
  <c r="AP19" i="24"/>
  <c r="D59" i="24" s="1"/>
  <c r="AQ18" i="20"/>
  <c r="E58" i="20" s="1"/>
  <c r="AP18" i="20"/>
  <c r="D58" i="20" s="1"/>
  <c r="AO34" i="4"/>
  <c r="AM30" i="17"/>
  <c r="AK10" i="13"/>
  <c r="AD38" i="7"/>
  <c r="I78" i="7" s="1"/>
  <c r="F78" i="7"/>
  <c r="AL37" i="7"/>
  <c r="AK14" i="9"/>
  <c r="AP17" i="14"/>
  <c r="D57" i="14" s="1"/>
  <c r="AQ17" i="14"/>
  <c r="E57" i="14" s="1"/>
  <c r="AP8" i="24"/>
  <c r="D48" i="24" s="1"/>
  <c r="AQ8" i="24"/>
  <c r="E48" i="24" s="1"/>
  <c r="AO26" i="24"/>
  <c r="AQ29" i="21"/>
  <c r="E69" i="21" s="1"/>
  <c r="AP29" i="21"/>
  <c r="D69" i="21" s="1"/>
  <c r="AO36" i="10"/>
  <c r="AM7" i="11"/>
  <c r="AQ28" i="22"/>
  <c r="E68" i="22" s="1"/>
  <c r="AP28" i="22"/>
  <c r="D68" i="22" s="1"/>
  <c r="AQ30" i="12"/>
  <c r="E70" i="12" s="1"/>
  <c r="AP30" i="12"/>
  <c r="D70" i="12" s="1"/>
  <c r="AO8" i="21"/>
  <c r="AM26" i="22"/>
  <c r="AU36" i="8"/>
  <c r="L76" i="8" s="1"/>
  <c r="AT36" i="8"/>
  <c r="K76" i="8" s="1"/>
  <c r="AO27" i="24"/>
  <c r="AM13" i="20"/>
  <c r="AO28" i="17"/>
  <c r="AK37" i="9"/>
  <c r="AF9" i="7"/>
  <c r="M49" i="7" s="1"/>
  <c r="J49" i="7"/>
  <c r="AN8" i="7"/>
  <c r="AP39" i="10"/>
  <c r="D79" i="10" s="1"/>
  <c r="AQ39" i="10"/>
  <c r="E79" i="10" s="1"/>
  <c r="AD20" i="13"/>
  <c r="I60" i="13" s="1"/>
  <c r="F60" i="13"/>
  <c r="AL19" i="13"/>
  <c r="AQ17" i="24"/>
  <c r="E57" i="24" s="1"/>
  <c r="AP17" i="24"/>
  <c r="D57" i="24" s="1"/>
  <c r="F50" i="13"/>
  <c r="AD10" i="13"/>
  <c r="I50" i="13" s="1"/>
  <c r="AL9" i="13"/>
  <c r="AM18" i="3"/>
  <c r="AP29" i="11"/>
  <c r="D69" i="11" s="1"/>
  <c r="AQ29" i="11"/>
  <c r="E69" i="11" s="1"/>
  <c r="AK25" i="7"/>
  <c r="J81" i="7"/>
  <c r="AF41" i="7"/>
  <c r="M81" i="7" s="1"/>
  <c r="AU41" i="7"/>
  <c r="L81" i="7" s="1"/>
  <c r="AN40" i="7"/>
  <c r="AO29" i="2"/>
  <c r="AO40" i="4"/>
  <c r="AM13" i="11"/>
  <c r="AT30" i="14"/>
  <c r="K70" i="14" s="1"/>
  <c r="AU10" i="4"/>
  <c r="L50" i="4" s="1"/>
  <c r="AT10" i="4"/>
  <c r="K50" i="4" s="1"/>
  <c r="AM27" i="17"/>
  <c r="AP34" i="24"/>
  <c r="D74" i="24" s="1"/>
  <c r="AQ34" i="24"/>
  <c r="E74" i="24" s="1"/>
  <c r="AF41" i="20"/>
  <c r="M81" i="20" s="1"/>
  <c r="J81" i="20"/>
  <c r="AU41" i="20"/>
  <c r="L81" i="20" s="1"/>
  <c r="AN40" i="20"/>
  <c r="AO40" i="20" s="1"/>
  <c r="AO39" i="21"/>
  <c r="AK12" i="10"/>
  <c r="AM15" i="14"/>
  <c r="AF21" i="7"/>
  <c r="M61" i="7" s="1"/>
  <c r="AU21" i="7"/>
  <c r="L61" i="7" s="1"/>
  <c r="J61" i="7"/>
  <c r="AN20" i="7"/>
  <c r="F56" i="22"/>
  <c r="AD16" i="22"/>
  <c r="I56" i="22" s="1"/>
  <c r="AL15" i="22"/>
  <c r="AP40" i="19"/>
  <c r="D80" i="19" s="1"/>
  <c r="AQ40" i="19"/>
  <c r="E80" i="19" s="1"/>
  <c r="AK25" i="20"/>
  <c r="AM21" i="24"/>
  <c r="AR38" i="8"/>
  <c r="G78" i="8" s="1"/>
  <c r="AS38" i="8"/>
  <c r="H78" i="8" s="1"/>
  <c r="AM35" i="19"/>
  <c r="AO25" i="11"/>
  <c r="AO26" i="19"/>
  <c r="AM29" i="3"/>
  <c r="AF26" i="7"/>
  <c r="M66" i="7" s="1"/>
  <c r="J66" i="7"/>
  <c r="AN25" i="7"/>
  <c r="AM25" i="22"/>
  <c r="AQ35" i="25"/>
  <c r="E75" i="25" s="1"/>
  <c r="AP35" i="25"/>
  <c r="D75" i="25" s="1"/>
  <c r="AQ36" i="22"/>
  <c r="E76" i="22" s="1"/>
  <c r="AP36" i="22"/>
  <c r="D76" i="22" s="1"/>
  <c r="F76" i="13"/>
  <c r="AD36" i="13"/>
  <c r="I76" i="13" s="1"/>
  <c r="AL35" i="13"/>
  <c r="AM31" i="3"/>
  <c r="AP36" i="25"/>
  <c r="D76" i="25" s="1"/>
  <c r="AQ36" i="25"/>
  <c r="E76" i="25" s="1"/>
  <c r="F72" i="7"/>
  <c r="AD32" i="7"/>
  <c r="I72" i="7" s="1"/>
  <c r="AL31" i="7"/>
  <c r="AQ13" i="1"/>
  <c r="E53" i="1" s="1"/>
  <c r="AP13" i="1"/>
  <c r="D53" i="1" s="1"/>
  <c r="AT23" i="5"/>
  <c r="K63" i="5" s="1"/>
  <c r="AU23" i="5"/>
  <c r="L63" i="5" s="1"/>
  <c r="AD12" i="9"/>
  <c r="I52" i="9" s="1"/>
  <c r="F52" i="9"/>
  <c r="AL11" i="9"/>
  <c r="AM20" i="5"/>
  <c r="AF38" i="9"/>
  <c r="M78" i="9" s="1"/>
  <c r="J78" i="9"/>
  <c r="AN37" i="9"/>
  <c r="F58" i="9"/>
  <c r="AD18" i="9"/>
  <c r="I58" i="9" s="1"/>
  <c r="AL17" i="9"/>
  <c r="AM37" i="12"/>
  <c r="AU20" i="4"/>
  <c r="L60" i="4" s="1"/>
  <c r="AT20" i="4"/>
  <c r="K60" i="4" s="1"/>
  <c r="AR42" i="20"/>
  <c r="G82" i="20" s="1"/>
  <c r="AD42" i="20"/>
  <c r="I82" i="20" s="1"/>
  <c r="AS42" i="20"/>
  <c r="H82" i="20" s="1"/>
  <c r="F82" i="20"/>
  <c r="AL41" i="20"/>
  <c r="AM41" i="20" s="1"/>
  <c r="AR41" i="20" s="1"/>
  <c r="G81" i="20" s="1"/>
  <c r="AU9" i="19"/>
  <c r="L49" i="19" s="1"/>
  <c r="AT9" i="19"/>
  <c r="K49" i="19" s="1"/>
  <c r="AO36" i="3"/>
  <c r="AM9" i="12"/>
  <c r="AO26" i="16"/>
  <c r="AF33" i="9"/>
  <c r="M73" i="9" s="1"/>
  <c r="J73" i="9"/>
  <c r="AN32" i="9"/>
  <c r="AO26" i="22"/>
  <c r="AO27" i="21"/>
  <c r="AM11" i="5"/>
  <c r="AO14" i="21"/>
  <c r="AO30" i="6"/>
  <c r="AO34" i="1"/>
  <c r="AM29" i="14"/>
  <c r="AS25" i="8"/>
  <c r="H65" i="8" s="1"/>
  <c r="AR25" i="8"/>
  <c r="G65" i="8" s="1"/>
  <c r="AM33" i="5"/>
  <c r="AF29" i="20"/>
  <c r="M69" i="20" s="1"/>
  <c r="J69" i="20"/>
  <c r="AN28" i="20"/>
  <c r="AM14" i="5"/>
  <c r="AM8" i="20"/>
  <c r="AM35" i="23"/>
  <c r="AM11" i="1"/>
  <c r="AO25" i="1"/>
  <c r="AO20" i="18"/>
  <c r="AK31" i="7"/>
  <c r="AR13" i="4"/>
  <c r="G53" i="4" s="1"/>
  <c r="AS13" i="4"/>
  <c r="H53" i="4" s="1"/>
  <c r="AQ11" i="3"/>
  <c r="E51" i="3" s="1"/>
  <c r="AP11" i="3"/>
  <c r="D51" i="3" s="1"/>
  <c r="AO40" i="18"/>
  <c r="AM26" i="21"/>
  <c r="AK19" i="7"/>
  <c r="AD15" i="10"/>
  <c r="I55" i="10" s="1"/>
  <c r="F55" i="10"/>
  <c r="AL14" i="10"/>
  <c r="AK18" i="17"/>
  <c r="AQ37" i="16"/>
  <c r="E77" i="16" s="1"/>
  <c r="AP37" i="16"/>
  <c r="D77" i="16" s="1"/>
  <c r="AM36" i="11"/>
  <c r="F73" i="9"/>
  <c r="AD33" i="9"/>
  <c r="I73" i="9" s="1"/>
  <c r="AL32" i="9"/>
  <c r="AO27" i="1"/>
  <c r="AM28" i="12"/>
  <c r="AQ36" i="21"/>
  <c r="E76" i="21" s="1"/>
  <c r="AP36" i="21"/>
  <c r="D76" i="21" s="1"/>
  <c r="AM34" i="21"/>
  <c r="AO37" i="10"/>
  <c r="AK35" i="9"/>
  <c r="J47" i="7"/>
  <c r="AF7" i="7"/>
  <c r="M47" i="7" s="1"/>
  <c r="AO12" i="3"/>
  <c r="AM27" i="4"/>
  <c r="AU26" i="15"/>
  <c r="L66" i="15" s="1"/>
  <c r="AT26" i="15"/>
  <c r="K66" i="15" s="1"/>
  <c r="AQ29" i="4"/>
  <c r="E69" i="4" s="1"/>
  <c r="AP29" i="4"/>
  <c r="D69" i="4" s="1"/>
  <c r="AO7" i="24"/>
  <c r="AM31" i="21"/>
  <c r="AO19" i="14"/>
  <c r="AP25" i="23"/>
  <c r="D65" i="23" s="1"/>
  <c r="AQ25" i="23"/>
  <c r="E65" i="23" s="1"/>
  <c r="AS20" i="18"/>
  <c r="H60" i="18" s="1"/>
  <c r="AS22" i="5"/>
  <c r="H62" i="5" s="1"/>
  <c r="AD12" i="22"/>
  <c r="I52" i="22" s="1"/>
  <c r="F52" i="22"/>
  <c r="AL11" i="22"/>
  <c r="AO35" i="17"/>
  <c r="AO19" i="1"/>
  <c r="AF22" i="22"/>
  <c r="M62" i="22" s="1"/>
  <c r="J62" i="22"/>
  <c r="AN21" i="22"/>
  <c r="AP25" i="25"/>
  <c r="D65" i="25" s="1"/>
  <c r="AQ25" i="25"/>
  <c r="E65" i="25" s="1"/>
  <c r="AP25" i="2"/>
  <c r="D65" i="2" s="1"/>
  <c r="AQ25" i="2"/>
  <c r="E65" i="2" s="1"/>
  <c r="AP40" i="16"/>
  <c r="D80" i="16" s="1"/>
  <c r="AQ40" i="16"/>
  <c r="E80" i="16" s="1"/>
  <c r="J69" i="13"/>
  <c r="AF29" i="13"/>
  <c r="M69" i="13" s="1"/>
  <c r="AN28" i="13"/>
  <c r="AQ25" i="11"/>
  <c r="E65" i="11" s="1"/>
  <c r="AP25" i="11"/>
  <c r="D65" i="11" s="1"/>
  <c r="J54" i="10"/>
  <c r="AF14" i="10"/>
  <c r="M54" i="10" s="1"/>
  <c r="AN13" i="10"/>
  <c r="AO13" i="10" s="1"/>
  <c r="AT13" i="10" s="1"/>
  <c r="K53" i="10" s="1"/>
  <c r="AP30" i="1"/>
  <c r="D70" i="1" s="1"/>
  <c r="AQ30" i="1"/>
  <c r="E70" i="1" s="1"/>
  <c r="AM36" i="12"/>
  <c r="AU15" i="4"/>
  <c r="L55" i="4" s="1"/>
  <c r="AT15" i="4"/>
  <c r="K55" i="4" s="1"/>
  <c r="AM13" i="25"/>
  <c r="AO9" i="12"/>
  <c r="AM17" i="23"/>
  <c r="AQ8" i="20"/>
  <c r="E48" i="20" s="1"/>
  <c r="AP8" i="20"/>
  <c r="D48" i="20" s="1"/>
  <c r="AM8" i="8"/>
  <c r="AK28" i="9"/>
  <c r="AM13" i="18"/>
  <c r="AQ22" i="5"/>
  <c r="E62" i="5" s="1"/>
  <c r="AP22" i="5"/>
  <c r="D62" i="5" s="1"/>
  <c r="AM25" i="21"/>
  <c r="AM14" i="25"/>
  <c r="AO29" i="18"/>
  <c r="AD12" i="16"/>
  <c r="I52" i="16" s="1"/>
  <c r="F52" i="16"/>
  <c r="AL11" i="16"/>
  <c r="AM18" i="14"/>
  <c r="AP37" i="10"/>
  <c r="D77" i="10" s="1"/>
  <c r="AQ37" i="10"/>
  <c r="E77" i="10" s="1"/>
  <c r="AF25" i="7"/>
  <c r="M65" i="7" s="1"/>
  <c r="J65" i="7"/>
  <c r="AF13" i="17"/>
  <c r="M53" i="17" s="1"/>
  <c r="J53" i="17"/>
  <c r="AN12" i="17"/>
  <c r="AO12" i="17" s="1"/>
  <c r="AT12" i="17" s="1"/>
  <c r="K52" i="17" s="1"/>
  <c r="AQ35" i="1"/>
  <c r="E75" i="1" s="1"/>
  <c r="AP35" i="1"/>
  <c r="D75" i="1" s="1"/>
  <c r="AP32" i="3"/>
  <c r="D72" i="3" s="1"/>
  <c r="AQ32" i="3"/>
  <c r="E72" i="3" s="1"/>
  <c r="AQ34" i="25"/>
  <c r="E74" i="25" s="1"/>
  <c r="AP34" i="25"/>
  <c r="D74" i="25" s="1"/>
  <c r="AO30" i="18"/>
  <c r="AD11" i="17"/>
  <c r="I51" i="17" s="1"/>
  <c r="F51" i="17"/>
  <c r="AL10" i="17"/>
  <c r="AD41" i="13"/>
  <c r="I81" i="13" s="1"/>
  <c r="F81" i="13"/>
  <c r="AR41" i="13"/>
  <c r="G81" i="13" s="1"/>
  <c r="AL40" i="13"/>
  <c r="AK14" i="7"/>
  <c r="AQ22" i="3"/>
  <c r="E62" i="3" s="1"/>
  <c r="AP22" i="3"/>
  <c r="D62" i="3" s="1"/>
  <c r="AS32" i="15"/>
  <c r="H72" i="15" s="1"/>
  <c r="AR32" i="15"/>
  <c r="G72" i="15" s="1"/>
  <c r="AO32" i="18"/>
  <c r="F49" i="9"/>
  <c r="AD9" i="9"/>
  <c r="I49" i="9" s="1"/>
  <c r="AL8" i="9"/>
  <c r="AM27" i="6"/>
  <c r="J53" i="13"/>
  <c r="AF13" i="13"/>
  <c r="M53" i="13" s="1"/>
  <c r="AN12" i="13"/>
  <c r="AU15" i="19"/>
  <c r="L55" i="19" s="1"/>
  <c r="AT15" i="19"/>
  <c r="K55" i="19" s="1"/>
  <c r="AP25" i="19"/>
  <c r="D65" i="19" s="1"/>
  <c r="AQ25" i="19"/>
  <c r="E65" i="19" s="1"/>
  <c r="AM30" i="12"/>
  <c r="AP13" i="11"/>
  <c r="D53" i="11" s="1"/>
  <c r="AQ13" i="11"/>
  <c r="E53" i="11" s="1"/>
  <c r="AU33" i="8"/>
  <c r="L73" i="8" s="1"/>
  <c r="AT33" i="8"/>
  <c r="K73" i="8" s="1"/>
  <c r="AM28" i="17"/>
  <c r="AR18" i="12"/>
  <c r="G58" i="12" s="1"/>
  <c r="AS18" i="12"/>
  <c r="H58" i="12" s="1"/>
  <c r="AK40" i="7"/>
  <c r="AO10" i="20"/>
  <c r="AO37" i="3"/>
  <c r="AQ25" i="18"/>
  <c r="E65" i="18" s="1"/>
  <c r="AP25" i="18"/>
  <c r="D65" i="18" s="1"/>
  <c r="J49" i="15"/>
  <c r="AF9" i="15"/>
  <c r="M49" i="15" s="1"/>
  <c r="AN8" i="15"/>
  <c r="AD18" i="16"/>
  <c r="I58" i="16" s="1"/>
  <c r="F58" i="16"/>
  <c r="AL17" i="16"/>
  <c r="AM26" i="11"/>
  <c r="AU34" i="17"/>
  <c r="L74" i="17" s="1"/>
  <c r="AK15" i="22"/>
  <c r="AQ18" i="2"/>
  <c r="E58" i="2" s="1"/>
  <c r="AQ31" i="2"/>
  <c r="E71" i="2" s="1"/>
  <c r="AP31" i="2"/>
  <c r="D71" i="2" s="1"/>
  <c r="AS30" i="15"/>
  <c r="H70" i="15" s="1"/>
  <c r="AR30" i="15"/>
  <c r="G70" i="15" s="1"/>
  <c r="AD19" i="16"/>
  <c r="I59" i="16" s="1"/>
  <c r="F59" i="16"/>
  <c r="AL18" i="16"/>
  <c r="AP13" i="8"/>
  <c r="D53" i="8" s="1"/>
  <c r="AQ13" i="8"/>
  <c r="E53" i="8" s="1"/>
  <c r="AP11" i="13"/>
  <c r="D51" i="13" s="1"/>
  <c r="AM16" i="23"/>
  <c r="AP22" i="21"/>
  <c r="D62" i="21" s="1"/>
  <c r="AQ22" i="21"/>
  <c r="E62" i="21" s="1"/>
  <c r="AO22" i="21"/>
  <c r="AM25" i="10"/>
  <c r="AO25" i="19"/>
  <c r="F54" i="10"/>
  <c r="AD14" i="10"/>
  <c r="I54" i="10" s="1"/>
  <c r="AL13" i="10"/>
  <c r="AQ37" i="1"/>
  <c r="E77" i="1" s="1"/>
  <c r="AP37" i="1"/>
  <c r="D77" i="1" s="1"/>
  <c r="AO17" i="21"/>
  <c r="AQ9" i="18"/>
  <c r="E49" i="18" s="1"/>
  <c r="AP9" i="18"/>
  <c r="D49" i="18" s="1"/>
  <c r="AQ8" i="5"/>
  <c r="E48" i="5" s="1"/>
  <c r="AP8" i="5"/>
  <c r="D48" i="5" s="1"/>
  <c r="AM36" i="6"/>
  <c r="F72" i="9"/>
  <c r="AD32" i="9"/>
  <c r="I72" i="9" s="1"/>
  <c r="AL31" i="9"/>
  <c r="AM34" i="23"/>
  <c r="AM8" i="3"/>
  <c r="AM27" i="16"/>
  <c r="AR22" i="21"/>
  <c r="G62" i="21" s="1"/>
  <c r="AP27" i="12"/>
  <c r="D67" i="12" s="1"/>
  <c r="AQ27" i="12"/>
  <c r="E67" i="12" s="1"/>
  <c r="AQ33" i="18"/>
  <c r="E73" i="18" s="1"/>
  <c r="AP33" i="18"/>
  <c r="D73" i="18" s="1"/>
  <c r="AO39" i="4"/>
  <c r="AM32" i="16"/>
  <c r="AO27" i="3"/>
  <c r="AD8" i="13"/>
  <c r="I48" i="13" s="1"/>
  <c r="F48" i="13"/>
  <c r="AL7" i="13"/>
  <c r="AP10" i="14"/>
  <c r="D50" i="14" s="1"/>
  <c r="AQ10" i="14"/>
  <c r="E50" i="14" s="1"/>
  <c r="AM22" i="14"/>
  <c r="AO34" i="18"/>
  <c r="AK12" i="15"/>
  <c r="AK27" i="13"/>
  <c r="AM11" i="24"/>
  <c r="AD11" i="22"/>
  <c r="I51" i="22" s="1"/>
  <c r="F51" i="22"/>
  <c r="AL10" i="22"/>
  <c r="AM34" i="11"/>
  <c r="AM33" i="22"/>
  <c r="AO33" i="4"/>
  <c r="AQ31" i="1"/>
  <c r="E71" i="1" s="1"/>
  <c r="AP31" i="1"/>
  <c r="D71" i="1" s="1"/>
  <c r="AO30" i="16"/>
  <c r="AT25" i="15"/>
  <c r="K65" i="15" s="1"/>
  <c r="AU25" i="15"/>
  <c r="L65" i="15" s="1"/>
  <c r="AQ40" i="17"/>
  <c r="E80" i="17" s="1"/>
  <c r="AP40" i="17"/>
  <c r="D80" i="17" s="1"/>
  <c r="AQ10" i="1"/>
  <c r="E50" i="1" s="1"/>
  <c r="AP10" i="1"/>
  <c r="D50" i="1" s="1"/>
  <c r="AP21" i="3"/>
  <c r="D61" i="3" s="1"/>
  <c r="AQ21" i="3"/>
  <c r="E61" i="3" s="1"/>
  <c r="AQ30" i="2"/>
  <c r="E70" i="2" s="1"/>
  <c r="AP30" i="2"/>
  <c r="D70" i="2" s="1"/>
  <c r="AO22" i="5"/>
  <c r="AQ17" i="11"/>
  <c r="E57" i="11" s="1"/>
  <c r="AP17" i="11"/>
  <c r="D57" i="11" s="1"/>
  <c r="AO38" i="1"/>
  <c r="J51" i="10"/>
  <c r="AF11" i="10"/>
  <c r="M51" i="10" s="1"/>
  <c r="AN10" i="10"/>
  <c r="AR36" i="8"/>
  <c r="G76" i="8" s="1"/>
  <c r="AS36" i="8"/>
  <c r="H76" i="8" s="1"/>
  <c r="AK30" i="7"/>
  <c r="AQ38" i="18"/>
  <c r="E78" i="18" s="1"/>
  <c r="AP38" i="18"/>
  <c r="D78" i="18" s="1"/>
  <c r="AO38" i="23"/>
  <c r="AQ25" i="4"/>
  <c r="E65" i="4" s="1"/>
  <c r="AP25" i="4"/>
  <c r="D65" i="4" s="1"/>
  <c r="AO33" i="25"/>
  <c r="AM30" i="19"/>
  <c r="F48" i="16"/>
  <c r="AD8" i="16"/>
  <c r="I48" i="16" s="1"/>
  <c r="AL7" i="16"/>
  <c r="AQ29" i="17"/>
  <c r="E69" i="17" s="1"/>
  <c r="AP29" i="17"/>
  <c r="D69" i="17" s="1"/>
  <c r="AO31" i="14"/>
  <c r="AF16" i="9"/>
  <c r="M56" i="9" s="1"/>
  <c r="J56" i="9"/>
  <c r="AN15" i="9"/>
  <c r="AF23" i="17"/>
  <c r="M63" i="17" s="1"/>
  <c r="J63" i="17"/>
  <c r="AT23" i="17"/>
  <c r="K63" i="17" s="1"/>
  <c r="AN22" i="17"/>
  <c r="AO22" i="17" s="1"/>
  <c r="AQ25" i="10"/>
  <c r="E65" i="10" s="1"/>
  <c r="AP25" i="10"/>
  <c r="D65" i="10" s="1"/>
  <c r="AP9" i="14"/>
  <c r="D49" i="14" s="1"/>
  <c r="AQ9" i="14"/>
  <c r="E49" i="14" s="1"/>
  <c r="AM20" i="14"/>
  <c r="AO28" i="1"/>
  <c r="AS26" i="8"/>
  <c r="H66" i="8" s="1"/>
  <c r="AR26" i="8"/>
  <c r="G66" i="8" s="1"/>
  <c r="AP39" i="23"/>
  <c r="D79" i="23" s="1"/>
  <c r="AQ39" i="23"/>
  <c r="E79" i="23" s="1"/>
  <c r="F77" i="9"/>
  <c r="AD37" i="9"/>
  <c r="I77" i="9" s="1"/>
  <c r="AL36" i="9"/>
  <c r="AK16" i="17"/>
  <c r="AM27" i="10"/>
  <c r="AO22" i="20"/>
  <c r="F47" i="9"/>
  <c r="AD7" i="9"/>
  <c r="I47" i="9" s="1"/>
  <c r="AM8" i="5"/>
  <c r="AP27" i="24"/>
  <c r="D67" i="24" s="1"/>
  <c r="AQ27" i="24"/>
  <c r="E67" i="24" s="1"/>
  <c r="AM10" i="5"/>
  <c r="F50" i="2"/>
  <c r="AD10" i="2"/>
  <c r="I50" i="2" s="1"/>
  <c r="AL9" i="2"/>
  <c r="AQ25" i="24"/>
  <c r="E65" i="24" s="1"/>
  <c r="AP25" i="24"/>
  <c r="D65" i="24" s="1"/>
  <c r="AP18" i="3"/>
  <c r="D58" i="3" s="1"/>
  <c r="AQ18" i="3"/>
  <c r="E58" i="3" s="1"/>
  <c r="AK7" i="13"/>
  <c r="AD33" i="20"/>
  <c r="I73" i="20" s="1"/>
  <c r="F73" i="20"/>
  <c r="AL32" i="20"/>
  <c r="AM34" i="22"/>
  <c r="AM11" i="11"/>
  <c r="AM40" i="22"/>
  <c r="J71" i="9"/>
  <c r="AF31" i="9"/>
  <c r="M71" i="9" s="1"/>
  <c r="AN30" i="9"/>
  <c r="AK13" i="15"/>
  <c r="AS18" i="19"/>
  <c r="H58" i="19" s="1"/>
  <c r="AR18" i="19"/>
  <c r="G58" i="19" s="1"/>
  <c r="AO29" i="23"/>
  <c r="AK18" i="13"/>
  <c r="AK13" i="22"/>
  <c r="AS27" i="15"/>
  <c r="H67" i="15" s="1"/>
  <c r="AR27" i="15"/>
  <c r="G67" i="15" s="1"/>
  <c r="AP34" i="22"/>
  <c r="D74" i="22" s="1"/>
  <c r="AQ34" i="22"/>
  <c r="E74" i="22" s="1"/>
  <c r="AO39" i="17"/>
  <c r="AK15" i="10"/>
  <c r="AO36" i="6"/>
  <c r="AP27" i="19"/>
  <c r="D67" i="19" s="1"/>
  <c r="AQ27" i="19"/>
  <c r="E67" i="19" s="1"/>
  <c r="J67" i="20"/>
  <c r="AF27" i="20"/>
  <c r="M67" i="20" s="1"/>
  <c r="AN26" i="20"/>
  <c r="AR15" i="5"/>
  <c r="G55" i="5" s="1"/>
  <c r="AM30" i="1"/>
  <c r="AK11" i="17"/>
  <c r="AP9" i="20"/>
  <c r="D49" i="20" s="1"/>
  <c r="AQ9" i="20"/>
  <c r="E49" i="20" s="1"/>
  <c r="F61" i="2"/>
  <c r="AD21" i="2"/>
  <c r="I61" i="2" s="1"/>
  <c r="AL20" i="2"/>
  <c r="AP27" i="21"/>
  <c r="D67" i="21" s="1"/>
  <c r="AQ27" i="21"/>
  <c r="E67" i="21" s="1"/>
  <c r="J54" i="16"/>
  <c r="AF14" i="16"/>
  <c r="M54" i="16" s="1"/>
  <c r="AN13" i="16"/>
  <c r="AM15" i="11"/>
  <c r="AO7" i="8"/>
  <c r="AM31" i="1"/>
  <c r="AS41" i="11"/>
  <c r="H81" i="11" s="1"/>
  <c r="AM25" i="16"/>
  <c r="AM36" i="3"/>
  <c r="AP15" i="20"/>
  <c r="D55" i="20" s="1"/>
  <c r="AQ15" i="20"/>
  <c r="E55" i="20" s="1"/>
  <c r="AO32" i="12"/>
  <c r="AF35" i="13"/>
  <c r="M75" i="13" s="1"/>
  <c r="J75" i="13"/>
  <c r="AN34" i="13"/>
  <c r="AO8" i="18"/>
  <c r="AQ39" i="24"/>
  <c r="E79" i="24" s="1"/>
  <c r="AP39" i="24"/>
  <c r="D79" i="24" s="1"/>
  <c r="AM37" i="22"/>
  <c r="AP27" i="14"/>
  <c r="D67" i="14" s="1"/>
  <c r="AQ27" i="14"/>
  <c r="E67" i="14" s="1"/>
  <c r="AP14" i="23"/>
  <c r="D54" i="23" s="1"/>
  <c r="AQ14" i="23"/>
  <c r="E54" i="23" s="1"/>
  <c r="AM8" i="14"/>
  <c r="AO19" i="25"/>
  <c r="AM17" i="18"/>
  <c r="AD22" i="13"/>
  <c r="I62" i="13" s="1"/>
  <c r="F62" i="13"/>
  <c r="AL21" i="13"/>
  <c r="AM21" i="13" s="1"/>
  <c r="AP32" i="6"/>
  <c r="D72" i="6" s="1"/>
  <c r="AQ32" i="6"/>
  <c r="E72" i="6" s="1"/>
  <c r="AK35" i="20"/>
  <c r="AO26" i="21"/>
  <c r="AU17" i="6"/>
  <c r="L57" i="6" s="1"/>
  <c r="AT17" i="6"/>
  <c r="K57" i="6" s="1"/>
  <c r="AM9" i="3"/>
  <c r="AO18" i="23"/>
  <c r="AP33" i="2"/>
  <c r="D73" i="2" s="1"/>
  <c r="AQ33" i="2"/>
  <c r="E73" i="2" s="1"/>
  <c r="AM37" i="11"/>
  <c r="F64" i="13"/>
  <c r="AR24" i="13"/>
  <c r="G64" i="13" s="1"/>
  <c r="AD24" i="13"/>
  <c r="I64" i="13" s="1"/>
  <c r="AS24" i="13"/>
  <c r="H64" i="13" s="1"/>
  <c r="AL23" i="13"/>
  <c r="AM23" i="13" s="1"/>
  <c r="AR23" i="13" s="1"/>
  <c r="G63" i="13" s="1"/>
  <c r="AO11" i="8"/>
  <c r="AQ22" i="13"/>
  <c r="E62" i="13" s="1"/>
  <c r="AP22" i="13"/>
  <c r="D62" i="13" s="1"/>
  <c r="AO29" i="5"/>
  <c r="AQ14" i="1"/>
  <c r="E54" i="1" s="1"/>
  <c r="AP14" i="1"/>
  <c r="D54" i="1" s="1"/>
  <c r="AO18" i="25"/>
  <c r="AK20" i="7"/>
  <c r="AD10" i="22"/>
  <c r="I50" i="22" s="1"/>
  <c r="F50" i="22"/>
  <c r="AL9" i="22"/>
  <c r="AK38" i="7"/>
  <c r="AQ28" i="2"/>
  <c r="E68" i="2" s="1"/>
  <c r="AP28" i="2"/>
  <c r="D68" i="2" s="1"/>
  <c r="AK37" i="7"/>
  <c r="AK19" i="10"/>
  <c r="AP29" i="1"/>
  <c r="D69" i="1" s="1"/>
  <c r="AQ29" i="1"/>
  <c r="E69" i="1" s="1"/>
  <c r="AP38" i="14"/>
  <c r="D78" i="14" s="1"/>
  <c r="AQ38" i="14"/>
  <c r="E78" i="14" s="1"/>
  <c r="AM9" i="18"/>
  <c r="AK20" i="15"/>
  <c r="AO29" i="12"/>
  <c r="AM8" i="1"/>
  <c r="AM28" i="11"/>
  <c r="AO35" i="11"/>
  <c r="AO28" i="16"/>
  <c r="AK11" i="9"/>
  <c r="J48" i="10"/>
  <c r="AF8" i="10"/>
  <c r="M48" i="10" s="1"/>
  <c r="AN7" i="10"/>
  <c r="AP36" i="5"/>
  <c r="D76" i="5" s="1"/>
  <c r="AQ36" i="5"/>
  <c r="E76" i="5" s="1"/>
  <c r="AM27" i="2"/>
  <c r="F71" i="13"/>
  <c r="AD31" i="13"/>
  <c r="I71" i="13" s="1"/>
  <c r="AL30" i="13"/>
  <c r="AM10" i="21"/>
  <c r="AO33" i="14"/>
  <c r="AO21" i="21"/>
  <c r="AR12" i="19"/>
  <c r="G52" i="19" s="1"/>
  <c r="AS12" i="19"/>
  <c r="H52" i="19" s="1"/>
  <c r="F50" i="16"/>
  <c r="AD10" i="16"/>
  <c r="I50" i="16" s="1"/>
  <c r="AL9" i="16"/>
  <c r="AO15" i="5"/>
  <c r="AP25" i="1"/>
  <c r="D65" i="1" s="1"/>
  <c r="AQ25" i="1"/>
  <c r="E65" i="1" s="1"/>
  <c r="AF12" i="9"/>
  <c r="M52" i="9" s="1"/>
  <c r="J52" i="9"/>
  <c r="AN11" i="9"/>
  <c r="AQ20" i="11"/>
  <c r="E60" i="11" s="1"/>
  <c r="AP20" i="11"/>
  <c r="D60" i="11" s="1"/>
  <c r="AO21" i="5"/>
  <c r="AO30" i="23"/>
  <c r="AM12" i="1"/>
  <c r="AM35" i="22"/>
  <c r="AQ37" i="18"/>
  <c r="E77" i="18" s="1"/>
  <c r="AP37" i="18"/>
  <c r="D77" i="18" s="1"/>
  <c r="AD39" i="9"/>
  <c r="I79" i="9" s="1"/>
  <c r="F79" i="9"/>
  <c r="AL38" i="9"/>
  <c r="AM26" i="12"/>
  <c r="AK32" i="7"/>
  <c r="F48" i="17"/>
  <c r="AD8" i="17"/>
  <c r="I48" i="17" s="1"/>
  <c r="AL7" i="17"/>
  <c r="AT18" i="8"/>
  <c r="K58" i="8" s="1"/>
  <c r="AU18" i="8"/>
  <c r="L58" i="8" s="1"/>
  <c r="F78" i="9"/>
  <c r="AD38" i="9"/>
  <c r="I78" i="9" s="1"/>
  <c r="AL37" i="9"/>
  <c r="AM17" i="12"/>
  <c r="F57" i="7"/>
  <c r="AS17" i="7"/>
  <c r="H57" i="7" s="1"/>
  <c r="AR17" i="7"/>
  <c r="G57" i="7" s="1"/>
  <c r="AD17" i="7"/>
  <c r="I57" i="7" s="1"/>
  <c r="AL16" i="7"/>
  <c r="AQ15" i="18"/>
  <c r="E55" i="18" s="1"/>
  <c r="AP15" i="18"/>
  <c r="D55" i="18" s="1"/>
  <c r="AQ34" i="21"/>
  <c r="E74" i="21" s="1"/>
  <c r="AP34" i="21"/>
  <c r="D74" i="21" s="1"/>
  <c r="AO34" i="10"/>
  <c r="AD27" i="7"/>
  <c r="I67" i="7" s="1"/>
  <c r="F67" i="7"/>
  <c r="AL26" i="7"/>
  <c r="AM37" i="5"/>
  <c r="AT35" i="8"/>
  <c r="K75" i="8" s="1"/>
  <c r="AU35" i="8"/>
  <c r="L75" i="8" s="1"/>
  <c r="AO9" i="1"/>
  <c r="AP17" i="23"/>
  <c r="D57" i="23" s="1"/>
  <c r="AQ17" i="23"/>
  <c r="E57" i="23" s="1"/>
  <c r="AQ21" i="11"/>
  <c r="E61" i="11" s="1"/>
  <c r="AP21" i="11"/>
  <c r="D61" i="11" s="1"/>
  <c r="AM26" i="23"/>
  <c r="AM12" i="5"/>
  <c r="AO10" i="14"/>
  <c r="AO10" i="25"/>
  <c r="AM22" i="23"/>
  <c r="AO32" i="21"/>
  <c r="AK36" i="9"/>
  <c r="J50" i="15"/>
  <c r="AF10" i="15"/>
  <c r="M50" i="15" s="1"/>
  <c r="AN9" i="15"/>
  <c r="AT37" i="6"/>
  <c r="K77" i="6" s="1"/>
  <c r="J68" i="20"/>
  <c r="AF28" i="20"/>
  <c r="M68" i="20" s="1"/>
  <c r="AN27" i="20"/>
  <c r="AO39" i="25"/>
  <c r="AS16" i="19"/>
  <c r="H56" i="19" s="1"/>
  <c r="AR16" i="19"/>
  <c r="G56" i="19" s="1"/>
  <c r="J54" i="22"/>
  <c r="AF14" i="22"/>
  <c r="M54" i="22" s="1"/>
  <c r="AN13" i="22"/>
  <c r="AO9" i="23"/>
  <c r="AS24" i="15"/>
  <c r="H64" i="15" s="1"/>
  <c r="AR24" i="15"/>
  <c r="G64" i="15" s="1"/>
  <c r="AD24" i="15"/>
  <c r="I64" i="15" s="1"/>
  <c r="F64" i="15"/>
  <c r="AL23" i="15"/>
  <c r="AM23" i="15" s="1"/>
  <c r="AR23" i="15" s="1"/>
  <c r="G63" i="15" s="1"/>
  <c r="AM32" i="14"/>
  <c r="AM15" i="20"/>
  <c r="AM29" i="11"/>
  <c r="AD37" i="7"/>
  <c r="I77" i="7" s="1"/>
  <c r="F77" i="7"/>
  <c r="AL36" i="7"/>
  <c r="AQ34" i="2"/>
  <c r="E74" i="2" s="1"/>
  <c r="AP34" i="2"/>
  <c r="D74" i="2" s="1"/>
  <c r="AO13" i="24"/>
  <c r="AF21" i="10"/>
  <c r="M61" i="10" s="1"/>
  <c r="J61" i="10"/>
  <c r="AN20" i="10"/>
  <c r="AK18" i="15"/>
  <c r="AM11" i="8"/>
  <c r="AK29" i="9"/>
  <c r="AO10" i="24"/>
  <c r="AQ21" i="1"/>
  <c r="E61" i="1" s="1"/>
  <c r="AP21" i="1"/>
  <c r="D61" i="1" s="1"/>
  <c r="AM26" i="18"/>
  <c r="AM35" i="3"/>
  <c r="AQ18" i="5"/>
  <c r="E58" i="5" s="1"/>
  <c r="AP18" i="5"/>
  <c r="D58" i="5" s="1"/>
  <c r="AQ33" i="11"/>
  <c r="E73" i="11" s="1"/>
  <c r="AP33" i="11"/>
  <c r="D73" i="11" s="1"/>
  <c r="AP31" i="6"/>
  <c r="D71" i="6" s="1"/>
  <c r="AQ31" i="6"/>
  <c r="E71" i="6" s="1"/>
  <c r="AF37" i="13"/>
  <c r="M77" i="13" s="1"/>
  <c r="J77" i="13"/>
  <c r="AN36" i="13"/>
  <c r="AQ39" i="21"/>
  <c r="E79" i="21" s="1"/>
  <c r="AP39" i="21"/>
  <c r="D79" i="21" s="1"/>
  <c r="AM33" i="17"/>
  <c r="AQ35" i="23"/>
  <c r="E75" i="23" s="1"/>
  <c r="AP35" i="23"/>
  <c r="D75" i="23" s="1"/>
  <c r="AQ18" i="25"/>
  <c r="E58" i="25" s="1"/>
  <c r="AP18" i="25"/>
  <c r="D58" i="25" s="1"/>
  <c r="AR11" i="6"/>
  <c r="G51" i="6" s="1"/>
  <c r="AS11" i="6"/>
  <c r="H51" i="6" s="1"/>
  <c r="AO14" i="14"/>
  <c r="F69" i="9"/>
  <c r="AD29" i="9"/>
  <c r="I69" i="9" s="1"/>
  <c r="AL28" i="9"/>
  <c r="AQ35" i="21"/>
  <c r="E75" i="21" s="1"/>
  <c r="AP35" i="21"/>
  <c r="D75" i="21" s="1"/>
  <c r="AM8" i="24"/>
  <c r="AP13" i="3"/>
  <c r="D53" i="3" s="1"/>
  <c r="AQ13" i="3"/>
  <c r="E53" i="3" s="1"/>
  <c r="J56" i="7"/>
  <c r="AF16" i="7"/>
  <c r="M56" i="7" s="1"/>
  <c r="AN15" i="7"/>
  <c r="AO40" i="19"/>
  <c r="AO10" i="8"/>
  <c r="AO36" i="19"/>
  <c r="AO15" i="12"/>
  <c r="AR33" i="16"/>
  <c r="G73" i="16" s="1"/>
  <c r="AO26" i="6"/>
  <c r="AO25" i="21"/>
  <c r="AU33" i="15"/>
  <c r="L73" i="15" s="1"/>
  <c r="AT33" i="15"/>
  <c r="K73" i="15" s="1"/>
  <c r="AO29" i="16"/>
  <c r="AM36" i="25"/>
  <c r="AK21" i="17"/>
  <c r="AQ17" i="3"/>
  <c r="E57" i="3" s="1"/>
  <c r="AP17" i="3"/>
  <c r="D57" i="3" s="1"/>
  <c r="J57" i="7"/>
  <c r="AF17" i="7"/>
  <c r="M57" i="7" s="1"/>
  <c r="AN16" i="7"/>
  <c r="AM34" i="18"/>
  <c r="AU28" i="8"/>
  <c r="L68" i="8" s="1"/>
  <c r="AT28" i="8"/>
  <c r="K68" i="8" s="1"/>
  <c r="AK12" i="13"/>
  <c r="AU11" i="6"/>
  <c r="L51" i="6" s="1"/>
  <c r="AT11" i="6"/>
  <c r="K51" i="6" s="1"/>
  <c r="AO35" i="2"/>
  <c r="AP20" i="21"/>
  <c r="D60" i="21" s="1"/>
  <c r="AQ20" i="21"/>
  <c r="E60" i="21" s="1"/>
  <c r="AQ28" i="16"/>
  <c r="E68" i="16" s="1"/>
  <c r="AP28" i="16"/>
  <c r="D68" i="16" s="1"/>
  <c r="AM13" i="14"/>
  <c r="AQ25" i="16"/>
  <c r="E65" i="16" s="1"/>
  <c r="AP25" i="16"/>
  <c r="D65" i="16" s="1"/>
  <c r="AO20" i="5"/>
  <c r="AF8" i="15"/>
  <c r="M48" i="15" s="1"/>
  <c r="J48" i="15"/>
  <c r="AN7" i="15"/>
  <c r="AP20" i="24"/>
  <c r="D60" i="24" s="1"/>
  <c r="AQ20" i="24"/>
  <c r="E60" i="24" s="1"/>
  <c r="F60" i="7"/>
  <c r="AD20" i="7"/>
  <c r="I60" i="7" s="1"/>
  <c r="AL19" i="7"/>
  <c r="AF25" i="20"/>
  <c r="M65" i="20" s="1"/>
  <c r="J65" i="20"/>
  <c r="AM16" i="12"/>
  <c r="AO40" i="14"/>
  <c r="AO39" i="22"/>
  <c r="AO20" i="14"/>
  <c r="AO9" i="25"/>
  <c r="AT26" i="8"/>
  <c r="K66" i="8" s="1"/>
  <c r="AU26" i="8"/>
  <c r="L66" i="8" s="1"/>
  <c r="AM22" i="11"/>
  <c r="J54" i="2"/>
  <c r="AF14" i="2"/>
  <c r="M54" i="2" s="1"/>
  <c r="AN13" i="2"/>
  <c r="AF13" i="22"/>
  <c r="M53" i="22" s="1"/>
  <c r="J53" i="22"/>
  <c r="AN12" i="22"/>
  <c r="AQ37" i="25"/>
  <c r="E77" i="25" s="1"/>
  <c r="AP37" i="25"/>
  <c r="D77" i="25" s="1"/>
  <c r="AK36" i="20"/>
  <c r="AP18" i="12"/>
  <c r="D58" i="12" s="1"/>
  <c r="AQ18" i="12"/>
  <c r="E58" i="12" s="1"/>
  <c r="J51" i="16"/>
  <c r="AF11" i="16"/>
  <c r="M51" i="16" s="1"/>
  <c r="AN10" i="16"/>
  <c r="AO37" i="25"/>
  <c r="AK15" i="16"/>
  <c r="AK17" i="17"/>
  <c r="AQ9" i="8"/>
  <c r="E49" i="8" s="1"/>
  <c r="AP9" i="8"/>
  <c r="D49" i="8" s="1"/>
  <c r="AO37" i="14"/>
  <c r="AM36" i="17"/>
  <c r="F62" i="17"/>
  <c r="AD22" i="17"/>
  <c r="I62" i="17" s="1"/>
  <c r="AL21" i="17"/>
  <c r="AM38" i="24"/>
  <c r="AO29" i="25"/>
  <c r="AM25" i="6"/>
  <c r="AP17" i="1"/>
  <c r="D57" i="1" s="1"/>
  <c r="AQ17" i="1"/>
  <c r="E57" i="1" s="1"/>
  <c r="AO12" i="12"/>
  <c r="J78" i="13"/>
  <c r="AF38" i="13"/>
  <c r="M78" i="13" s="1"/>
  <c r="AN37" i="13"/>
  <c r="AQ27" i="2"/>
  <c r="E67" i="2" s="1"/>
  <c r="AP27" i="2"/>
  <c r="D67" i="2" s="1"/>
  <c r="AP21" i="22"/>
  <c r="D61" i="22" s="1"/>
  <c r="F50" i="10"/>
  <c r="AD10" i="10"/>
  <c r="I50" i="10" s="1"/>
  <c r="AL9" i="10"/>
  <c r="AM27" i="21"/>
  <c r="AO35" i="25"/>
  <c r="AQ9" i="25"/>
  <c r="E49" i="25" s="1"/>
  <c r="AP9" i="25"/>
  <c r="D49" i="25" s="1"/>
  <c r="F67" i="9"/>
  <c r="AD27" i="9"/>
  <c r="I67" i="9" s="1"/>
  <c r="AL26" i="9"/>
  <c r="AM19" i="5"/>
  <c r="AM40" i="12"/>
  <c r="AQ32" i="18"/>
  <c r="E72" i="18" s="1"/>
  <c r="AP32" i="18"/>
  <c r="D72" i="18" s="1"/>
  <c r="AK14" i="13"/>
  <c r="AM21" i="8"/>
  <c r="AO16" i="12"/>
  <c r="AK34" i="13"/>
  <c r="AF19" i="7"/>
  <c r="M59" i="7" s="1"/>
  <c r="J59" i="7"/>
  <c r="AN18" i="7"/>
  <c r="AP28" i="23"/>
  <c r="D68" i="23" s="1"/>
  <c r="AQ28" i="23"/>
  <c r="E68" i="23" s="1"/>
  <c r="AO40" i="21"/>
  <c r="AK16" i="2"/>
  <c r="J54" i="7"/>
  <c r="AF14" i="7"/>
  <c r="M54" i="7" s="1"/>
  <c r="AN13" i="7"/>
  <c r="F57" i="22"/>
  <c r="AD17" i="22"/>
  <c r="I57" i="22" s="1"/>
  <c r="AL16" i="22"/>
  <c r="AP40" i="22"/>
  <c r="D80" i="22" s="1"/>
  <c r="AQ40" i="22"/>
  <c r="E80" i="22" s="1"/>
  <c r="AP29" i="23"/>
  <c r="D69" i="23" s="1"/>
  <c r="AQ29" i="23"/>
  <c r="E69" i="23" s="1"/>
  <c r="AM9" i="14"/>
  <c r="AU37" i="19"/>
  <c r="L77" i="19" s="1"/>
  <c r="AP7" i="10"/>
  <c r="D47" i="10" s="1"/>
  <c r="AD15" i="13"/>
  <c r="I55" i="13" s="1"/>
  <c r="F55" i="13"/>
  <c r="AL14" i="13"/>
  <c r="AU8" i="19"/>
  <c r="L48" i="19" s="1"/>
  <c r="AT8" i="19"/>
  <c r="K48" i="19" s="1"/>
  <c r="AK18" i="16"/>
  <c r="AP34" i="19"/>
  <c r="D74" i="19" s="1"/>
  <c r="AQ34" i="19"/>
  <c r="E74" i="19" s="1"/>
  <c r="F79" i="20"/>
  <c r="AD39" i="20"/>
  <c r="I79" i="20" s="1"/>
  <c r="AL38" i="20"/>
  <c r="AM18" i="18"/>
  <c r="AR7" i="6"/>
  <c r="G47" i="6" s="1"/>
  <c r="AS7" i="6"/>
  <c r="H47" i="6" s="1"/>
  <c r="AM29" i="16"/>
  <c r="AM19" i="12"/>
  <c r="AO30" i="3"/>
  <c r="AO17" i="5"/>
  <c r="AM20" i="12"/>
  <c r="F79" i="7"/>
  <c r="AD39" i="7"/>
  <c r="I79" i="7" s="1"/>
  <c r="AL38" i="7"/>
  <c r="AM21" i="23"/>
  <c r="AD7" i="22"/>
  <c r="I47" i="22" s="1"/>
  <c r="F47" i="22"/>
  <c r="AO40" i="2"/>
  <c r="AO9" i="24"/>
  <c r="AM20" i="1"/>
  <c r="AO26" i="25"/>
  <c r="AR19" i="19"/>
  <c r="G59" i="19" s="1"/>
  <c r="AS19" i="19"/>
  <c r="H59" i="19" s="1"/>
  <c r="AP27" i="23"/>
  <c r="D67" i="23" s="1"/>
  <c r="AQ27" i="23"/>
  <c r="E67" i="23" s="1"/>
  <c r="AK16" i="9"/>
  <c r="AK8" i="13"/>
  <c r="AS14" i="19"/>
  <c r="H54" i="19" s="1"/>
  <c r="AR14" i="19"/>
  <c r="G54" i="19" s="1"/>
  <c r="AO31" i="21"/>
  <c r="AM18" i="25"/>
  <c r="AU42" i="13"/>
  <c r="L82" i="13" s="1"/>
  <c r="AT42" i="13"/>
  <c r="K82" i="13" s="1"/>
  <c r="AF42" i="13"/>
  <c r="M82" i="13" s="1"/>
  <c r="J82" i="13"/>
  <c r="AN41" i="13"/>
  <c r="AO41" i="13" s="1"/>
  <c r="AU41" i="13" s="1"/>
  <c r="L81" i="13" s="1"/>
  <c r="AM9" i="21"/>
  <c r="AU12" i="19"/>
  <c r="L52" i="19" s="1"/>
  <c r="AT12" i="19"/>
  <c r="K52" i="19" s="1"/>
  <c r="AO29" i="6"/>
  <c r="AD37" i="20"/>
  <c r="I77" i="20" s="1"/>
  <c r="F77" i="20"/>
  <c r="AL36" i="20"/>
  <c r="AQ39" i="13"/>
  <c r="E79" i="13" s="1"/>
  <c r="AP39" i="13"/>
  <c r="D79" i="13" s="1"/>
  <c r="AM39" i="5"/>
  <c r="AO30" i="22"/>
  <c r="AP26" i="23"/>
  <c r="D66" i="23" s="1"/>
  <c r="AQ26" i="23"/>
  <c r="E66" i="23" s="1"/>
  <c r="AO33" i="11"/>
  <c r="AQ28" i="17"/>
  <c r="E68" i="17" s="1"/>
  <c r="AP28" i="17"/>
  <c r="D68" i="17" s="1"/>
  <c r="AF22" i="16"/>
  <c r="M62" i="16" s="1"/>
  <c r="J62" i="16"/>
  <c r="AN21" i="16"/>
  <c r="AS9" i="1"/>
  <c r="H49" i="1" s="1"/>
  <c r="AR17" i="3"/>
  <c r="G57" i="3" s="1"/>
  <c r="AM38" i="18"/>
  <c r="AO13" i="20"/>
  <c r="AM17" i="21"/>
  <c r="AS41" i="1"/>
  <c r="H81" i="1" s="1"/>
  <c r="AS18" i="4"/>
  <c r="H58" i="4" s="1"/>
  <c r="AR18" i="4"/>
  <c r="G58" i="4" s="1"/>
  <c r="AM39" i="16"/>
  <c r="AM16" i="8"/>
  <c r="AO8" i="24"/>
  <c r="AU34" i="15"/>
  <c r="L74" i="15" s="1"/>
  <c r="AT34" i="15"/>
  <c r="K74" i="15" s="1"/>
  <c r="AQ36" i="12"/>
  <c r="E76" i="12" s="1"/>
  <c r="AP36" i="12"/>
  <c r="D76" i="12" s="1"/>
  <c r="AM32" i="6"/>
  <c r="J61" i="13"/>
  <c r="AF21" i="13"/>
  <c r="M61" i="13" s="1"/>
  <c r="AN20" i="13"/>
  <c r="AO17" i="8"/>
  <c r="AQ11" i="21"/>
  <c r="E51" i="21" s="1"/>
  <c r="AP11" i="21"/>
  <c r="D51" i="21" s="1"/>
  <c r="AQ21" i="20"/>
  <c r="E61" i="20" s="1"/>
  <c r="AP21" i="20"/>
  <c r="D61" i="20" s="1"/>
  <c r="J59" i="22"/>
  <c r="AF19" i="22"/>
  <c r="M59" i="22" s="1"/>
  <c r="AN18" i="22"/>
  <c r="AO27" i="10"/>
  <c r="AO17" i="14"/>
  <c r="AK8" i="16"/>
  <c r="AM30" i="4"/>
  <c r="AQ27" i="10"/>
  <c r="E67" i="10" s="1"/>
  <c r="AP27" i="10"/>
  <c r="D67" i="10" s="1"/>
  <c r="AK16" i="22"/>
  <c r="AK19" i="13"/>
  <c r="AO10" i="5"/>
  <c r="AF7" i="15"/>
  <c r="M47" i="15" s="1"/>
  <c r="J47" i="15"/>
  <c r="J82" i="20"/>
  <c r="AT42" i="20"/>
  <c r="K82" i="20" s="1"/>
  <c r="AU42" i="20"/>
  <c r="L82" i="20" s="1"/>
  <c r="AF42" i="20"/>
  <c r="M82" i="20" s="1"/>
  <c r="AN41" i="20"/>
  <c r="AO41" i="20" s="1"/>
  <c r="AT41" i="20" s="1"/>
  <c r="K81" i="20" s="1"/>
  <c r="AO31" i="24"/>
  <c r="AM35" i="24"/>
  <c r="AO10" i="12"/>
  <c r="AU10" i="19"/>
  <c r="L50" i="19" s="1"/>
  <c r="AT10" i="19"/>
  <c r="K50" i="19" s="1"/>
  <c r="AQ37" i="6"/>
  <c r="E77" i="6" s="1"/>
  <c r="AP37" i="6"/>
  <c r="D77" i="6" s="1"/>
  <c r="J55" i="2"/>
  <c r="AF15" i="2"/>
  <c r="M55" i="2" s="1"/>
  <c r="AN14" i="2"/>
  <c r="J51" i="22"/>
  <c r="AF11" i="22"/>
  <c r="M51" i="22" s="1"/>
  <c r="AN10" i="22"/>
  <c r="AM17" i="1"/>
  <c r="AO40" i="12"/>
  <c r="AF8" i="16"/>
  <c r="M48" i="16" s="1"/>
  <c r="J48" i="16"/>
  <c r="AN7" i="16"/>
  <c r="AM36" i="4"/>
  <c r="AK8" i="2"/>
  <c r="AD21" i="17"/>
  <c r="I61" i="17" s="1"/>
  <c r="F61" i="17"/>
  <c r="AL20" i="17"/>
  <c r="AM16" i="17" s="1"/>
  <c r="AP30" i="4"/>
  <c r="D70" i="4" s="1"/>
  <c r="AQ30" i="4"/>
  <c r="E70" i="4" s="1"/>
  <c r="AO37" i="16"/>
  <c r="AP31" i="23"/>
  <c r="D71" i="23" s="1"/>
  <c r="AQ31" i="23"/>
  <c r="E71" i="23" s="1"/>
  <c r="AQ38" i="16"/>
  <c r="E78" i="16" s="1"/>
  <c r="AP38" i="16"/>
  <c r="D78" i="16" s="1"/>
  <c r="AO15" i="20"/>
  <c r="AO21" i="12"/>
  <c r="AK12" i="7"/>
  <c r="AO25" i="3"/>
  <c r="AO30" i="12"/>
  <c r="AO36" i="16"/>
  <c r="AP35" i="5"/>
  <c r="D75" i="5" s="1"/>
  <c r="AQ35" i="5"/>
  <c r="E75" i="5" s="1"/>
  <c r="AO8" i="8"/>
  <c r="AO26" i="17"/>
  <c r="J81" i="13"/>
  <c r="AF41" i="13"/>
  <c r="M81" i="13" s="1"/>
  <c r="AN40" i="13"/>
  <c r="AP27" i="25"/>
  <c r="D67" i="25" s="1"/>
  <c r="AQ27" i="25"/>
  <c r="E67" i="25" s="1"/>
  <c r="AO9" i="21"/>
  <c r="F56" i="15"/>
  <c r="AD16" i="15"/>
  <c r="I56" i="15" s="1"/>
  <c r="AL15" i="15"/>
  <c r="AM14" i="18"/>
  <c r="AD9" i="10"/>
  <c r="I49" i="10" s="1"/>
  <c r="F49" i="10"/>
  <c r="AL8" i="10"/>
  <c r="AQ29" i="14"/>
  <c r="E69" i="14" s="1"/>
  <c r="AP29" i="14"/>
  <c r="D69" i="14" s="1"/>
  <c r="AO35" i="10"/>
  <c r="AQ27" i="4"/>
  <c r="E67" i="4" s="1"/>
  <c r="AP27" i="4"/>
  <c r="D67" i="4" s="1"/>
  <c r="AM30" i="23"/>
  <c r="AS39" i="15"/>
  <c r="H79" i="15" s="1"/>
  <c r="AR39" i="15"/>
  <c r="G79" i="15" s="1"/>
  <c r="AO9" i="11"/>
  <c r="AM34" i="1"/>
  <c r="AM12" i="8"/>
  <c r="F66" i="9"/>
  <c r="AD26" i="9"/>
  <c r="I66" i="9" s="1"/>
  <c r="AL25" i="9"/>
  <c r="AM28" i="6"/>
  <c r="AM33" i="25"/>
  <c r="AS34" i="15"/>
  <c r="H74" i="15" s="1"/>
  <c r="AR34" i="15"/>
  <c r="G74" i="15" s="1"/>
  <c r="AM13" i="1"/>
  <c r="AM25" i="4"/>
  <c r="AO31" i="11"/>
  <c r="AO12" i="11"/>
  <c r="AM21" i="12"/>
  <c r="AQ29" i="2"/>
  <c r="E69" i="2" s="1"/>
  <c r="AP29" i="2"/>
  <c r="D69" i="2" s="1"/>
  <c r="AF12" i="7"/>
  <c r="M52" i="7" s="1"/>
  <c r="J52" i="7"/>
  <c r="AN11" i="7"/>
  <c r="AR41" i="17"/>
  <c r="G81" i="17" s="1"/>
  <c r="AS41" i="17"/>
  <c r="H81" i="17" s="1"/>
  <c r="AF20" i="9"/>
  <c r="M60" i="9" s="1"/>
  <c r="J60" i="9"/>
  <c r="AN19" i="9"/>
  <c r="AM20" i="20"/>
  <c r="AQ28" i="18"/>
  <c r="E68" i="18" s="1"/>
  <c r="AP28" i="18"/>
  <c r="D68" i="18" s="1"/>
  <c r="AK17" i="10"/>
  <c r="AM37" i="10"/>
  <c r="AD14" i="13"/>
  <c r="I54" i="13" s="1"/>
  <c r="F54" i="13"/>
  <c r="AL13" i="13"/>
  <c r="AM10" i="24"/>
  <c r="AM28" i="4"/>
  <c r="AM7" i="12"/>
  <c r="AO38" i="11"/>
  <c r="AP16" i="18"/>
  <c r="D56" i="18" s="1"/>
  <c r="AQ16" i="18"/>
  <c r="E56" i="18" s="1"/>
  <c r="AM31" i="18"/>
  <c r="AK16" i="13"/>
  <c r="AK18" i="7"/>
  <c r="AM19" i="14"/>
  <c r="AM8" i="18"/>
  <c r="AK8" i="10"/>
  <c r="AO9" i="14"/>
  <c r="F76" i="7"/>
  <c r="AD36" i="7"/>
  <c r="I76" i="7" s="1"/>
  <c r="AL35" i="7"/>
  <c r="AM12" i="14"/>
  <c r="AS24" i="22"/>
  <c r="H64" i="22" s="1"/>
  <c r="AR24" i="22"/>
  <c r="G64" i="22" s="1"/>
  <c r="F64" i="22"/>
  <c r="AD24" i="22"/>
  <c r="I64" i="22" s="1"/>
  <c r="AL23" i="22"/>
  <c r="AM23" i="22" s="1"/>
  <c r="AR23" i="22" s="1"/>
  <c r="G63" i="22" s="1"/>
  <c r="AO10" i="1"/>
  <c r="J63" i="22"/>
  <c r="AF23" i="22"/>
  <c r="M63" i="22" s="1"/>
  <c r="AT23" i="22"/>
  <c r="K63" i="22" s="1"/>
  <c r="AU23" i="22"/>
  <c r="L63" i="22" s="1"/>
  <c r="AN22" i="22"/>
  <c r="AO22" i="22" s="1"/>
  <c r="AU22" i="22" s="1"/>
  <c r="L62" i="22" s="1"/>
  <c r="AM33" i="6"/>
  <c r="AM35" i="12"/>
  <c r="AM32" i="12"/>
  <c r="AT7" i="4"/>
  <c r="K47" i="4" s="1"/>
  <c r="AU7" i="4"/>
  <c r="L47" i="4" s="1"/>
  <c r="AO32" i="3"/>
  <c r="AP10" i="20"/>
  <c r="D50" i="20" s="1"/>
  <c r="AQ10" i="20"/>
  <c r="E50" i="20" s="1"/>
  <c r="AO16" i="20"/>
  <c r="AK31" i="13"/>
  <c r="AM40" i="2"/>
  <c r="AM26" i="5"/>
  <c r="AP34" i="6"/>
  <c r="D74" i="6" s="1"/>
  <c r="AQ34" i="6"/>
  <c r="E74" i="6" s="1"/>
  <c r="AM33" i="18"/>
  <c r="AO18" i="5"/>
  <c r="AD41" i="20"/>
  <c r="I81" i="20" s="1"/>
  <c r="F81" i="20"/>
  <c r="AL40" i="20"/>
  <c r="AO15" i="18"/>
  <c r="AP32" i="2"/>
  <c r="D72" i="2" s="1"/>
  <c r="AQ32" i="2"/>
  <c r="E72" i="2" s="1"/>
  <c r="AO29" i="21"/>
  <c r="AK28" i="7"/>
  <c r="J62" i="7"/>
  <c r="AF22" i="7"/>
  <c r="M62" i="7" s="1"/>
  <c r="AN21" i="7"/>
  <c r="AO21" i="7" s="1"/>
  <c r="AT21" i="7" s="1"/>
  <c r="K61" i="7" s="1"/>
  <c r="AO28" i="18"/>
  <c r="AQ32" i="10"/>
  <c r="E72" i="10" s="1"/>
  <c r="AP32" i="10"/>
  <c r="D72" i="10" s="1"/>
  <c r="AQ28" i="10"/>
  <c r="E68" i="10" s="1"/>
  <c r="AP28" i="10"/>
  <c r="D68" i="10" s="1"/>
  <c r="AQ11" i="18"/>
  <c r="E51" i="18" s="1"/>
  <c r="AP11" i="18"/>
  <c r="D51" i="18" s="1"/>
  <c r="AQ28" i="19"/>
  <c r="E68" i="19" s="1"/>
  <c r="AP28" i="19"/>
  <c r="D68" i="19" s="1"/>
  <c r="AP13" i="21"/>
  <c r="D53" i="21" s="1"/>
  <c r="AQ13" i="21"/>
  <c r="E53" i="21" s="1"/>
  <c r="AP40" i="18"/>
  <c r="D80" i="18" s="1"/>
  <c r="AQ40" i="18"/>
  <c r="E80" i="18" s="1"/>
  <c r="AK38" i="20"/>
  <c r="J59" i="10"/>
  <c r="AF19" i="10"/>
  <c r="M59" i="10" s="1"/>
  <c r="AN18" i="10"/>
  <c r="AK20" i="16"/>
  <c r="AQ12" i="5"/>
  <c r="E52" i="5" s="1"/>
  <c r="AP12" i="5"/>
  <c r="D52" i="5" s="1"/>
  <c r="AO11" i="14"/>
  <c r="AO11" i="23"/>
  <c r="AD29" i="13"/>
  <c r="I69" i="13" s="1"/>
  <c r="F69" i="13"/>
  <c r="AL28" i="13"/>
  <c r="AM20" i="8"/>
  <c r="AM39" i="3"/>
  <c r="AK16" i="16"/>
  <c r="AM30" i="3"/>
  <c r="AO33" i="22"/>
  <c r="AK26" i="20"/>
  <c r="AD21" i="7"/>
  <c r="I61" i="7" s="1"/>
  <c r="F61" i="7"/>
  <c r="AL20" i="7"/>
  <c r="AO22" i="8"/>
  <c r="AM19" i="3"/>
  <c r="AO7" i="21"/>
  <c r="AF10" i="9"/>
  <c r="M50" i="9" s="1"/>
  <c r="J50" i="9"/>
  <c r="AN9" i="9"/>
  <c r="AF33" i="7"/>
  <c r="M73" i="7" s="1"/>
  <c r="J73" i="7"/>
  <c r="AN32" i="7"/>
  <c r="AF31" i="7"/>
  <c r="M71" i="7" s="1"/>
  <c r="J71" i="7"/>
  <c r="AN30" i="7"/>
  <c r="J47" i="17"/>
  <c r="AF7" i="17"/>
  <c r="M47" i="17" s="1"/>
  <c r="AP8" i="8"/>
  <c r="D48" i="8" s="1"/>
  <c r="AQ8" i="8"/>
  <c r="E48" i="8" s="1"/>
  <c r="AM29" i="5"/>
  <c r="AK13" i="7"/>
  <c r="AM18" i="8"/>
  <c r="AQ38" i="19"/>
  <c r="E78" i="19" s="1"/>
  <c r="AP38" i="19"/>
  <c r="D78" i="19" s="1"/>
  <c r="AO34" i="22"/>
  <c r="AR10" i="6"/>
  <c r="G50" i="6" s="1"/>
  <c r="AS10" i="6"/>
  <c r="H50" i="6" s="1"/>
  <c r="AT18" i="4"/>
  <c r="K58" i="4" s="1"/>
  <c r="AU18" i="4"/>
  <c r="L58" i="4" s="1"/>
  <c r="AP14" i="8"/>
  <c r="D54" i="8" s="1"/>
  <c r="AQ14" i="8"/>
  <c r="E54" i="8" s="1"/>
  <c r="AO13" i="12"/>
  <c r="AK25" i="13"/>
  <c r="AK31" i="9"/>
  <c r="AD11" i="7"/>
  <c r="I51" i="7" s="1"/>
  <c r="F51" i="7"/>
  <c r="AL10" i="7"/>
  <c r="AF18" i="13"/>
  <c r="M58" i="13" s="1"/>
  <c r="J58" i="13"/>
  <c r="AN17" i="13"/>
  <c r="AO19" i="21"/>
  <c r="F82" i="7"/>
  <c r="AS42" i="7"/>
  <c r="H82" i="7" s="1"/>
  <c r="AD42" i="7"/>
  <c r="I82" i="7" s="1"/>
  <c r="AR42" i="7"/>
  <c r="G82" i="7" s="1"/>
  <c r="AL41" i="7"/>
  <c r="AM41" i="7" s="1"/>
  <c r="AR41" i="7" s="1"/>
  <c r="G81" i="7" s="1"/>
  <c r="AK21" i="10"/>
  <c r="AQ38" i="3"/>
  <c r="E78" i="3" s="1"/>
  <c r="AP38" i="3"/>
  <c r="D78" i="3" s="1"/>
  <c r="AM10" i="14"/>
  <c r="AO34" i="12"/>
  <c r="AP20" i="5"/>
  <c r="D60" i="5" s="1"/>
  <c r="AQ20" i="5"/>
  <c r="E60" i="5" s="1"/>
  <c r="F53" i="9"/>
  <c r="AD13" i="9"/>
  <c r="I53" i="9" s="1"/>
  <c r="AL12" i="9"/>
  <c r="AM27" i="22"/>
  <c r="AO28" i="4"/>
  <c r="AP28" i="4"/>
  <c r="D68" i="4" s="1"/>
  <c r="AQ28" i="4"/>
  <c r="E68" i="4" s="1"/>
  <c r="J51" i="13"/>
  <c r="AF11" i="13"/>
  <c r="M51" i="13" s="1"/>
  <c r="AN10" i="13"/>
  <c r="AP29" i="22"/>
  <c r="D69" i="22" s="1"/>
  <c r="AQ29" i="22"/>
  <c r="E69" i="22" s="1"/>
  <c r="AQ14" i="24"/>
  <c r="E54" i="24" s="1"/>
  <c r="AP14" i="24"/>
  <c r="D54" i="24" s="1"/>
  <c r="AM33" i="9"/>
  <c r="AS33" i="9" s="1"/>
  <c r="H73" i="9" s="1"/>
  <c r="F63" i="13"/>
  <c r="AD23" i="13"/>
  <c r="I63" i="13" s="1"/>
  <c r="AL22" i="13"/>
  <c r="AO30" i="17"/>
  <c r="AK22" i="10"/>
  <c r="AM34" i="5"/>
  <c r="AK7" i="9"/>
  <c r="AP7" i="23"/>
  <c r="D47" i="23" s="1"/>
  <c r="AQ7" i="23"/>
  <c r="E47" i="23" s="1"/>
  <c r="AQ22" i="25"/>
  <c r="E62" i="25" s="1"/>
  <c r="AP22" i="25"/>
  <c r="D62" i="25" s="1"/>
  <c r="AM21" i="20"/>
  <c r="AQ34" i="4"/>
  <c r="E74" i="4" s="1"/>
  <c r="AP34" i="4"/>
  <c r="D74" i="4" s="1"/>
  <c r="AM10" i="3"/>
  <c r="AK15" i="7"/>
  <c r="AQ8" i="21"/>
  <c r="E48" i="21" s="1"/>
  <c r="AP8" i="21"/>
  <c r="D48" i="21" s="1"/>
  <c r="AK34" i="9"/>
  <c r="F68" i="20"/>
  <c r="AD28" i="20"/>
  <c r="I68" i="20" s="1"/>
  <c r="AL27" i="20"/>
  <c r="AM40" i="23"/>
  <c r="AO30" i="11"/>
  <c r="J65" i="9"/>
  <c r="AF25" i="9"/>
  <c r="M65" i="9" s="1"/>
  <c r="AK20" i="9"/>
  <c r="AO25" i="12"/>
  <c r="AM32" i="10"/>
  <c r="AS8" i="25" l="1"/>
  <c r="H48" i="25" s="1"/>
  <c r="AT40" i="25"/>
  <c r="K80" i="25" s="1"/>
  <c r="AR19" i="24"/>
  <c r="G59" i="24" s="1"/>
  <c r="AS19" i="24"/>
  <c r="H59" i="24" s="1"/>
  <c r="AR22" i="24"/>
  <c r="G62" i="24" s="1"/>
  <c r="AT12" i="24"/>
  <c r="K52" i="24" s="1"/>
  <c r="AR27" i="24"/>
  <c r="G67" i="24" s="1"/>
  <c r="AS38" i="23"/>
  <c r="H78" i="23" s="1"/>
  <c r="AT28" i="22"/>
  <c r="K68" i="22" s="1"/>
  <c r="AU28" i="22"/>
  <c r="L68" i="22" s="1"/>
  <c r="AQ11" i="22"/>
  <c r="E51" i="22" s="1"/>
  <c r="AU35" i="22"/>
  <c r="L75" i="22" s="1"/>
  <c r="AT35" i="22"/>
  <c r="K75" i="22" s="1"/>
  <c r="AT29" i="22"/>
  <c r="K69" i="22" s="1"/>
  <c r="AP22" i="22"/>
  <c r="D62" i="22" s="1"/>
  <c r="AM20" i="22"/>
  <c r="AS20" i="22" s="1"/>
  <c r="H60" i="22" s="1"/>
  <c r="AT16" i="21"/>
  <c r="K56" i="21" s="1"/>
  <c r="AU16" i="21"/>
  <c r="L56" i="21" s="1"/>
  <c r="AS37" i="21"/>
  <c r="H77" i="21" s="1"/>
  <c r="AU33" i="21"/>
  <c r="L73" i="21" s="1"/>
  <c r="AT35" i="21"/>
  <c r="K75" i="21" s="1"/>
  <c r="AR28" i="21"/>
  <c r="G68" i="21" s="1"/>
  <c r="AS28" i="21"/>
  <c r="H68" i="21" s="1"/>
  <c r="AR19" i="21"/>
  <c r="G59" i="21" s="1"/>
  <c r="AS19" i="21"/>
  <c r="H59" i="21" s="1"/>
  <c r="AQ39" i="20"/>
  <c r="E79" i="20" s="1"/>
  <c r="AP39" i="20"/>
  <c r="D79" i="20" s="1"/>
  <c r="AP32" i="20"/>
  <c r="D72" i="20" s="1"/>
  <c r="AT17" i="20"/>
  <c r="K57" i="20" s="1"/>
  <c r="AM40" i="20"/>
  <c r="AM39" i="20"/>
  <c r="AS39" i="20" s="1"/>
  <c r="H79" i="20" s="1"/>
  <c r="AS22" i="20"/>
  <c r="H62" i="20" s="1"/>
  <c r="AR22" i="20"/>
  <c r="G62" i="20" s="1"/>
  <c r="AR14" i="20"/>
  <c r="G54" i="20" s="1"/>
  <c r="AO36" i="20"/>
  <c r="AT36" i="20" s="1"/>
  <c r="K76" i="20" s="1"/>
  <c r="AR39" i="19"/>
  <c r="G79" i="19" s="1"/>
  <c r="AR40" i="19"/>
  <c r="G80" i="19" s="1"/>
  <c r="AS40" i="19"/>
  <c r="H80" i="19" s="1"/>
  <c r="AT10" i="18"/>
  <c r="K50" i="18" s="1"/>
  <c r="AT18" i="18"/>
  <c r="K58" i="18" s="1"/>
  <c r="AU18" i="18"/>
  <c r="L58" i="18" s="1"/>
  <c r="AR29" i="18"/>
  <c r="G69" i="18" s="1"/>
  <c r="AT9" i="18"/>
  <c r="K49" i="18" s="1"/>
  <c r="AM21" i="17"/>
  <c r="AS21" i="17" s="1"/>
  <c r="H61" i="17" s="1"/>
  <c r="AO11" i="17"/>
  <c r="AU11" i="17" s="1"/>
  <c r="L51" i="17" s="1"/>
  <c r="AO14" i="17"/>
  <c r="AO16" i="17"/>
  <c r="AM16" i="16"/>
  <c r="AS16" i="16" s="1"/>
  <c r="H56" i="16" s="1"/>
  <c r="AM13" i="16"/>
  <c r="AO15" i="16"/>
  <c r="AM19" i="16"/>
  <c r="AM12" i="16"/>
  <c r="AS12" i="16" s="1"/>
  <c r="H52" i="16" s="1"/>
  <c r="AS38" i="16"/>
  <c r="H78" i="16" s="1"/>
  <c r="AU35" i="16"/>
  <c r="L75" i="16" s="1"/>
  <c r="AO21" i="16"/>
  <c r="AT21" i="16" s="1"/>
  <c r="K61" i="16" s="1"/>
  <c r="AM21" i="16"/>
  <c r="AO18" i="15"/>
  <c r="AS23" i="15"/>
  <c r="H63" i="15" s="1"/>
  <c r="AM20" i="15"/>
  <c r="AM16" i="15"/>
  <c r="AU16" i="14"/>
  <c r="L56" i="14" s="1"/>
  <c r="AT34" i="14"/>
  <c r="K74" i="14" s="1"/>
  <c r="AT28" i="14"/>
  <c r="K68" i="14" s="1"/>
  <c r="AS17" i="14"/>
  <c r="H57" i="14" s="1"/>
  <c r="AU36" i="14"/>
  <c r="L76" i="14" s="1"/>
  <c r="AT36" i="14"/>
  <c r="K76" i="14" s="1"/>
  <c r="AM16" i="13"/>
  <c r="AQ36" i="13"/>
  <c r="E76" i="13" s="1"/>
  <c r="AP36" i="13"/>
  <c r="D76" i="13" s="1"/>
  <c r="AM30" i="13"/>
  <c r="AS30" i="13" s="1"/>
  <c r="H70" i="13" s="1"/>
  <c r="AO32" i="13"/>
  <c r="AT32" i="13" s="1"/>
  <c r="K72" i="13" s="1"/>
  <c r="AU23" i="13"/>
  <c r="L63" i="13" s="1"/>
  <c r="AO20" i="13"/>
  <c r="AT20" i="13" s="1"/>
  <c r="K60" i="13" s="1"/>
  <c r="AM33" i="13"/>
  <c r="AP13" i="13"/>
  <c r="D53" i="13" s="1"/>
  <c r="AQ13" i="13"/>
  <c r="E53" i="13" s="1"/>
  <c r="AS23" i="13"/>
  <c r="H63" i="13" s="1"/>
  <c r="AM40" i="13"/>
  <c r="AR40" i="13" s="1"/>
  <c r="G80" i="13" s="1"/>
  <c r="AQ35" i="13"/>
  <c r="E75" i="13" s="1"/>
  <c r="AP35" i="13"/>
  <c r="D75" i="13" s="1"/>
  <c r="AM14" i="13"/>
  <c r="AQ20" i="13"/>
  <c r="E60" i="13" s="1"/>
  <c r="AP20" i="13"/>
  <c r="D60" i="13" s="1"/>
  <c r="AO19" i="13"/>
  <c r="AM39" i="13"/>
  <c r="AM20" i="13"/>
  <c r="AR20" i="13" s="1"/>
  <c r="G60" i="13" s="1"/>
  <c r="AP15" i="13"/>
  <c r="D55" i="13" s="1"/>
  <c r="AQ15" i="13"/>
  <c r="E55" i="13" s="1"/>
  <c r="AQ9" i="13"/>
  <c r="E49" i="13" s="1"/>
  <c r="AP9" i="13"/>
  <c r="D49" i="13" s="1"/>
  <c r="AM18" i="13"/>
  <c r="AM27" i="13"/>
  <c r="AS27" i="13" s="1"/>
  <c r="H67" i="13" s="1"/>
  <c r="AM38" i="13"/>
  <c r="AS8" i="12"/>
  <c r="H48" i="12" s="1"/>
  <c r="AR8" i="12"/>
  <c r="G48" i="12" s="1"/>
  <c r="AU39" i="12"/>
  <c r="L79" i="12" s="1"/>
  <c r="AT39" i="12"/>
  <c r="K79" i="12" s="1"/>
  <c r="AS17" i="11"/>
  <c r="H57" i="11" s="1"/>
  <c r="AR17" i="11"/>
  <c r="G57" i="11" s="1"/>
  <c r="AU39" i="11"/>
  <c r="L79" i="11" s="1"/>
  <c r="AT40" i="11"/>
  <c r="K80" i="11" s="1"/>
  <c r="AT10" i="11"/>
  <c r="K50" i="11" s="1"/>
  <c r="AM11" i="10"/>
  <c r="AS11" i="10" s="1"/>
  <c r="H51" i="10" s="1"/>
  <c r="AS26" i="10"/>
  <c r="H66" i="10" s="1"/>
  <c r="AP14" i="10"/>
  <c r="D54" i="10" s="1"/>
  <c r="AQ14" i="10"/>
  <c r="E54" i="10" s="1"/>
  <c r="AO35" i="9"/>
  <c r="AO33" i="9"/>
  <c r="AT33" i="9" s="1"/>
  <c r="K73" i="9" s="1"/>
  <c r="AM34" i="9"/>
  <c r="AR41" i="9"/>
  <c r="G81" i="9" s="1"/>
  <c r="AM36" i="9"/>
  <c r="AM21" i="9"/>
  <c r="AR21" i="9" s="1"/>
  <c r="G61" i="9" s="1"/>
  <c r="AM29" i="9"/>
  <c r="AS29" i="9" s="1"/>
  <c r="H69" i="9" s="1"/>
  <c r="AT41" i="9"/>
  <c r="K81" i="9" s="1"/>
  <c r="AM30" i="9"/>
  <c r="AR30" i="9" s="1"/>
  <c r="G70" i="9" s="1"/>
  <c r="AM11" i="9"/>
  <c r="AS11" i="9" s="1"/>
  <c r="H51" i="9" s="1"/>
  <c r="AO31" i="9"/>
  <c r="AO10" i="9"/>
  <c r="AU10" i="9" s="1"/>
  <c r="L50" i="9" s="1"/>
  <c r="AO16" i="9"/>
  <c r="AO14" i="9"/>
  <c r="AT14" i="9" s="1"/>
  <c r="K54" i="9" s="1"/>
  <c r="AO30" i="9"/>
  <c r="AU30" i="9" s="1"/>
  <c r="L70" i="9" s="1"/>
  <c r="AR23" i="9"/>
  <c r="G63" i="9" s="1"/>
  <c r="AT15" i="8"/>
  <c r="K55" i="8" s="1"/>
  <c r="AT19" i="8"/>
  <c r="K59" i="8" s="1"/>
  <c r="AS17" i="8"/>
  <c r="H57" i="8" s="1"/>
  <c r="AM18" i="7"/>
  <c r="AS18" i="7" s="1"/>
  <c r="H58" i="7" s="1"/>
  <c r="AM14" i="7"/>
  <c r="AS14" i="7" s="1"/>
  <c r="H54" i="7" s="1"/>
  <c r="AM35" i="7"/>
  <c r="AS35" i="7" s="1"/>
  <c r="H75" i="7" s="1"/>
  <c r="AO35" i="7"/>
  <c r="AU35" i="7" s="1"/>
  <c r="L75" i="7" s="1"/>
  <c r="AM38" i="7"/>
  <c r="AR38" i="7" s="1"/>
  <c r="G78" i="7" s="1"/>
  <c r="AM7" i="7"/>
  <c r="AR7" i="7" s="1"/>
  <c r="G47" i="7" s="1"/>
  <c r="AO20" i="7"/>
  <c r="AU20" i="7" s="1"/>
  <c r="L60" i="7" s="1"/>
  <c r="AQ39" i="7"/>
  <c r="E79" i="7" s="1"/>
  <c r="AO40" i="7"/>
  <c r="AO29" i="7"/>
  <c r="AT29" i="7" s="1"/>
  <c r="K69" i="7" s="1"/>
  <c r="AO12" i="7"/>
  <c r="AT12" i="7" s="1"/>
  <c r="K52" i="7" s="1"/>
  <c r="AM26" i="7"/>
  <c r="AR26" i="7" s="1"/>
  <c r="G66" i="7" s="1"/>
  <c r="AR26" i="6"/>
  <c r="G66" i="6" s="1"/>
  <c r="AS26" i="6"/>
  <c r="H66" i="6" s="1"/>
  <c r="AT27" i="6"/>
  <c r="K67" i="6" s="1"/>
  <c r="AU27" i="6"/>
  <c r="L67" i="6" s="1"/>
  <c r="AR40" i="5"/>
  <c r="G80" i="5" s="1"/>
  <c r="AS40" i="5"/>
  <c r="H80" i="5" s="1"/>
  <c r="AR9" i="5"/>
  <c r="G49" i="5" s="1"/>
  <c r="AT40" i="5"/>
  <c r="K80" i="5" s="1"/>
  <c r="AU40" i="5"/>
  <c r="L80" i="5" s="1"/>
  <c r="AR31" i="5"/>
  <c r="G71" i="5" s="1"/>
  <c r="AS31" i="5"/>
  <c r="H71" i="5" s="1"/>
  <c r="AT38" i="4"/>
  <c r="K78" i="4" s="1"/>
  <c r="AU38" i="4"/>
  <c r="L78" i="4" s="1"/>
  <c r="AR31" i="4"/>
  <c r="G71" i="4" s="1"/>
  <c r="AS31" i="4"/>
  <c r="H71" i="4" s="1"/>
  <c r="AT31" i="3"/>
  <c r="K71" i="3" s="1"/>
  <c r="AU31" i="3"/>
  <c r="L71" i="3" s="1"/>
  <c r="AU26" i="3"/>
  <c r="L66" i="3" s="1"/>
  <c r="AT26" i="3"/>
  <c r="K66" i="3" s="1"/>
  <c r="AU17" i="3"/>
  <c r="L57" i="3" s="1"/>
  <c r="AS12" i="3"/>
  <c r="H52" i="3" s="1"/>
  <c r="AR12" i="3"/>
  <c r="G52" i="3" s="1"/>
  <c r="AO18" i="2"/>
  <c r="AU18" i="2" s="1"/>
  <c r="L58" i="2" s="1"/>
  <c r="AS39" i="2"/>
  <c r="H79" i="2" s="1"/>
  <c r="AR39" i="2"/>
  <c r="G79" i="2" s="1"/>
  <c r="AT38" i="2"/>
  <c r="K78" i="2" s="1"/>
  <c r="AM18" i="2"/>
  <c r="AS18" i="2" s="1"/>
  <c r="H58" i="2" s="1"/>
  <c r="AM13" i="2"/>
  <c r="AO16" i="2"/>
  <c r="AU16" i="2" s="1"/>
  <c r="L56" i="2" s="1"/>
  <c r="AM20" i="2"/>
  <c r="AO21" i="2"/>
  <c r="AM11" i="2"/>
  <c r="AS11" i="2" s="1"/>
  <c r="H51" i="2" s="1"/>
  <c r="AM14" i="2"/>
  <c r="AS14" i="2" s="1"/>
  <c r="H54" i="2" s="1"/>
  <c r="AT33" i="2"/>
  <c r="K73" i="2" s="1"/>
  <c r="AU33" i="2"/>
  <c r="L73" i="2" s="1"/>
  <c r="AR36" i="1"/>
  <c r="G76" i="1" s="1"/>
  <c r="AS18" i="1"/>
  <c r="H58" i="1" s="1"/>
  <c r="AR18" i="1"/>
  <c r="G58" i="1" s="1"/>
  <c r="AR19" i="1"/>
  <c r="G59" i="1" s="1"/>
  <c r="AU15" i="16"/>
  <c r="L55" i="16" s="1"/>
  <c r="AT15" i="16"/>
  <c r="K55" i="16" s="1"/>
  <c r="AT17" i="16"/>
  <c r="K57" i="16" s="1"/>
  <c r="AU17" i="16"/>
  <c r="L57" i="16" s="1"/>
  <c r="AS16" i="17"/>
  <c r="H56" i="17" s="1"/>
  <c r="AR16" i="17"/>
  <c r="G56" i="17" s="1"/>
  <c r="AU35" i="10"/>
  <c r="L75" i="10" s="1"/>
  <c r="AT35" i="10"/>
  <c r="K75" i="10" s="1"/>
  <c r="AS30" i="4"/>
  <c r="H70" i="4" s="1"/>
  <c r="AR30" i="4"/>
  <c r="G70" i="4" s="1"/>
  <c r="AR9" i="21"/>
  <c r="G49" i="21" s="1"/>
  <c r="AS9" i="21"/>
  <c r="H49" i="21" s="1"/>
  <c r="AP16" i="2"/>
  <c r="D56" i="2" s="1"/>
  <c r="AQ16" i="2"/>
  <c r="E56" i="2" s="1"/>
  <c r="AR18" i="14"/>
  <c r="G58" i="14" s="1"/>
  <c r="AS18" i="14"/>
  <c r="H58" i="14" s="1"/>
  <c r="AS20" i="5"/>
  <c r="H60" i="5" s="1"/>
  <c r="AR20" i="5"/>
  <c r="G60" i="5" s="1"/>
  <c r="AU14" i="8"/>
  <c r="L54" i="8" s="1"/>
  <c r="AT14" i="8"/>
  <c r="K54" i="8" s="1"/>
  <c r="AS31" i="6"/>
  <c r="H71" i="6" s="1"/>
  <c r="AR31" i="6"/>
  <c r="G71" i="6" s="1"/>
  <c r="AP21" i="10"/>
  <c r="D61" i="10" s="1"/>
  <c r="AQ21" i="10"/>
  <c r="E61" i="10" s="1"/>
  <c r="AU17" i="8"/>
  <c r="L57" i="8" s="1"/>
  <c r="AT17" i="8"/>
  <c r="K57" i="8" s="1"/>
  <c r="AQ14" i="13"/>
  <c r="E54" i="13" s="1"/>
  <c r="AP14" i="13"/>
  <c r="D54" i="13" s="1"/>
  <c r="AT39" i="22"/>
  <c r="K79" i="22" s="1"/>
  <c r="AU39" i="22"/>
  <c r="L79" i="22" s="1"/>
  <c r="AP16" i="17"/>
  <c r="D56" i="17" s="1"/>
  <c r="AQ16" i="17"/>
  <c r="E56" i="17" s="1"/>
  <c r="AM11" i="16"/>
  <c r="AS37" i="12"/>
  <c r="H77" i="12" s="1"/>
  <c r="AR37" i="12"/>
  <c r="G77" i="12" s="1"/>
  <c r="AU29" i="2"/>
  <c r="L69" i="2" s="1"/>
  <c r="AT29" i="2"/>
  <c r="K69" i="2" s="1"/>
  <c r="AR37" i="4"/>
  <c r="G77" i="4" s="1"/>
  <c r="AS37" i="4"/>
  <c r="H77" i="4" s="1"/>
  <c r="AR37" i="1"/>
  <c r="G77" i="1" s="1"/>
  <c r="AS37" i="1"/>
  <c r="H77" i="1" s="1"/>
  <c r="AR31" i="25"/>
  <c r="G71" i="25" s="1"/>
  <c r="AS31" i="25"/>
  <c r="H71" i="25" s="1"/>
  <c r="AT32" i="17"/>
  <c r="K72" i="17" s="1"/>
  <c r="AU32" i="17"/>
  <c r="L72" i="17" s="1"/>
  <c r="AM12" i="9"/>
  <c r="AU9" i="21"/>
  <c r="L49" i="21" s="1"/>
  <c r="AT9" i="21"/>
  <c r="K49" i="21" s="1"/>
  <c r="AU17" i="14"/>
  <c r="L57" i="14" s="1"/>
  <c r="AT17" i="14"/>
  <c r="K57" i="14" s="1"/>
  <c r="AR36" i="9"/>
  <c r="G76" i="9" s="1"/>
  <c r="AS36" i="9"/>
  <c r="H76" i="9" s="1"/>
  <c r="AS26" i="21"/>
  <c r="H66" i="21" s="1"/>
  <c r="AR26" i="21"/>
  <c r="G66" i="21" s="1"/>
  <c r="AR30" i="6"/>
  <c r="G70" i="6" s="1"/>
  <c r="AS30" i="6"/>
  <c r="H70" i="6" s="1"/>
  <c r="AU30" i="21"/>
  <c r="L70" i="21" s="1"/>
  <c r="AT30" i="21"/>
  <c r="K70" i="21" s="1"/>
  <c r="AU39" i="3"/>
  <c r="L79" i="3" s="1"/>
  <c r="AT39" i="3"/>
  <c r="K79" i="3" s="1"/>
  <c r="AR40" i="4"/>
  <c r="G80" i="4" s="1"/>
  <c r="AS40" i="4"/>
  <c r="H80" i="4" s="1"/>
  <c r="AR18" i="7"/>
  <c r="G58" i="7" s="1"/>
  <c r="AT38" i="25"/>
  <c r="K78" i="25" s="1"/>
  <c r="AU38" i="25"/>
  <c r="L78" i="25" s="1"/>
  <c r="AS32" i="24"/>
  <c r="H72" i="24" s="1"/>
  <c r="AR32" i="24"/>
  <c r="G72" i="24" s="1"/>
  <c r="AO37" i="7"/>
  <c r="AT11" i="23"/>
  <c r="K51" i="23" s="1"/>
  <c r="AU11" i="23"/>
  <c r="L51" i="23" s="1"/>
  <c r="AR12" i="8"/>
  <c r="G52" i="8" s="1"/>
  <c r="AS12" i="8"/>
  <c r="H52" i="8" s="1"/>
  <c r="AU36" i="19"/>
  <c r="L76" i="19" s="1"/>
  <c r="AT36" i="19"/>
  <c r="K76" i="19" s="1"/>
  <c r="AQ37" i="7"/>
  <c r="E77" i="7" s="1"/>
  <c r="AP37" i="7"/>
  <c r="D77" i="7" s="1"/>
  <c r="AQ11" i="17"/>
  <c r="E51" i="17" s="1"/>
  <c r="AP11" i="17"/>
  <c r="D51" i="17" s="1"/>
  <c r="AT31" i="14"/>
  <c r="K71" i="14" s="1"/>
  <c r="AU31" i="14"/>
  <c r="L71" i="14" s="1"/>
  <c r="AS25" i="22"/>
  <c r="H65" i="22" s="1"/>
  <c r="AR25" i="22"/>
  <c r="G65" i="22" s="1"/>
  <c r="AO33" i="7"/>
  <c r="AT32" i="23"/>
  <c r="K72" i="23" s="1"/>
  <c r="AU32" i="23"/>
  <c r="L72" i="23" s="1"/>
  <c r="AS30" i="5"/>
  <c r="H70" i="5" s="1"/>
  <c r="AR30" i="5"/>
  <c r="G70" i="5" s="1"/>
  <c r="AS25" i="24"/>
  <c r="H65" i="24" s="1"/>
  <c r="AR25" i="24"/>
  <c r="G65" i="24" s="1"/>
  <c r="AT36" i="22"/>
  <c r="K76" i="22" s="1"/>
  <c r="AU36" i="22"/>
  <c r="L76" i="22" s="1"/>
  <c r="AR16" i="18"/>
  <c r="G56" i="18" s="1"/>
  <c r="AS16" i="18"/>
  <c r="H56" i="18" s="1"/>
  <c r="AQ7" i="15"/>
  <c r="E47" i="15" s="1"/>
  <c r="AP7" i="15"/>
  <c r="D47" i="15" s="1"/>
  <c r="AT7" i="14"/>
  <c r="K47" i="14" s="1"/>
  <c r="AU7" i="14"/>
  <c r="L47" i="14" s="1"/>
  <c r="AT11" i="14"/>
  <c r="K51" i="14" s="1"/>
  <c r="AU11" i="14"/>
  <c r="L51" i="14" s="1"/>
  <c r="AT26" i="25"/>
  <c r="K66" i="25" s="1"/>
  <c r="AU26" i="25"/>
  <c r="L66" i="25" s="1"/>
  <c r="AT35" i="2"/>
  <c r="K75" i="2" s="1"/>
  <c r="AU35" i="2"/>
  <c r="L75" i="2" s="1"/>
  <c r="AR15" i="20"/>
  <c r="G55" i="20" s="1"/>
  <c r="AS15" i="20"/>
  <c r="H55" i="20" s="1"/>
  <c r="AU32" i="12"/>
  <c r="L72" i="12" s="1"/>
  <c r="AT32" i="12"/>
  <c r="K72" i="12" s="1"/>
  <c r="AO25" i="7"/>
  <c r="AU28" i="25"/>
  <c r="L68" i="25" s="1"/>
  <c r="AT28" i="25"/>
  <c r="K68" i="25" s="1"/>
  <c r="AU7" i="23"/>
  <c r="L47" i="23" s="1"/>
  <c r="AT7" i="23"/>
  <c r="K47" i="23" s="1"/>
  <c r="AR22" i="9"/>
  <c r="G62" i="9" s="1"/>
  <c r="AQ26" i="13"/>
  <c r="E66" i="13" s="1"/>
  <c r="AP26" i="13"/>
  <c r="D66" i="13" s="1"/>
  <c r="AO38" i="7"/>
  <c r="AU12" i="17"/>
  <c r="L52" i="17" s="1"/>
  <c r="AO9" i="10"/>
  <c r="AU26" i="10"/>
  <c r="L66" i="10" s="1"/>
  <c r="AT26" i="10"/>
  <c r="K66" i="10" s="1"/>
  <c r="AQ12" i="7"/>
  <c r="E52" i="7" s="1"/>
  <c r="AP12" i="7"/>
  <c r="D52" i="7" s="1"/>
  <c r="AR36" i="16"/>
  <c r="G76" i="16" s="1"/>
  <c r="AS36" i="16"/>
  <c r="H76" i="16" s="1"/>
  <c r="AU27" i="11"/>
  <c r="L67" i="11" s="1"/>
  <c r="AT27" i="11"/>
  <c r="K67" i="11" s="1"/>
  <c r="AO28" i="9"/>
  <c r="AR9" i="24"/>
  <c r="G49" i="24" s="1"/>
  <c r="AS9" i="24"/>
  <c r="H49" i="24" s="1"/>
  <c r="AR12" i="21"/>
  <c r="G52" i="21" s="1"/>
  <c r="AS12" i="21"/>
  <c r="H52" i="21" s="1"/>
  <c r="AT21" i="25"/>
  <c r="K61" i="25" s="1"/>
  <c r="AU21" i="25"/>
  <c r="L61" i="25" s="1"/>
  <c r="AT38" i="19"/>
  <c r="K78" i="19" s="1"/>
  <c r="AU38" i="19"/>
  <c r="L78" i="19" s="1"/>
  <c r="AU35" i="5"/>
  <c r="L75" i="5" s="1"/>
  <c r="AT35" i="5"/>
  <c r="K75" i="5" s="1"/>
  <c r="AO15" i="2"/>
  <c r="AU36" i="1"/>
  <c r="L76" i="1" s="1"/>
  <c r="AT36" i="1"/>
  <c r="K76" i="1" s="1"/>
  <c r="AO22" i="15"/>
  <c r="AP16" i="10"/>
  <c r="D56" i="10" s="1"/>
  <c r="AQ16" i="10"/>
  <c r="E56" i="10" s="1"/>
  <c r="AS32" i="1"/>
  <c r="H72" i="1" s="1"/>
  <c r="AR32" i="1"/>
  <c r="G72" i="1" s="1"/>
  <c r="AT26" i="14"/>
  <c r="K66" i="14" s="1"/>
  <c r="AU26" i="14"/>
  <c r="L66" i="14" s="1"/>
  <c r="AR29" i="23"/>
  <c r="G69" i="23" s="1"/>
  <c r="AS29" i="23"/>
  <c r="H69" i="23" s="1"/>
  <c r="AS12" i="11"/>
  <c r="H52" i="11" s="1"/>
  <c r="AR12" i="11"/>
  <c r="G52" i="11" s="1"/>
  <c r="AQ31" i="20"/>
  <c r="E71" i="20" s="1"/>
  <c r="AP31" i="20"/>
  <c r="D71" i="20" s="1"/>
  <c r="AS34" i="16"/>
  <c r="H74" i="16" s="1"/>
  <c r="AR34" i="16"/>
  <c r="G74" i="16" s="1"/>
  <c r="AS36" i="21"/>
  <c r="H76" i="21" s="1"/>
  <c r="AR36" i="21"/>
  <c r="G76" i="21" s="1"/>
  <c r="AS32" i="22"/>
  <c r="H72" i="22" s="1"/>
  <c r="AR32" i="22"/>
  <c r="G72" i="22" s="1"/>
  <c r="AR37" i="13"/>
  <c r="G77" i="13" s="1"/>
  <c r="AO27" i="7"/>
  <c r="AT38" i="18"/>
  <c r="K78" i="18" s="1"/>
  <c r="AU38" i="18"/>
  <c r="L78" i="18" s="1"/>
  <c r="AT25" i="17"/>
  <c r="K65" i="17" s="1"/>
  <c r="AU25" i="17"/>
  <c r="L65" i="17" s="1"/>
  <c r="AU17" i="25"/>
  <c r="L57" i="25" s="1"/>
  <c r="AT17" i="25"/>
  <c r="K57" i="25" s="1"/>
  <c r="AU16" i="18"/>
  <c r="L56" i="18" s="1"/>
  <c r="AT16" i="18"/>
  <c r="K56" i="18" s="1"/>
  <c r="AO11" i="22"/>
  <c r="AU29" i="10"/>
  <c r="L69" i="10" s="1"/>
  <c r="AT29" i="10"/>
  <c r="K69" i="10" s="1"/>
  <c r="AO30" i="13"/>
  <c r="AR19" i="9"/>
  <c r="G59" i="9" s="1"/>
  <c r="AR13" i="23"/>
  <c r="G53" i="23" s="1"/>
  <c r="AS13" i="23"/>
  <c r="H53" i="23" s="1"/>
  <c r="AQ13" i="17"/>
  <c r="E53" i="17" s="1"/>
  <c r="AP13" i="17"/>
  <c r="D53" i="17" s="1"/>
  <c r="AU31" i="10"/>
  <c r="L71" i="10" s="1"/>
  <c r="AT31" i="10"/>
  <c r="K71" i="10" s="1"/>
  <c r="AS25" i="11"/>
  <c r="H65" i="11" s="1"/>
  <c r="AR25" i="11"/>
  <c r="G65" i="11" s="1"/>
  <c r="AR18" i="2"/>
  <c r="G58" i="2" s="1"/>
  <c r="AS40" i="23"/>
  <c r="H80" i="23" s="1"/>
  <c r="AR40" i="23"/>
  <c r="G80" i="23" s="1"/>
  <c r="AM22" i="13"/>
  <c r="AT19" i="21"/>
  <c r="K59" i="21" s="1"/>
  <c r="AU19" i="21"/>
  <c r="L59" i="21" s="1"/>
  <c r="AP25" i="13"/>
  <c r="D65" i="13" s="1"/>
  <c r="AQ25" i="13"/>
  <c r="E65" i="13" s="1"/>
  <c r="AS18" i="8"/>
  <c r="H58" i="8" s="1"/>
  <c r="AR18" i="8"/>
  <c r="G58" i="8" s="1"/>
  <c r="AP16" i="16"/>
  <c r="D56" i="16" s="1"/>
  <c r="AQ16" i="16"/>
  <c r="E56" i="16" s="1"/>
  <c r="AQ20" i="16"/>
  <c r="E60" i="16" s="1"/>
  <c r="AP20" i="16"/>
  <c r="D60" i="16" s="1"/>
  <c r="AS41" i="20"/>
  <c r="H81" i="20" s="1"/>
  <c r="AO16" i="15"/>
  <c r="AR7" i="12"/>
  <c r="G47" i="12" s="1"/>
  <c r="AS7" i="12"/>
  <c r="H47" i="12" s="1"/>
  <c r="AS20" i="20"/>
  <c r="H60" i="20" s="1"/>
  <c r="AR20" i="20"/>
  <c r="G60" i="20" s="1"/>
  <c r="AU15" i="20"/>
  <c r="L55" i="20" s="1"/>
  <c r="AT15" i="20"/>
  <c r="K55" i="20" s="1"/>
  <c r="AR21" i="17"/>
  <c r="G61" i="17" s="1"/>
  <c r="AU10" i="12"/>
  <c r="L50" i="12" s="1"/>
  <c r="AT10" i="12"/>
  <c r="K50" i="12" s="1"/>
  <c r="AT10" i="5"/>
  <c r="K50" i="5" s="1"/>
  <c r="AU10" i="5"/>
  <c r="L50" i="5" s="1"/>
  <c r="AR32" i="6"/>
  <c r="G72" i="6" s="1"/>
  <c r="AS32" i="6"/>
  <c r="H72" i="6" s="1"/>
  <c r="AS17" i="21"/>
  <c r="H57" i="21" s="1"/>
  <c r="AR17" i="21"/>
  <c r="G57" i="21" s="1"/>
  <c r="AT33" i="11"/>
  <c r="K73" i="11" s="1"/>
  <c r="AU33" i="11"/>
  <c r="L73" i="11" s="1"/>
  <c r="AT29" i="6"/>
  <c r="K69" i="6" s="1"/>
  <c r="AU29" i="6"/>
  <c r="L69" i="6" s="1"/>
  <c r="AU31" i="21"/>
  <c r="L71" i="21" s="1"/>
  <c r="AT31" i="21"/>
  <c r="K71" i="21" s="1"/>
  <c r="AT40" i="2"/>
  <c r="K80" i="2" s="1"/>
  <c r="AU40" i="2"/>
  <c r="L80" i="2" s="1"/>
  <c r="AS20" i="12"/>
  <c r="H60" i="12" s="1"/>
  <c r="AR20" i="12"/>
  <c r="G60" i="12" s="1"/>
  <c r="AO13" i="7"/>
  <c r="AM26" i="9"/>
  <c r="AP36" i="20"/>
  <c r="D76" i="20" s="1"/>
  <c r="AQ36" i="20"/>
  <c r="E76" i="20" s="1"/>
  <c r="AP12" i="13"/>
  <c r="D52" i="13" s="1"/>
  <c r="AQ12" i="13"/>
  <c r="E52" i="13" s="1"/>
  <c r="AS36" i="25"/>
  <c r="H76" i="25" s="1"/>
  <c r="AR36" i="25"/>
  <c r="G76" i="25" s="1"/>
  <c r="AO36" i="13"/>
  <c r="AS26" i="18"/>
  <c r="H66" i="18" s="1"/>
  <c r="AR26" i="18"/>
  <c r="G66" i="18" s="1"/>
  <c r="AT13" i="24"/>
  <c r="K53" i="24" s="1"/>
  <c r="AU13" i="24"/>
  <c r="L53" i="24" s="1"/>
  <c r="AU39" i="25"/>
  <c r="L79" i="25" s="1"/>
  <c r="AT39" i="25"/>
  <c r="K79" i="25" s="1"/>
  <c r="AP36" i="9"/>
  <c r="D76" i="9" s="1"/>
  <c r="AQ36" i="9"/>
  <c r="E76" i="9" s="1"/>
  <c r="AT9" i="1"/>
  <c r="K49" i="1" s="1"/>
  <c r="AU9" i="1"/>
  <c r="L49" i="1" s="1"/>
  <c r="AO11" i="9"/>
  <c r="AT29" i="12"/>
  <c r="K69" i="12" s="1"/>
  <c r="AU29" i="12"/>
  <c r="L69" i="12" s="1"/>
  <c r="AM9" i="22"/>
  <c r="AU11" i="8"/>
  <c r="L51" i="8" s="1"/>
  <c r="AT11" i="8"/>
  <c r="K51" i="8" s="1"/>
  <c r="AS37" i="22"/>
  <c r="H77" i="22" s="1"/>
  <c r="AR37" i="22"/>
  <c r="G77" i="22" s="1"/>
  <c r="AS36" i="3"/>
  <c r="H76" i="3" s="1"/>
  <c r="AR36" i="3"/>
  <c r="G76" i="3" s="1"/>
  <c r="AS40" i="22"/>
  <c r="H80" i="22" s="1"/>
  <c r="AR40" i="22"/>
  <c r="G80" i="22" s="1"/>
  <c r="AU33" i="4"/>
  <c r="L73" i="4" s="1"/>
  <c r="AT33" i="4"/>
  <c r="K73" i="4" s="1"/>
  <c r="AT34" i="18"/>
  <c r="K74" i="18" s="1"/>
  <c r="AU34" i="18"/>
  <c r="L74" i="18" s="1"/>
  <c r="AP15" i="22"/>
  <c r="D55" i="22" s="1"/>
  <c r="AQ15" i="22"/>
  <c r="E55" i="22" s="1"/>
  <c r="AP14" i="7"/>
  <c r="D54" i="7" s="1"/>
  <c r="AQ14" i="7"/>
  <c r="E54" i="7" s="1"/>
  <c r="AS14" i="25"/>
  <c r="H54" i="25" s="1"/>
  <c r="AR14" i="25"/>
  <c r="G54" i="25" s="1"/>
  <c r="AR13" i="25"/>
  <c r="G53" i="25" s="1"/>
  <c r="AS13" i="25"/>
  <c r="H53" i="25" s="1"/>
  <c r="AO21" i="22"/>
  <c r="AU12" i="3"/>
  <c r="L52" i="3" s="1"/>
  <c r="AT12" i="3"/>
  <c r="K52" i="3" s="1"/>
  <c r="AM32" i="9"/>
  <c r="AO32" i="9"/>
  <c r="AO37" i="9"/>
  <c r="AR27" i="17"/>
  <c r="G67" i="17" s="1"/>
  <c r="AS27" i="17"/>
  <c r="H67" i="17" s="1"/>
  <c r="AP25" i="7"/>
  <c r="D65" i="7" s="1"/>
  <c r="AQ25" i="7"/>
  <c r="E65" i="7" s="1"/>
  <c r="AT28" i="17"/>
  <c r="K68" i="17" s="1"/>
  <c r="AU28" i="17"/>
  <c r="L68" i="17" s="1"/>
  <c r="AU36" i="10"/>
  <c r="L76" i="10" s="1"/>
  <c r="AT36" i="10"/>
  <c r="K76" i="10" s="1"/>
  <c r="AS38" i="7"/>
  <c r="H78" i="7" s="1"/>
  <c r="AU13" i="10"/>
  <c r="L53" i="10" s="1"/>
  <c r="AP8" i="9"/>
  <c r="D48" i="9" s="1"/>
  <c r="AQ8" i="9"/>
  <c r="E48" i="9" s="1"/>
  <c r="AT17" i="12"/>
  <c r="K57" i="12" s="1"/>
  <c r="AU17" i="12"/>
  <c r="L57" i="12" s="1"/>
  <c r="AM11" i="15"/>
  <c r="AS9" i="23"/>
  <c r="H49" i="23" s="1"/>
  <c r="AR9" i="23"/>
  <c r="G49" i="23" s="1"/>
  <c r="AO35" i="20"/>
  <c r="AS37" i="19"/>
  <c r="H77" i="19" s="1"/>
  <c r="AR37" i="19"/>
  <c r="G77" i="19" s="1"/>
  <c r="AU27" i="17"/>
  <c r="L67" i="17" s="1"/>
  <c r="AT27" i="17"/>
  <c r="K67" i="17" s="1"/>
  <c r="AR23" i="7"/>
  <c r="G63" i="7" s="1"/>
  <c r="AO7" i="9"/>
  <c r="AR10" i="20"/>
  <c r="G50" i="20" s="1"/>
  <c r="AS10" i="20"/>
  <c r="H50" i="20" s="1"/>
  <c r="AT25" i="23"/>
  <c r="K65" i="23" s="1"/>
  <c r="AU25" i="23"/>
  <c r="L65" i="23" s="1"/>
  <c r="AM8" i="7"/>
  <c r="AR23" i="17"/>
  <c r="G63" i="17" s="1"/>
  <c r="AT8" i="25"/>
  <c r="K48" i="25" s="1"/>
  <c r="AU8" i="25"/>
  <c r="L48" i="25" s="1"/>
  <c r="AS18" i="24"/>
  <c r="H58" i="24" s="1"/>
  <c r="AR18" i="24"/>
  <c r="G58" i="24" s="1"/>
  <c r="AS12" i="12"/>
  <c r="H52" i="12" s="1"/>
  <c r="AR12" i="12"/>
  <c r="G52" i="12" s="1"/>
  <c r="AU34" i="6"/>
  <c r="L74" i="6" s="1"/>
  <c r="AT34" i="6"/>
  <c r="K74" i="6" s="1"/>
  <c r="AO27" i="9"/>
  <c r="AM31" i="20"/>
  <c r="AR14" i="7"/>
  <c r="G54" i="7" s="1"/>
  <c r="AS33" i="23"/>
  <c r="H73" i="23" s="1"/>
  <c r="AR33" i="23"/>
  <c r="G73" i="23" s="1"/>
  <c r="AU14" i="9"/>
  <c r="L54" i="9" s="1"/>
  <c r="AQ19" i="22"/>
  <c r="E59" i="22" s="1"/>
  <c r="AP19" i="22"/>
  <c r="D59" i="22" s="1"/>
  <c r="AR30" i="13"/>
  <c r="G70" i="13" s="1"/>
  <c r="AR25" i="5"/>
  <c r="G65" i="5" s="1"/>
  <c r="AS25" i="5"/>
  <c r="H65" i="5" s="1"/>
  <c r="AP12" i="2"/>
  <c r="D52" i="2" s="1"/>
  <c r="AQ12" i="2"/>
  <c r="E52" i="2" s="1"/>
  <c r="AR7" i="25"/>
  <c r="G47" i="25" s="1"/>
  <c r="AS7" i="25"/>
  <c r="H47" i="25" s="1"/>
  <c r="AM17" i="22"/>
  <c r="AQ20" i="22"/>
  <c r="E60" i="22" s="1"/>
  <c r="AP20" i="22"/>
  <c r="D60" i="22" s="1"/>
  <c r="AS30" i="14"/>
  <c r="H70" i="14" s="1"/>
  <c r="AR30" i="14"/>
  <c r="G70" i="14" s="1"/>
  <c r="AS26" i="16"/>
  <c r="H66" i="16" s="1"/>
  <c r="AR26" i="16"/>
  <c r="G66" i="16" s="1"/>
  <c r="AT8" i="3"/>
  <c r="K48" i="3" s="1"/>
  <c r="AU8" i="3"/>
  <c r="L48" i="3" s="1"/>
  <c r="AR26" i="19"/>
  <c r="G66" i="19" s="1"/>
  <c r="AS26" i="19"/>
  <c r="H66" i="19" s="1"/>
  <c r="AS35" i="10"/>
  <c r="H75" i="10" s="1"/>
  <c r="AR35" i="10"/>
  <c r="G75" i="10" s="1"/>
  <c r="AO15" i="17"/>
  <c r="AR11" i="10"/>
  <c r="G51" i="10" s="1"/>
  <c r="AS7" i="21"/>
  <c r="H47" i="21" s="1"/>
  <c r="AR7" i="21"/>
  <c r="G47" i="21" s="1"/>
  <c r="AU14" i="11"/>
  <c r="L54" i="11" s="1"/>
  <c r="AT14" i="11"/>
  <c r="K54" i="11" s="1"/>
  <c r="AP32" i="9"/>
  <c r="D72" i="9" s="1"/>
  <c r="AQ32" i="9"/>
  <c r="E72" i="9" s="1"/>
  <c r="AO9" i="17"/>
  <c r="AU23" i="15"/>
  <c r="L63" i="15" s="1"/>
  <c r="AP21" i="15"/>
  <c r="D61" i="15" s="1"/>
  <c r="AQ21" i="15"/>
  <c r="E61" i="15" s="1"/>
  <c r="AQ18" i="10"/>
  <c r="E58" i="10" s="1"/>
  <c r="AP18" i="10"/>
  <c r="D58" i="10" s="1"/>
  <c r="AP33" i="7"/>
  <c r="D73" i="7" s="1"/>
  <c r="AQ33" i="7"/>
  <c r="E73" i="7" s="1"/>
  <c r="AU11" i="25"/>
  <c r="L51" i="25" s="1"/>
  <c r="AT11" i="25"/>
  <c r="K51" i="25" s="1"/>
  <c r="AP12" i="17"/>
  <c r="D52" i="17" s="1"/>
  <c r="AQ12" i="17"/>
  <c r="E52" i="17" s="1"/>
  <c r="AU37" i="21"/>
  <c r="L77" i="21" s="1"/>
  <c r="AT37" i="21"/>
  <c r="K77" i="21" s="1"/>
  <c r="AM8" i="15"/>
  <c r="AO29" i="20"/>
  <c r="AU30" i="24"/>
  <c r="L70" i="24" s="1"/>
  <c r="AT30" i="24"/>
  <c r="K70" i="24" s="1"/>
  <c r="AM34" i="20"/>
  <c r="AR29" i="6"/>
  <c r="G69" i="6" s="1"/>
  <c r="AS29" i="6"/>
  <c r="H69" i="6" s="1"/>
  <c r="AM30" i="7"/>
  <c r="AO36" i="9"/>
  <c r="AU32" i="19"/>
  <c r="L72" i="19" s="1"/>
  <c r="AT32" i="19"/>
  <c r="K72" i="19" s="1"/>
  <c r="AU27" i="23"/>
  <c r="L67" i="23" s="1"/>
  <c r="AT27" i="23"/>
  <c r="K67" i="23" s="1"/>
  <c r="AQ8" i="17"/>
  <c r="E48" i="17" s="1"/>
  <c r="AP8" i="17"/>
  <c r="D48" i="17" s="1"/>
  <c r="AU11" i="18"/>
  <c r="L51" i="18" s="1"/>
  <c r="AT11" i="18"/>
  <c r="K51" i="18" s="1"/>
  <c r="AU31" i="25"/>
  <c r="L71" i="25" s="1"/>
  <c r="AT31" i="25"/>
  <c r="K71" i="25" s="1"/>
  <c r="AS38" i="5"/>
  <c r="H78" i="5" s="1"/>
  <c r="AR38" i="5"/>
  <c r="G78" i="5" s="1"/>
  <c r="AT38" i="17"/>
  <c r="K78" i="17" s="1"/>
  <c r="AU38" i="17"/>
  <c r="L78" i="17" s="1"/>
  <c r="AP11" i="10"/>
  <c r="D51" i="10" s="1"/>
  <c r="AQ11" i="10"/>
  <c r="E51" i="10" s="1"/>
  <c r="AM16" i="9"/>
  <c r="AU23" i="2"/>
  <c r="L63" i="2" s="1"/>
  <c r="AM20" i="10"/>
  <c r="AR35" i="17"/>
  <c r="G75" i="17" s="1"/>
  <c r="AS35" i="17"/>
  <c r="H75" i="17" s="1"/>
  <c r="AS31" i="23"/>
  <c r="H71" i="23" s="1"/>
  <c r="AR31" i="23"/>
  <c r="G71" i="23" s="1"/>
  <c r="AM13" i="15"/>
  <c r="AS11" i="25"/>
  <c r="H51" i="25" s="1"/>
  <c r="AR11" i="25"/>
  <c r="G51" i="25" s="1"/>
  <c r="AU17" i="17"/>
  <c r="L57" i="17" s="1"/>
  <c r="AS28" i="1"/>
  <c r="H68" i="1" s="1"/>
  <c r="AR28" i="1"/>
  <c r="G68" i="1" s="1"/>
  <c r="AO22" i="9"/>
  <c r="AU25" i="12"/>
  <c r="L65" i="12" s="1"/>
  <c r="AT25" i="12"/>
  <c r="K65" i="12" s="1"/>
  <c r="AS12" i="14"/>
  <c r="H52" i="14" s="1"/>
  <c r="AR12" i="14"/>
  <c r="G52" i="14" s="1"/>
  <c r="AT37" i="16"/>
  <c r="K77" i="16" s="1"/>
  <c r="AU37" i="16"/>
  <c r="L77" i="16" s="1"/>
  <c r="AT20" i="14"/>
  <c r="K60" i="14" s="1"/>
  <c r="AU20" i="14"/>
  <c r="L60" i="14" s="1"/>
  <c r="AR10" i="21"/>
  <c r="G50" i="21" s="1"/>
  <c r="AS10" i="21"/>
  <c r="H50" i="21" s="1"/>
  <c r="AQ20" i="7"/>
  <c r="E60" i="7" s="1"/>
  <c r="AP20" i="7"/>
  <c r="D60" i="7" s="1"/>
  <c r="AS15" i="11"/>
  <c r="H55" i="11" s="1"/>
  <c r="AR15" i="11"/>
  <c r="G55" i="11" s="1"/>
  <c r="AS27" i="10"/>
  <c r="H67" i="10" s="1"/>
  <c r="AR27" i="10"/>
  <c r="G67" i="10" s="1"/>
  <c r="AU33" i="25"/>
  <c r="L73" i="25" s="1"/>
  <c r="AT33" i="25"/>
  <c r="K73" i="25" s="1"/>
  <c r="AQ40" i="7"/>
  <c r="E80" i="7" s="1"/>
  <c r="AP40" i="7"/>
  <c r="D80" i="7" s="1"/>
  <c r="AR13" i="18"/>
  <c r="G53" i="18" s="1"/>
  <c r="AS13" i="18"/>
  <c r="H53" i="18" s="1"/>
  <c r="AQ35" i="9"/>
  <c r="E75" i="9" s="1"/>
  <c r="AP35" i="9"/>
  <c r="D75" i="9" s="1"/>
  <c r="AR35" i="23"/>
  <c r="G75" i="23" s="1"/>
  <c r="AS35" i="23"/>
  <c r="H75" i="23" s="1"/>
  <c r="AU26" i="16"/>
  <c r="L66" i="16" s="1"/>
  <c r="AT26" i="16"/>
  <c r="K66" i="16" s="1"/>
  <c r="AU40" i="20"/>
  <c r="L80" i="20" s="1"/>
  <c r="AT40" i="20"/>
  <c r="K80" i="20" s="1"/>
  <c r="AS26" i="22"/>
  <c r="H66" i="22" s="1"/>
  <c r="AR26" i="22"/>
  <c r="G66" i="22" s="1"/>
  <c r="AU11" i="24"/>
  <c r="L51" i="24" s="1"/>
  <c r="AT11" i="24"/>
  <c r="K51" i="24" s="1"/>
  <c r="AO7" i="22"/>
  <c r="AR33" i="10"/>
  <c r="G73" i="10" s="1"/>
  <c r="AS33" i="10"/>
  <c r="H73" i="10" s="1"/>
  <c r="AR35" i="25"/>
  <c r="G75" i="25" s="1"/>
  <c r="AS35" i="25"/>
  <c r="H75" i="25" s="1"/>
  <c r="AU27" i="19"/>
  <c r="L67" i="19" s="1"/>
  <c r="AT27" i="19"/>
  <c r="K67" i="19" s="1"/>
  <c r="AU14" i="12"/>
  <c r="L54" i="12" s="1"/>
  <c r="AT14" i="12"/>
  <c r="K54" i="12" s="1"/>
  <c r="AU25" i="2"/>
  <c r="L65" i="2" s="1"/>
  <c r="AT25" i="2"/>
  <c r="K65" i="2" s="1"/>
  <c r="AU31" i="6"/>
  <c r="L71" i="6" s="1"/>
  <c r="AT31" i="6"/>
  <c r="K71" i="6" s="1"/>
  <c r="AP19" i="17"/>
  <c r="D59" i="17" s="1"/>
  <c r="AQ19" i="17"/>
  <c r="E59" i="17" s="1"/>
  <c r="AR30" i="18"/>
  <c r="G70" i="18" s="1"/>
  <c r="AS30" i="18"/>
  <c r="H70" i="18" s="1"/>
  <c r="AP40" i="20"/>
  <c r="D80" i="20" s="1"/>
  <c r="AQ40" i="20"/>
  <c r="E80" i="20" s="1"/>
  <c r="AT18" i="15"/>
  <c r="K58" i="15" s="1"/>
  <c r="AU18" i="15"/>
  <c r="L58" i="15" s="1"/>
  <c r="AS26" i="14"/>
  <c r="H66" i="14" s="1"/>
  <c r="AR26" i="14"/>
  <c r="G66" i="14" s="1"/>
  <c r="AU38" i="22"/>
  <c r="L78" i="22" s="1"/>
  <c r="AT38" i="22"/>
  <c r="K78" i="22" s="1"/>
  <c r="AR29" i="25"/>
  <c r="G69" i="25" s="1"/>
  <c r="AS29" i="25"/>
  <c r="H69" i="25" s="1"/>
  <c r="AU35" i="12"/>
  <c r="L75" i="12" s="1"/>
  <c r="AT35" i="12"/>
  <c r="K75" i="12" s="1"/>
  <c r="AT12" i="25"/>
  <c r="K52" i="25" s="1"/>
  <c r="AU12" i="25"/>
  <c r="L52" i="25" s="1"/>
  <c r="AP20" i="9"/>
  <c r="D60" i="9" s="1"/>
  <c r="AQ20" i="9"/>
  <c r="E60" i="9" s="1"/>
  <c r="AP38" i="20"/>
  <c r="D78" i="20" s="1"/>
  <c r="AQ38" i="20"/>
  <c r="E78" i="20" s="1"/>
  <c r="AT8" i="24"/>
  <c r="K48" i="24" s="1"/>
  <c r="AU8" i="24"/>
  <c r="L48" i="24" s="1"/>
  <c r="AU40" i="21"/>
  <c r="L80" i="21" s="1"/>
  <c r="AT40" i="21"/>
  <c r="K80" i="21" s="1"/>
  <c r="AO37" i="13"/>
  <c r="AR8" i="24"/>
  <c r="G48" i="24" s="1"/>
  <c r="AS8" i="24"/>
  <c r="H48" i="24" s="1"/>
  <c r="AP18" i="15"/>
  <c r="D58" i="15" s="1"/>
  <c r="AQ18" i="15"/>
  <c r="E58" i="15" s="1"/>
  <c r="AT18" i="25"/>
  <c r="K58" i="25" s="1"/>
  <c r="AU18" i="25"/>
  <c r="L58" i="25" s="1"/>
  <c r="AU19" i="25"/>
  <c r="L59" i="25" s="1"/>
  <c r="AT19" i="25"/>
  <c r="K59" i="25" s="1"/>
  <c r="AT37" i="10"/>
  <c r="K77" i="10" s="1"/>
  <c r="AU37" i="10"/>
  <c r="L77" i="10" s="1"/>
  <c r="AO8" i="7"/>
  <c r="AU34" i="4"/>
  <c r="L74" i="4" s="1"/>
  <c r="AT34" i="4"/>
  <c r="K74" i="4" s="1"/>
  <c r="AU33" i="16"/>
  <c r="L73" i="16" s="1"/>
  <c r="AT33" i="16"/>
  <c r="K73" i="16" s="1"/>
  <c r="AU30" i="2"/>
  <c r="L70" i="2" s="1"/>
  <c r="AT30" i="2"/>
  <c r="K70" i="2" s="1"/>
  <c r="AM14" i="22"/>
  <c r="AU8" i="5"/>
  <c r="L48" i="5" s="1"/>
  <c r="AT8" i="5"/>
  <c r="K48" i="5" s="1"/>
  <c r="AT19" i="3"/>
  <c r="K59" i="3" s="1"/>
  <c r="AU19" i="3"/>
  <c r="L59" i="3" s="1"/>
  <c r="AS13" i="3"/>
  <c r="H53" i="3" s="1"/>
  <c r="AR13" i="3"/>
  <c r="G53" i="3" s="1"/>
  <c r="AS34" i="4"/>
  <c r="H74" i="4" s="1"/>
  <c r="AR34" i="4"/>
  <c r="G74" i="4" s="1"/>
  <c r="AQ15" i="2"/>
  <c r="E55" i="2" s="1"/>
  <c r="AP15" i="2"/>
  <c r="D55" i="2" s="1"/>
  <c r="AT8" i="1"/>
  <c r="K48" i="1" s="1"/>
  <c r="AU8" i="1"/>
  <c r="L48" i="1" s="1"/>
  <c r="AU15" i="1"/>
  <c r="L55" i="1" s="1"/>
  <c r="AT15" i="1"/>
  <c r="K55" i="1" s="1"/>
  <c r="AP10" i="16"/>
  <c r="D50" i="16" s="1"/>
  <c r="AQ10" i="16"/>
  <c r="E50" i="16" s="1"/>
  <c r="AS25" i="12"/>
  <c r="H65" i="12" s="1"/>
  <c r="AR25" i="12"/>
  <c r="G65" i="12" s="1"/>
  <c r="AU37" i="17"/>
  <c r="L77" i="17" s="1"/>
  <c r="AT37" i="17"/>
  <c r="K77" i="17" s="1"/>
  <c r="AU27" i="2"/>
  <c r="L67" i="2" s="1"/>
  <c r="AT27" i="2"/>
  <c r="K67" i="2" s="1"/>
  <c r="AP16" i="15"/>
  <c r="D56" i="15" s="1"/>
  <c r="AQ16" i="15"/>
  <c r="E56" i="15" s="1"/>
  <c r="AR14" i="14"/>
  <c r="G54" i="14" s="1"/>
  <c r="AS14" i="14"/>
  <c r="H54" i="14" s="1"/>
  <c r="AR34" i="14"/>
  <c r="G74" i="14" s="1"/>
  <c r="AS34" i="14"/>
  <c r="H74" i="14" s="1"/>
  <c r="AR28" i="19"/>
  <c r="G68" i="19" s="1"/>
  <c r="AS28" i="19"/>
  <c r="H68" i="19" s="1"/>
  <c r="AS31" i="17"/>
  <c r="H71" i="17" s="1"/>
  <c r="AR31" i="17"/>
  <c r="G71" i="17" s="1"/>
  <c r="AT20" i="21"/>
  <c r="K60" i="21" s="1"/>
  <c r="AU20" i="21"/>
  <c r="L60" i="21" s="1"/>
  <c r="AU26" i="11"/>
  <c r="L66" i="11" s="1"/>
  <c r="AT26" i="11"/>
  <c r="K66" i="11" s="1"/>
  <c r="AQ20" i="10"/>
  <c r="E60" i="10" s="1"/>
  <c r="AP20" i="10"/>
  <c r="D60" i="10" s="1"/>
  <c r="AT34" i="25"/>
  <c r="K74" i="25" s="1"/>
  <c r="AU34" i="25"/>
  <c r="L74" i="25" s="1"/>
  <c r="AQ11" i="2"/>
  <c r="E51" i="2" s="1"/>
  <c r="AP11" i="2"/>
  <c r="D51" i="2" s="1"/>
  <c r="AR11" i="21"/>
  <c r="G51" i="21" s="1"/>
  <c r="AS11" i="21"/>
  <c r="H51" i="21" s="1"/>
  <c r="AU22" i="25"/>
  <c r="L62" i="25" s="1"/>
  <c r="AT22" i="25"/>
  <c r="K62" i="25" s="1"/>
  <c r="AT7" i="3"/>
  <c r="K47" i="3" s="1"/>
  <c r="AU7" i="3"/>
  <c r="L47" i="3" s="1"/>
  <c r="AO26" i="7"/>
  <c r="AT32" i="16"/>
  <c r="K72" i="16" s="1"/>
  <c r="AU32" i="16"/>
  <c r="L72" i="16" s="1"/>
  <c r="AM10" i="15"/>
  <c r="AU31" i="16"/>
  <c r="L71" i="16" s="1"/>
  <c r="AT31" i="16"/>
  <c r="K71" i="16" s="1"/>
  <c r="AO18" i="16"/>
  <c r="AO20" i="16"/>
  <c r="AM36" i="20"/>
  <c r="AM16" i="22"/>
  <c r="AU35" i="25"/>
  <c r="L75" i="25" s="1"/>
  <c r="AT35" i="25"/>
  <c r="K75" i="25" s="1"/>
  <c r="AT15" i="12"/>
  <c r="K55" i="12" s="1"/>
  <c r="AU15" i="12"/>
  <c r="L55" i="12" s="1"/>
  <c r="AO20" i="10"/>
  <c r="AR12" i="1"/>
  <c r="G52" i="1" s="1"/>
  <c r="AS12" i="1"/>
  <c r="H52" i="1" s="1"/>
  <c r="AT15" i="5"/>
  <c r="K55" i="5" s="1"/>
  <c r="AU15" i="5"/>
  <c r="L55" i="5" s="1"/>
  <c r="AP19" i="10"/>
  <c r="D59" i="10" s="1"/>
  <c r="AQ19" i="10"/>
  <c r="E59" i="10" s="1"/>
  <c r="AP15" i="10"/>
  <c r="D55" i="10" s="1"/>
  <c r="AQ15" i="10"/>
  <c r="E55" i="10" s="1"/>
  <c r="AU38" i="1"/>
  <c r="L78" i="1" s="1"/>
  <c r="AT38" i="1"/>
  <c r="K78" i="1" s="1"/>
  <c r="AR8" i="3"/>
  <c r="G48" i="3" s="1"/>
  <c r="AS8" i="3"/>
  <c r="H48" i="3" s="1"/>
  <c r="AU17" i="21"/>
  <c r="L57" i="21" s="1"/>
  <c r="AT17" i="21"/>
  <c r="K57" i="21" s="1"/>
  <c r="AS14" i="5"/>
  <c r="H54" i="5" s="1"/>
  <c r="AR14" i="5"/>
  <c r="G54" i="5" s="1"/>
  <c r="AM17" i="9"/>
  <c r="AU27" i="5"/>
  <c r="L67" i="5" s="1"/>
  <c r="AT27" i="5"/>
  <c r="K67" i="5" s="1"/>
  <c r="AU26" i="4"/>
  <c r="L66" i="4" s="1"/>
  <c r="AT26" i="4"/>
  <c r="K66" i="4" s="1"/>
  <c r="AQ12" i="16"/>
  <c r="E52" i="16" s="1"/>
  <c r="AP12" i="16"/>
  <c r="D52" i="16" s="1"/>
  <c r="AS27" i="19"/>
  <c r="H67" i="19" s="1"/>
  <c r="AR27" i="19"/>
  <c r="G67" i="19" s="1"/>
  <c r="AR37" i="18"/>
  <c r="G77" i="18" s="1"/>
  <c r="AS37" i="18"/>
  <c r="H77" i="18" s="1"/>
  <c r="AT32" i="1"/>
  <c r="K72" i="1" s="1"/>
  <c r="AU32" i="1"/>
  <c r="L72" i="1" s="1"/>
  <c r="AO7" i="17"/>
  <c r="AS31" i="10"/>
  <c r="H71" i="10" s="1"/>
  <c r="AR31" i="10"/>
  <c r="G71" i="10" s="1"/>
  <c r="AO20" i="22"/>
  <c r="AS29" i="2"/>
  <c r="H69" i="2" s="1"/>
  <c r="AR29" i="2"/>
  <c r="G69" i="2" s="1"/>
  <c r="AU20" i="1"/>
  <c r="L60" i="1" s="1"/>
  <c r="AT20" i="1"/>
  <c r="K60" i="1" s="1"/>
  <c r="AT21" i="3"/>
  <c r="K61" i="3" s="1"/>
  <c r="AU21" i="3"/>
  <c r="L61" i="3" s="1"/>
  <c r="AP10" i="22"/>
  <c r="D50" i="22" s="1"/>
  <c r="AQ10" i="22"/>
  <c r="E50" i="22" s="1"/>
  <c r="AU11" i="12"/>
  <c r="L51" i="12" s="1"/>
  <c r="AT11" i="12"/>
  <c r="K51" i="12" s="1"/>
  <c r="AS28" i="25"/>
  <c r="H68" i="25" s="1"/>
  <c r="AR28" i="25"/>
  <c r="G68" i="25" s="1"/>
  <c r="AO25" i="9"/>
  <c r="AO16" i="22"/>
  <c r="AO22" i="10"/>
  <c r="AT34" i="11"/>
  <c r="K74" i="11" s="1"/>
  <c r="AU34" i="11"/>
  <c r="L74" i="11" s="1"/>
  <c r="AP33" i="9"/>
  <c r="D73" i="9" s="1"/>
  <c r="AQ33" i="9"/>
  <c r="E73" i="9" s="1"/>
  <c r="AO14" i="16"/>
  <c r="AQ19" i="2"/>
  <c r="E59" i="2" s="1"/>
  <c r="AP19" i="2"/>
  <c r="D59" i="2" s="1"/>
  <c r="AQ10" i="15"/>
  <c r="E50" i="15" s="1"/>
  <c r="AP10" i="15"/>
  <c r="D50" i="15" s="1"/>
  <c r="AS35" i="14"/>
  <c r="H75" i="14" s="1"/>
  <c r="AR35" i="14"/>
  <c r="G75" i="14" s="1"/>
  <c r="AR31" i="11"/>
  <c r="G71" i="11" s="1"/>
  <c r="AS31" i="11"/>
  <c r="H71" i="11" s="1"/>
  <c r="AT32" i="6"/>
  <c r="K72" i="6" s="1"/>
  <c r="AU32" i="6"/>
  <c r="L72" i="6" s="1"/>
  <c r="AO9" i="9"/>
  <c r="AO11" i="7"/>
  <c r="AM8" i="10"/>
  <c r="AT30" i="12"/>
  <c r="K70" i="12" s="1"/>
  <c r="AU30" i="12"/>
  <c r="L70" i="12" s="1"/>
  <c r="AT40" i="12"/>
  <c r="K80" i="12" s="1"/>
  <c r="AU40" i="12"/>
  <c r="L80" i="12" s="1"/>
  <c r="AT27" i="10"/>
  <c r="K67" i="10" s="1"/>
  <c r="AU27" i="10"/>
  <c r="L67" i="10" s="1"/>
  <c r="AR39" i="16"/>
  <c r="G79" i="16" s="1"/>
  <c r="AS39" i="16"/>
  <c r="H79" i="16" s="1"/>
  <c r="AO7" i="15"/>
  <c r="AS29" i="11"/>
  <c r="H69" i="11" s="1"/>
  <c r="AR29" i="11"/>
  <c r="G69" i="11" s="1"/>
  <c r="AT30" i="23"/>
  <c r="K70" i="23" s="1"/>
  <c r="AU30" i="23"/>
  <c r="L70" i="23" s="1"/>
  <c r="AU28" i="16"/>
  <c r="L68" i="16" s="1"/>
  <c r="AT28" i="16"/>
  <c r="K68" i="16" s="1"/>
  <c r="AQ35" i="20"/>
  <c r="E75" i="20" s="1"/>
  <c r="AP35" i="20"/>
  <c r="D75" i="20" s="1"/>
  <c r="AQ7" i="13"/>
  <c r="E47" i="13" s="1"/>
  <c r="AP7" i="13"/>
  <c r="D47" i="13" s="1"/>
  <c r="AR11" i="24"/>
  <c r="G51" i="24" s="1"/>
  <c r="AS11" i="24"/>
  <c r="H51" i="24" s="1"/>
  <c r="AR34" i="23"/>
  <c r="G74" i="23" s="1"/>
  <c r="AS34" i="23"/>
  <c r="H74" i="23" s="1"/>
  <c r="AR28" i="17"/>
  <c r="G68" i="17" s="1"/>
  <c r="AS28" i="17"/>
  <c r="H68" i="17" s="1"/>
  <c r="AO28" i="20"/>
  <c r="AO21" i="10"/>
  <c r="AR14" i="21"/>
  <c r="G54" i="21" s="1"/>
  <c r="AS14" i="21"/>
  <c r="H54" i="21" s="1"/>
  <c r="AM10" i="13"/>
  <c r="AU29" i="19"/>
  <c r="L69" i="19" s="1"/>
  <c r="AT29" i="19"/>
  <c r="K69" i="19" s="1"/>
  <c r="AO17" i="15"/>
  <c r="AS30" i="25"/>
  <c r="H70" i="25" s="1"/>
  <c r="AR30" i="25"/>
  <c r="G70" i="25" s="1"/>
  <c r="AU25" i="16"/>
  <c r="L65" i="16" s="1"/>
  <c r="AT25" i="16"/>
  <c r="K65" i="16" s="1"/>
  <c r="AM18" i="10"/>
  <c r="AR30" i="11"/>
  <c r="G70" i="11" s="1"/>
  <c r="AS30" i="11"/>
  <c r="H70" i="11" s="1"/>
  <c r="AR15" i="25"/>
  <c r="G55" i="25" s="1"/>
  <c r="AS15" i="25"/>
  <c r="H55" i="25" s="1"/>
  <c r="AM29" i="13"/>
  <c r="AS39" i="25"/>
  <c r="H79" i="25" s="1"/>
  <c r="AR39" i="25"/>
  <c r="G79" i="25" s="1"/>
  <c r="AU31" i="17"/>
  <c r="L71" i="17" s="1"/>
  <c r="AT31" i="17"/>
  <c r="K71" i="17" s="1"/>
  <c r="AP29" i="13"/>
  <c r="D69" i="13" s="1"/>
  <c r="AQ29" i="13"/>
  <c r="E69" i="13" s="1"/>
  <c r="AQ7" i="22"/>
  <c r="E47" i="22" s="1"/>
  <c r="AP7" i="22"/>
  <c r="D47" i="22" s="1"/>
  <c r="AQ8" i="22"/>
  <c r="E48" i="22" s="1"/>
  <c r="AP8" i="22"/>
  <c r="D48" i="22" s="1"/>
  <c r="AT27" i="25"/>
  <c r="K67" i="25" s="1"/>
  <c r="AU27" i="25"/>
  <c r="L67" i="25" s="1"/>
  <c r="AU38" i="21"/>
  <c r="L78" i="21" s="1"/>
  <c r="AT38" i="21"/>
  <c r="K78" i="21" s="1"/>
  <c r="AT25" i="22"/>
  <c r="K65" i="22" s="1"/>
  <c r="AU25" i="22"/>
  <c r="L65" i="22" s="1"/>
  <c r="AO10" i="15"/>
  <c r="AM17" i="17"/>
  <c r="AP25" i="9"/>
  <c r="D65" i="9" s="1"/>
  <c r="AQ25" i="9"/>
  <c r="E65" i="9" s="1"/>
  <c r="AM14" i="17"/>
  <c r="AT38" i="16"/>
  <c r="K78" i="16" s="1"/>
  <c r="AU38" i="16"/>
  <c r="L78" i="16" s="1"/>
  <c r="AT10" i="23"/>
  <c r="K50" i="23" s="1"/>
  <c r="AU10" i="23"/>
  <c r="L50" i="23" s="1"/>
  <c r="AR27" i="23"/>
  <c r="G67" i="23" s="1"/>
  <c r="AS27" i="23"/>
  <c r="H67" i="23" s="1"/>
  <c r="AQ21" i="16"/>
  <c r="E61" i="16" s="1"/>
  <c r="AP21" i="16"/>
  <c r="D61" i="16" s="1"/>
  <c r="AO17" i="10"/>
  <c r="AS38" i="13"/>
  <c r="H78" i="13" s="1"/>
  <c r="AR38" i="13"/>
  <c r="G78" i="13" s="1"/>
  <c r="AR28" i="24"/>
  <c r="G68" i="24" s="1"/>
  <c r="AS28" i="24"/>
  <c r="H68" i="24" s="1"/>
  <c r="AO9" i="22"/>
  <c r="AU16" i="17"/>
  <c r="L56" i="17" s="1"/>
  <c r="AT16" i="17"/>
  <c r="K56" i="17" s="1"/>
  <c r="AO8" i="13"/>
  <c r="AR34" i="5"/>
  <c r="G74" i="5" s="1"/>
  <c r="AS34" i="5"/>
  <c r="H74" i="5" s="1"/>
  <c r="AO30" i="7"/>
  <c r="AQ17" i="10"/>
  <c r="E57" i="10" s="1"/>
  <c r="AP17" i="10"/>
  <c r="D57" i="10" s="1"/>
  <c r="AR34" i="1"/>
  <c r="G74" i="1" s="1"/>
  <c r="AS34" i="1"/>
  <c r="H74" i="1" s="1"/>
  <c r="AU25" i="3"/>
  <c r="L65" i="3" s="1"/>
  <c r="AT25" i="3"/>
  <c r="K65" i="3" s="1"/>
  <c r="AR39" i="20"/>
  <c r="G79" i="20" s="1"/>
  <c r="AO18" i="7"/>
  <c r="AM28" i="9"/>
  <c r="AP32" i="7"/>
  <c r="D72" i="7" s="1"/>
  <c r="AQ32" i="7"/>
  <c r="E72" i="7" s="1"/>
  <c r="AU35" i="11"/>
  <c r="L75" i="11" s="1"/>
  <c r="AT35" i="11"/>
  <c r="K75" i="11" s="1"/>
  <c r="AT29" i="5"/>
  <c r="K69" i="5" s="1"/>
  <c r="AU29" i="5"/>
  <c r="L69" i="5" s="1"/>
  <c r="AS30" i="1"/>
  <c r="H70" i="1" s="1"/>
  <c r="AR30" i="1"/>
  <c r="G70" i="1" s="1"/>
  <c r="AU30" i="16"/>
  <c r="L70" i="16" s="1"/>
  <c r="AT30" i="16"/>
  <c r="K70" i="16" s="1"/>
  <c r="AU27" i="3"/>
  <c r="L67" i="3" s="1"/>
  <c r="AT27" i="3"/>
  <c r="K67" i="3" s="1"/>
  <c r="AR16" i="23"/>
  <c r="G56" i="23" s="1"/>
  <c r="AS16" i="23"/>
  <c r="H56" i="23" s="1"/>
  <c r="AR12" i="16"/>
  <c r="G52" i="16" s="1"/>
  <c r="AS36" i="18"/>
  <c r="H76" i="18" s="1"/>
  <c r="AR36" i="18"/>
  <c r="G76" i="18" s="1"/>
  <c r="AO13" i="15"/>
  <c r="AS30" i="16"/>
  <c r="H70" i="16" s="1"/>
  <c r="AR30" i="16"/>
  <c r="G70" i="16" s="1"/>
  <c r="AU37" i="11"/>
  <c r="L77" i="11" s="1"/>
  <c r="AT37" i="11"/>
  <c r="K77" i="11" s="1"/>
  <c r="AR9" i="25"/>
  <c r="G49" i="25" s="1"/>
  <c r="AS9" i="25"/>
  <c r="H49" i="25" s="1"/>
  <c r="AS28" i="3"/>
  <c r="H68" i="3" s="1"/>
  <c r="AR28" i="3"/>
  <c r="G68" i="3" s="1"/>
  <c r="AT36" i="11"/>
  <c r="K76" i="11" s="1"/>
  <c r="AU36" i="11"/>
  <c r="L76" i="11" s="1"/>
  <c r="AU18" i="1"/>
  <c r="L58" i="1" s="1"/>
  <c r="AT18" i="1"/>
  <c r="K58" i="1" s="1"/>
  <c r="AM28" i="7"/>
  <c r="AU30" i="25"/>
  <c r="L70" i="25" s="1"/>
  <c r="AT30" i="25"/>
  <c r="K70" i="25" s="1"/>
  <c r="AT22" i="13"/>
  <c r="K62" i="13" s="1"/>
  <c r="AU22" i="13"/>
  <c r="L62" i="13" s="1"/>
  <c r="AO27" i="13"/>
  <c r="AU29" i="17"/>
  <c r="L69" i="17" s="1"/>
  <c r="AT29" i="17"/>
  <c r="K69" i="17" s="1"/>
  <c r="AU15" i="23"/>
  <c r="L55" i="23" s="1"/>
  <c r="AT15" i="23"/>
  <c r="K55" i="23" s="1"/>
  <c r="AS11" i="12"/>
  <c r="H51" i="12" s="1"/>
  <c r="AR11" i="12"/>
  <c r="G51" i="12" s="1"/>
  <c r="AR11" i="14"/>
  <c r="G51" i="14" s="1"/>
  <c r="AS11" i="14"/>
  <c r="H51" i="14" s="1"/>
  <c r="AQ8" i="15"/>
  <c r="E48" i="15" s="1"/>
  <c r="AP8" i="15"/>
  <c r="D48" i="15" s="1"/>
  <c r="AU29" i="1"/>
  <c r="L69" i="1" s="1"/>
  <c r="AT29" i="1"/>
  <c r="K69" i="1" s="1"/>
  <c r="AS16" i="14"/>
  <c r="H56" i="14" s="1"/>
  <c r="AR16" i="14"/>
  <c r="G56" i="14" s="1"/>
  <c r="AR38" i="21"/>
  <c r="G78" i="21" s="1"/>
  <c r="AS38" i="21"/>
  <c r="H78" i="21" s="1"/>
  <c r="AM34" i="13"/>
  <c r="AM9" i="15"/>
  <c r="AQ14" i="15"/>
  <c r="E54" i="15" s="1"/>
  <c r="AP14" i="15"/>
  <c r="D54" i="15" s="1"/>
  <c r="AM36" i="13"/>
  <c r="AR19" i="22"/>
  <c r="G59" i="22" s="1"/>
  <c r="AM14" i="16"/>
  <c r="AT18" i="17"/>
  <c r="K58" i="17" s="1"/>
  <c r="AU18" i="17"/>
  <c r="L58" i="17" s="1"/>
  <c r="AO10" i="13"/>
  <c r="AT33" i="22"/>
  <c r="K73" i="22" s="1"/>
  <c r="AU33" i="22"/>
  <c r="L73" i="22" s="1"/>
  <c r="AU38" i="11"/>
  <c r="L78" i="11" s="1"/>
  <c r="AT38" i="11"/>
  <c r="K78" i="11" s="1"/>
  <c r="AT9" i="11"/>
  <c r="K49" i="11" s="1"/>
  <c r="AU9" i="11"/>
  <c r="L49" i="11" s="1"/>
  <c r="AO10" i="22"/>
  <c r="AR40" i="12"/>
  <c r="G80" i="12" s="1"/>
  <c r="AS40" i="12"/>
  <c r="H80" i="12" s="1"/>
  <c r="AR36" i="17"/>
  <c r="G76" i="17" s="1"/>
  <c r="AS36" i="17"/>
  <c r="H76" i="17" s="1"/>
  <c r="AU40" i="19"/>
  <c r="L80" i="19" s="1"/>
  <c r="AT40" i="19"/>
  <c r="K80" i="19" s="1"/>
  <c r="AR28" i="11"/>
  <c r="G68" i="11" s="1"/>
  <c r="AS28" i="11"/>
  <c r="H68" i="11" s="1"/>
  <c r="AU22" i="17"/>
  <c r="L62" i="17" s="1"/>
  <c r="AT22" i="17"/>
  <c r="K62" i="17" s="1"/>
  <c r="AM13" i="10"/>
  <c r="AS28" i="12"/>
  <c r="H68" i="12" s="1"/>
  <c r="AR28" i="12"/>
  <c r="G68" i="12" s="1"/>
  <c r="AU26" i="22"/>
  <c r="L66" i="22" s="1"/>
  <c r="AT26" i="22"/>
  <c r="K66" i="22" s="1"/>
  <c r="AP25" i="20"/>
  <c r="D65" i="20" s="1"/>
  <c r="AQ25" i="20"/>
  <c r="E65" i="20" s="1"/>
  <c r="AM37" i="7"/>
  <c r="AT25" i="10"/>
  <c r="K65" i="10" s="1"/>
  <c r="AU25" i="10"/>
  <c r="L65" i="10" s="1"/>
  <c r="AQ14" i="2"/>
  <c r="E54" i="2" s="1"/>
  <c r="AP14" i="2"/>
  <c r="D54" i="2" s="1"/>
  <c r="AM8" i="13"/>
  <c r="AT35" i="7"/>
  <c r="K75" i="7" s="1"/>
  <c r="AT17" i="11"/>
  <c r="K57" i="11" s="1"/>
  <c r="AU17" i="11"/>
  <c r="L57" i="11" s="1"/>
  <c r="AR16" i="1"/>
  <c r="G56" i="1" s="1"/>
  <c r="AS16" i="1"/>
  <c r="H56" i="1" s="1"/>
  <c r="AU19" i="12"/>
  <c r="L59" i="12" s="1"/>
  <c r="AT19" i="12"/>
  <c r="K59" i="12" s="1"/>
  <c r="AU39" i="19"/>
  <c r="L79" i="19" s="1"/>
  <c r="AT39" i="19"/>
  <c r="K79" i="19" s="1"/>
  <c r="AQ14" i="17"/>
  <c r="E54" i="17" s="1"/>
  <c r="AP14" i="17"/>
  <c r="D54" i="17" s="1"/>
  <c r="AM8" i="22"/>
  <c r="AP30" i="9"/>
  <c r="D70" i="9" s="1"/>
  <c r="AQ30" i="9"/>
  <c r="E70" i="9" s="1"/>
  <c r="AO34" i="20"/>
  <c r="AS13" i="12"/>
  <c r="H53" i="12" s="1"/>
  <c r="AR13" i="12"/>
  <c r="G53" i="12" s="1"/>
  <c r="AU23" i="7"/>
  <c r="L63" i="7" s="1"/>
  <c r="AT23" i="7"/>
  <c r="K63" i="7" s="1"/>
  <c r="AS32" i="5"/>
  <c r="H72" i="5" s="1"/>
  <c r="AR32" i="5"/>
  <c r="G72" i="5" s="1"/>
  <c r="AS14" i="3"/>
  <c r="H54" i="3" s="1"/>
  <c r="AR14" i="3"/>
  <c r="G54" i="3" s="1"/>
  <c r="AU7" i="25"/>
  <c r="L47" i="25" s="1"/>
  <c r="AT7" i="25"/>
  <c r="K47" i="25" s="1"/>
  <c r="AO8" i="10"/>
  <c r="AS25" i="14"/>
  <c r="H65" i="14" s="1"/>
  <c r="AR25" i="14"/>
  <c r="G65" i="14" s="1"/>
  <c r="AS32" i="17"/>
  <c r="H72" i="17" s="1"/>
  <c r="AR32" i="17"/>
  <c r="G72" i="17" s="1"/>
  <c r="AP15" i="15"/>
  <c r="D55" i="15" s="1"/>
  <c r="AQ15" i="15"/>
  <c r="E55" i="15" s="1"/>
  <c r="AR16" i="20"/>
  <c r="G56" i="20" s="1"/>
  <c r="AS16" i="20"/>
  <c r="H56" i="20" s="1"/>
  <c r="AO15" i="15"/>
  <c r="AR39" i="12"/>
  <c r="G79" i="12" s="1"/>
  <c r="AS39" i="12"/>
  <c r="H79" i="12" s="1"/>
  <c r="AT22" i="2"/>
  <c r="K62" i="2" s="1"/>
  <c r="AU22" i="2"/>
  <c r="L62" i="2" s="1"/>
  <c r="AM32" i="7"/>
  <c r="AT19" i="23"/>
  <c r="K59" i="23" s="1"/>
  <c r="AU19" i="23"/>
  <c r="L59" i="23" s="1"/>
  <c r="AM15" i="2"/>
  <c r="AO14" i="10"/>
  <c r="AQ35" i="7"/>
  <c r="E75" i="7" s="1"/>
  <c r="AP35" i="7"/>
  <c r="D75" i="7" s="1"/>
  <c r="AM18" i="17"/>
  <c r="AS38" i="1"/>
  <c r="H78" i="1" s="1"/>
  <c r="AR38" i="1"/>
  <c r="G78" i="1" s="1"/>
  <c r="AO32" i="20"/>
  <c r="AM16" i="10"/>
  <c r="AM17" i="2"/>
  <c r="AM27" i="9"/>
  <c r="AU30" i="11"/>
  <c r="L70" i="11" s="1"/>
  <c r="AT30" i="11"/>
  <c r="K70" i="11" s="1"/>
  <c r="AU30" i="17"/>
  <c r="L70" i="17" s="1"/>
  <c r="AT30" i="17"/>
  <c r="K70" i="17" s="1"/>
  <c r="AP31" i="9"/>
  <c r="D71" i="9" s="1"/>
  <c r="AQ31" i="9"/>
  <c r="E71" i="9" s="1"/>
  <c r="AS30" i="3"/>
  <c r="H70" i="3" s="1"/>
  <c r="AR30" i="3"/>
  <c r="G70" i="3" s="1"/>
  <c r="AU32" i="3"/>
  <c r="L72" i="3" s="1"/>
  <c r="AT32" i="3"/>
  <c r="K72" i="3" s="1"/>
  <c r="AT10" i="1"/>
  <c r="K50" i="1" s="1"/>
  <c r="AU10" i="1"/>
  <c r="L50" i="1" s="1"/>
  <c r="AU9" i="14"/>
  <c r="L49" i="14" s="1"/>
  <c r="AT9" i="14"/>
  <c r="K49" i="14" s="1"/>
  <c r="AT41" i="13"/>
  <c r="K81" i="13" s="1"/>
  <c r="AU21" i="12"/>
  <c r="L61" i="12" s="1"/>
  <c r="AT21" i="12"/>
  <c r="K61" i="12" s="1"/>
  <c r="AR18" i="25"/>
  <c r="G58" i="25" s="1"/>
  <c r="AS18" i="25"/>
  <c r="H58" i="25" s="1"/>
  <c r="AU9" i="24"/>
  <c r="L49" i="24" s="1"/>
  <c r="AT9" i="24"/>
  <c r="K49" i="24" s="1"/>
  <c r="AO19" i="17"/>
  <c r="AR19" i="5"/>
  <c r="G59" i="5" s="1"/>
  <c r="AS19" i="5"/>
  <c r="H59" i="5" s="1"/>
  <c r="AT12" i="12"/>
  <c r="K52" i="12" s="1"/>
  <c r="AU12" i="12"/>
  <c r="L52" i="12" s="1"/>
  <c r="AU37" i="14"/>
  <c r="L77" i="14" s="1"/>
  <c r="AT37" i="14"/>
  <c r="K77" i="14" s="1"/>
  <c r="AQ21" i="17"/>
  <c r="E61" i="17" s="1"/>
  <c r="AP21" i="17"/>
  <c r="D61" i="17" s="1"/>
  <c r="AO15" i="7"/>
  <c r="AR29" i="9"/>
  <c r="G69" i="9" s="1"/>
  <c r="AR35" i="3"/>
  <c r="G75" i="3" s="1"/>
  <c r="AS35" i="3"/>
  <c r="H75" i="3" s="1"/>
  <c r="AM38" i="9"/>
  <c r="AS27" i="2"/>
  <c r="H67" i="2" s="1"/>
  <c r="AR27" i="2"/>
  <c r="G67" i="2" s="1"/>
  <c r="AR8" i="1"/>
  <c r="G48" i="1" s="1"/>
  <c r="AS8" i="1"/>
  <c r="H48" i="1" s="1"/>
  <c r="AQ38" i="7"/>
  <c r="E78" i="7" s="1"/>
  <c r="AP38" i="7"/>
  <c r="D78" i="7" s="1"/>
  <c r="AT18" i="23"/>
  <c r="K58" i="23" s="1"/>
  <c r="AU18" i="23"/>
  <c r="L58" i="23" s="1"/>
  <c r="AR21" i="13"/>
  <c r="G61" i="13" s="1"/>
  <c r="AS21" i="13"/>
  <c r="H61" i="13" s="1"/>
  <c r="AO26" i="20"/>
  <c r="AM19" i="10"/>
  <c r="AS8" i="5"/>
  <c r="H48" i="5" s="1"/>
  <c r="AR8" i="5"/>
  <c r="G48" i="5" s="1"/>
  <c r="AM7" i="16"/>
  <c r="AQ30" i="7"/>
  <c r="E70" i="7" s="1"/>
  <c r="AP30" i="7"/>
  <c r="D70" i="7" s="1"/>
  <c r="AQ12" i="15"/>
  <c r="E52" i="15" s="1"/>
  <c r="AP12" i="15"/>
  <c r="D52" i="15" s="1"/>
  <c r="AU39" i="4"/>
  <c r="L79" i="4" s="1"/>
  <c r="AT39" i="4"/>
  <c r="K79" i="4" s="1"/>
  <c r="AU30" i="18"/>
  <c r="L70" i="18" s="1"/>
  <c r="AT30" i="18"/>
  <c r="K70" i="18" s="1"/>
  <c r="AU9" i="12"/>
  <c r="L49" i="12" s="1"/>
  <c r="AT9" i="12"/>
  <c r="K49" i="12" s="1"/>
  <c r="AS27" i="4"/>
  <c r="H67" i="4" s="1"/>
  <c r="AR27" i="4"/>
  <c r="G67" i="4" s="1"/>
  <c r="AT27" i="1"/>
  <c r="K67" i="1" s="1"/>
  <c r="AU27" i="1"/>
  <c r="L67" i="1" s="1"/>
  <c r="AM14" i="10"/>
  <c r="AO39" i="20"/>
  <c r="AM35" i="13"/>
  <c r="AR15" i="14"/>
  <c r="G55" i="14" s="1"/>
  <c r="AS15" i="14"/>
  <c r="H55" i="14" s="1"/>
  <c r="AM19" i="13"/>
  <c r="AQ37" i="9"/>
  <c r="E77" i="9" s="1"/>
  <c r="AP37" i="9"/>
  <c r="D77" i="9" s="1"/>
  <c r="AR7" i="11"/>
  <c r="G47" i="11" s="1"/>
  <c r="AS7" i="11"/>
  <c r="H47" i="11" s="1"/>
  <c r="AU40" i="1"/>
  <c r="L80" i="1" s="1"/>
  <c r="AT40" i="1"/>
  <c r="K80" i="1" s="1"/>
  <c r="AM12" i="17"/>
  <c r="AM15" i="16"/>
  <c r="AT35" i="6"/>
  <c r="K75" i="6" s="1"/>
  <c r="AU35" i="6"/>
  <c r="L75" i="6" s="1"/>
  <c r="AU27" i="14"/>
  <c r="L67" i="14" s="1"/>
  <c r="AT27" i="14"/>
  <c r="K67" i="14" s="1"/>
  <c r="AU18" i="20"/>
  <c r="L58" i="20" s="1"/>
  <c r="AT18" i="20"/>
  <c r="K58" i="20" s="1"/>
  <c r="AO11" i="10"/>
  <c r="AS28" i="23"/>
  <c r="H68" i="23" s="1"/>
  <c r="AR28" i="23"/>
  <c r="G68" i="23" s="1"/>
  <c r="AS28" i="22"/>
  <c r="H68" i="22" s="1"/>
  <c r="AR28" i="22"/>
  <c r="G68" i="22" s="1"/>
  <c r="AM25" i="20"/>
  <c r="AT33" i="24"/>
  <c r="K73" i="24" s="1"/>
  <c r="AU33" i="24"/>
  <c r="L73" i="24" s="1"/>
  <c r="AM21" i="10"/>
  <c r="AM22" i="17"/>
  <c r="AS36" i="22"/>
  <c r="H76" i="22" s="1"/>
  <c r="AR36" i="22"/>
  <c r="G76" i="22" s="1"/>
  <c r="AM14" i="9"/>
  <c r="AT16" i="1"/>
  <c r="K56" i="1" s="1"/>
  <c r="AU16" i="1"/>
  <c r="L56" i="1" s="1"/>
  <c r="AO7" i="13"/>
  <c r="AM11" i="7"/>
  <c r="AT31" i="19"/>
  <c r="K71" i="19" s="1"/>
  <c r="AU31" i="19"/>
  <c r="L71" i="19" s="1"/>
  <c r="AS39" i="17"/>
  <c r="H79" i="17" s="1"/>
  <c r="AR39" i="17"/>
  <c r="G79" i="17" s="1"/>
  <c r="AU28" i="19"/>
  <c r="L68" i="19" s="1"/>
  <c r="AT28" i="19"/>
  <c r="K68" i="19" s="1"/>
  <c r="AR17" i="20"/>
  <c r="G57" i="20" s="1"/>
  <c r="AS17" i="20"/>
  <c r="H57" i="20" s="1"/>
  <c r="AU14" i="1"/>
  <c r="L54" i="1" s="1"/>
  <c r="AT14" i="1"/>
  <c r="K54" i="1" s="1"/>
  <c r="AO26" i="13"/>
  <c r="AR10" i="25"/>
  <c r="G50" i="25" s="1"/>
  <c r="AS10" i="25"/>
  <c r="H50" i="25" s="1"/>
  <c r="AR25" i="25"/>
  <c r="G65" i="25" s="1"/>
  <c r="AS25" i="25"/>
  <c r="H65" i="25" s="1"/>
  <c r="AT19" i="18"/>
  <c r="K59" i="18" s="1"/>
  <c r="AU19" i="18"/>
  <c r="L59" i="18" s="1"/>
  <c r="AU7" i="11"/>
  <c r="L47" i="11" s="1"/>
  <c r="AT7" i="11"/>
  <c r="K47" i="11" s="1"/>
  <c r="AS38" i="14"/>
  <c r="H78" i="14" s="1"/>
  <c r="AR38" i="14"/>
  <c r="G78" i="14" s="1"/>
  <c r="AS12" i="24"/>
  <c r="H52" i="24" s="1"/>
  <c r="AR12" i="24"/>
  <c r="G52" i="24" s="1"/>
  <c r="AR39" i="3"/>
  <c r="G79" i="3" s="1"/>
  <c r="AS39" i="3"/>
  <c r="H79" i="3" s="1"/>
  <c r="AU18" i="5"/>
  <c r="L58" i="5" s="1"/>
  <c r="AT18" i="5"/>
  <c r="K58" i="5" s="1"/>
  <c r="AR28" i="4"/>
  <c r="G68" i="4" s="1"/>
  <c r="AS28" i="4"/>
  <c r="H68" i="4" s="1"/>
  <c r="AS33" i="25"/>
  <c r="H73" i="25" s="1"/>
  <c r="AR33" i="25"/>
  <c r="G73" i="25" s="1"/>
  <c r="AS22" i="11"/>
  <c r="H62" i="11" s="1"/>
  <c r="AR22" i="11"/>
  <c r="G62" i="11" s="1"/>
  <c r="AO27" i="20"/>
  <c r="AP20" i="15"/>
  <c r="D60" i="15" s="1"/>
  <c r="AQ20" i="15"/>
  <c r="E60" i="15" s="1"/>
  <c r="AS25" i="16"/>
  <c r="H65" i="16" s="1"/>
  <c r="AR25" i="16"/>
  <c r="G65" i="16" s="1"/>
  <c r="AS11" i="11"/>
  <c r="H51" i="11" s="1"/>
  <c r="AR11" i="11"/>
  <c r="G51" i="11" s="1"/>
  <c r="AR33" i="22"/>
  <c r="G73" i="22" s="1"/>
  <c r="AS33" i="22"/>
  <c r="H73" i="22" s="1"/>
  <c r="AR30" i="12"/>
  <c r="G70" i="12" s="1"/>
  <c r="AS30" i="12"/>
  <c r="H70" i="12" s="1"/>
  <c r="AS27" i="6"/>
  <c r="H67" i="6" s="1"/>
  <c r="AR27" i="6"/>
  <c r="G67" i="6" s="1"/>
  <c r="AO28" i="13"/>
  <c r="AT22" i="22"/>
  <c r="K62" i="22" s="1"/>
  <c r="AR33" i="9"/>
  <c r="G73" i="9" s="1"/>
  <c r="AP31" i="7"/>
  <c r="D71" i="7" s="1"/>
  <c r="AQ31" i="7"/>
  <c r="E71" i="7" s="1"/>
  <c r="AS33" i="5"/>
  <c r="H73" i="5" s="1"/>
  <c r="AR33" i="5"/>
  <c r="G73" i="5" s="1"/>
  <c r="AM15" i="22"/>
  <c r="AR13" i="20"/>
  <c r="G53" i="20" s="1"/>
  <c r="AS13" i="20"/>
  <c r="H53" i="20" s="1"/>
  <c r="AR37" i="24"/>
  <c r="G77" i="24" s="1"/>
  <c r="AS37" i="24"/>
  <c r="H77" i="24" s="1"/>
  <c r="AS31" i="22"/>
  <c r="H71" i="22" s="1"/>
  <c r="AR31" i="22"/>
  <c r="G71" i="22" s="1"/>
  <c r="AT11" i="21"/>
  <c r="K51" i="21" s="1"/>
  <c r="AU11" i="21"/>
  <c r="L51" i="21" s="1"/>
  <c r="AS30" i="22"/>
  <c r="H70" i="22" s="1"/>
  <c r="AR30" i="22"/>
  <c r="G70" i="22" s="1"/>
  <c r="AU30" i="5"/>
  <c r="L70" i="5" s="1"/>
  <c r="AT30" i="5"/>
  <c r="K70" i="5" s="1"/>
  <c r="AT25" i="24"/>
  <c r="K65" i="24" s="1"/>
  <c r="AU25" i="24"/>
  <c r="L65" i="24" s="1"/>
  <c r="AP33" i="20"/>
  <c r="D73" i="20" s="1"/>
  <c r="AQ33" i="20"/>
  <c r="E73" i="20" s="1"/>
  <c r="AU35" i="18"/>
  <c r="L75" i="18" s="1"/>
  <c r="AT35" i="18"/>
  <c r="K75" i="18" s="1"/>
  <c r="AT31" i="12"/>
  <c r="K71" i="12" s="1"/>
  <c r="AU31" i="12"/>
  <c r="L71" i="12" s="1"/>
  <c r="AR28" i="14"/>
  <c r="G68" i="14" s="1"/>
  <c r="AS28" i="14"/>
  <c r="H68" i="14" s="1"/>
  <c r="AU16" i="3"/>
  <c r="L56" i="3" s="1"/>
  <c r="AT16" i="3"/>
  <c r="K56" i="3" s="1"/>
  <c r="AP15" i="9"/>
  <c r="D55" i="9" s="1"/>
  <c r="AQ15" i="9"/>
  <c r="E55" i="9" s="1"/>
  <c r="AU20" i="12"/>
  <c r="L60" i="12" s="1"/>
  <c r="AT20" i="12"/>
  <c r="K60" i="12" s="1"/>
  <c r="AM11" i="13"/>
  <c r="AS26" i="25"/>
  <c r="H66" i="25" s="1"/>
  <c r="AR26" i="25"/>
  <c r="G66" i="25" s="1"/>
  <c r="AR9" i="7"/>
  <c r="G49" i="7" s="1"/>
  <c r="AU33" i="10"/>
  <c r="L73" i="10" s="1"/>
  <c r="AT33" i="10"/>
  <c r="K73" i="10" s="1"/>
  <c r="AS8" i="23"/>
  <c r="H48" i="23" s="1"/>
  <c r="AR8" i="23"/>
  <c r="G48" i="23" s="1"/>
  <c r="AS41" i="7"/>
  <c r="H81" i="7" s="1"/>
  <c r="AP10" i="17"/>
  <c r="D50" i="17" s="1"/>
  <c r="AQ10" i="17"/>
  <c r="E50" i="17" s="1"/>
  <c r="AU8" i="20"/>
  <c r="L48" i="20" s="1"/>
  <c r="AT8" i="20"/>
  <c r="K48" i="20" s="1"/>
  <c r="AO19" i="2"/>
  <c r="AT36" i="17"/>
  <c r="K76" i="17" s="1"/>
  <c r="AU36" i="17"/>
  <c r="L76" i="17" s="1"/>
  <c r="AR7" i="3"/>
  <c r="G47" i="3" s="1"/>
  <c r="AS7" i="3"/>
  <c r="H47" i="3" s="1"/>
  <c r="AQ12" i="9"/>
  <c r="E52" i="9" s="1"/>
  <c r="AP12" i="9"/>
  <c r="D52" i="9" s="1"/>
  <c r="AU13" i="5"/>
  <c r="L53" i="5" s="1"/>
  <c r="AT13" i="5"/>
  <c r="K53" i="5" s="1"/>
  <c r="AO22" i="16"/>
  <c r="AM15" i="17"/>
  <c r="AU18" i="21"/>
  <c r="L58" i="21" s="1"/>
  <c r="AT18" i="21"/>
  <c r="K58" i="21" s="1"/>
  <c r="AO18" i="13"/>
  <c r="AT34" i="19"/>
  <c r="K74" i="19" s="1"/>
  <c r="AU34" i="19"/>
  <c r="L74" i="19" s="1"/>
  <c r="AR10" i="8"/>
  <c r="G50" i="8" s="1"/>
  <c r="AS10" i="8"/>
  <c r="H50" i="8" s="1"/>
  <c r="AR38" i="22"/>
  <c r="G78" i="22" s="1"/>
  <c r="AS38" i="22"/>
  <c r="H78" i="22" s="1"/>
  <c r="AT28" i="21"/>
  <c r="K68" i="21" s="1"/>
  <c r="AU28" i="21"/>
  <c r="L68" i="21" s="1"/>
  <c r="AR32" i="23"/>
  <c r="G72" i="23" s="1"/>
  <c r="AS32" i="23"/>
  <c r="H72" i="23" s="1"/>
  <c r="AU10" i="3"/>
  <c r="L50" i="3" s="1"/>
  <c r="AT10" i="3"/>
  <c r="K50" i="3" s="1"/>
  <c r="AM32" i="13"/>
  <c r="AQ21" i="2"/>
  <c r="E61" i="2" s="1"/>
  <c r="AP21" i="2"/>
  <c r="D61" i="2" s="1"/>
  <c r="AS16" i="3"/>
  <c r="H56" i="3" s="1"/>
  <c r="AR16" i="3"/>
  <c r="G56" i="3" s="1"/>
  <c r="AU33" i="1"/>
  <c r="L73" i="1" s="1"/>
  <c r="AT33" i="1"/>
  <c r="K73" i="1" s="1"/>
  <c r="AS31" i="12"/>
  <c r="H71" i="12" s="1"/>
  <c r="AR31" i="12"/>
  <c r="G71" i="12" s="1"/>
  <c r="AT16" i="2"/>
  <c r="K56" i="2" s="1"/>
  <c r="AS29" i="4"/>
  <c r="H69" i="4" s="1"/>
  <c r="AR29" i="4"/>
  <c r="G69" i="4" s="1"/>
  <c r="AM8" i="2"/>
  <c r="AU28" i="5"/>
  <c r="L68" i="5" s="1"/>
  <c r="AT28" i="5"/>
  <c r="K68" i="5" s="1"/>
  <c r="AT12" i="18"/>
  <c r="K52" i="18" s="1"/>
  <c r="AU12" i="18"/>
  <c r="L52" i="18" s="1"/>
  <c r="AM39" i="9"/>
  <c r="AU38" i="14"/>
  <c r="L78" i="14" s="1"/>
  <c r="AT38" i="14"/>
  <c r="K78" i="14" s="1"/>
  <c r="AR20" i="21"/>
  <c r="G60" i="21" s="1"/>
  <c r="AS20" i="21"/>
  <c r="H60" i="21" s="1"/>
  <c r="AT37" i="2"/>
  <c r="K77" i="2" s="1"/>
  <c r="AU37" i="2"/>
  <c r="L77" i="2" s="1"/>
  <c r="AU33" i="23"/>
  <c r="L73" i="23" s="1"/>
  <c r="AT33" i="23"/>
  <c r="K73" i="23" s="1"/>
  <c r="AT31" i="22"/>
  <c r="K71" i="22" s="1"/>
  <c r="AU31" i="22"/>
  <c r="L71" i="22" s="1"/>
  <c r="AT18" i="14"/>
  <c r="K58" i="14" s="1"/>
  <c r="AU18" i="14"/>
  <c r="L58" i="14" s="1"/>
  <c r="AT36" i="24"/>
  <c r="K76" i="24" s="1"/>
  <c r="AU36" i="24"/>
  <c r="L76" i="24" s="1"/>
  <c r="AR33" i="2"/>
  <c r="G73" i="2" s="1"/>
  <c r="AS33" i="2"/>
  <c r="H73" i="2" s="1"/>
  <c r="AM34" i="7"/>
  <c r="AO29" i="9"/>
  <c r="AU36" i="25"/>
  <c r="L76" i="25" s="1"/>
  <c r="AT36" i="25"/>
  <c r="K76" i="25" s="1"/>
  <c r="AT38" i="3"/>
  <c r="K78" i="3" s="1"/>
  <c r="AU38" i="3"/>
  <c r="L78" i="3" s="1"/>
  <c r="AO12" i="15"/>
  <c r="AT10" i="21"/>
  <c r="K50" i="21" s="1"/>
  <c r="AU10" i="21"/>
  <c r="L50" i="21" s="1"/>
  <c r="AR37" i="6"/>
  <c r="G77" i="6" s="1"/>
  <c r="AS37" i="6"/>
  <c r="H77" i="6" s="1"/>
  <c r="AS28" i="10"/>
  <c r="H68" i="10" s="1"/>
  <c r="AR28" i="10"/>
  <c r="G68" i="10" s="1"/>
  <c r="AR39" i="11"/>
  <c r="G79" i="11" s="1"/>
  <c r="AS39" i="11"/>
  <c r="H79" i="11" s="1"/>
  <c r="AT27" i="12"/>
  <c r="K67" i="12" s="1"/>
  <c r="AU27" i="12"/>
  <c r="L67" i="12" s="1"/>
  <c r="AP13" i="16"/>
  <c r="D53" i="16" s="1"/>
  <c r="AQ13" i="16"/>
  <c r="E53" i="16" s="1"/>
  <c r="AO37" i="20"/>
  <c r="AT34" i="24"/>
  <c r="K74" i="24" s="1"/>
  <c r="AU34" i="24"/>
  <c r="L74" i="24" s="1"/>
  <c r="AU9" i="20"/>
  <c r="L49" i="20" s="1"/>
  <c r="AT9" i="20"/>
  <c r="K49" i="20" s="1"/>
  <c r="AM22" i="15"/>
  <c r="AQ9" i="7"/>
  <c r="E49" i="7" s="1"/>
  <c r="AP9" i="7"/>
  <c r="D49" i="7" s="1"/>
  <c r="AR13" i="5"/>
  <c r="G53" i="5" s="1"/>
  <c r="AS13" i="5"/>
  <c r="H53" i="5" s="1"/>
  <c r="AT33" i="18"/>
  <c r="K73" i="18" s="1"/>
  <c r="AU33" i="18"/>
  <c r="L73" i="18" s="1"/>
  <c r="AM33" i="7"/>
  <c r="AP10" i="2"/>
  <c r="D50" i="2" s="1"/>
  <c r="AQ10" i="2"/>
  <c r="E50" i="2" s="1"/>
  <c r="AO38" i="9"/>
  <c r="AM19" i="2"/>
  <c r="AU34" i="21"/>
  <c r="L74" i="21" s="1"/>
  <c r="AT34" i="21"/>
  <c r="K74" i="21" s="1"/>
  <c r="AO12" i="2"/>
  <c r="AU26" i="23"/>
  <c r="L66" i="23" s="1"/>
  <c r="AT26" i="23"/>
  <c r="K66" i="23" s="1"/>
  <c r="AR37" i="25"/>
  <c r="G77" i="25" s="1"/>
  <c r="AS37" i="25"/>
  <c r="H77" i="25" s="1"/>
  <c r="AR27" i="18"/>
  <c r="G67" i="18" s="1"/>
  <c r="AS27" i="18"/>
  <c r="H67" i="18" s="1"/>
  <c r="AT23" i="9"/>
  <c r="K63" i="9" s="1"/>
  <c r="AM12" i="15"/>
  <c r="AU34" i="12"/>
  <c r="L74" i="12" s="1"/>
  <c r="AT34" i="12"/>
  <c r="K74" i="12" s="1"/>
  <c r="AT13" i="12"/>
  <c r="K53" i="12" s="1"/>
  <c r="AU13" i="12"/>
  <c r="L53" i="12" s="1"/>
  <c r="AS29" i="5"/>
  <c r="H69" i="5" s="1"/>
  <c r="AR29" i="5"/>
  <c r="G69" i="5" s="1"/>
  <c r="AO32" i="7"/>
  <c r="AR19" i="3"/>
  <c r="G59" i="3" s="1"/>
  <c r="AS19" i="3"/>
  <c r="H59" i="3" s="1"/>
  <c r="AS20" i="8"/>
  <c r="H60" i="8" s="1"/>
  <c r="AR20" i="8"/>
  <c r="G60" i="8" s="1"/>
  <c r="AR33" i="18"/>
  <c r="G73" i="18" s="1"/>
  <c r="AS33" i="18"/>
  <c r="H73" i="18" s="1"/>
  <c r="AS32" i="12"/>
  <c r="H72" i="12" s="1"/>
  <c r="AR32" i="12"/>
  <c r="G72" i="12" s="1"/>
  <c r="AS8" i="18"/>
  <c r="H48" i="18" s="1"/>
  <c r="AR8" i="18"/>
  <c r="G48" i="18" s="1"/>
  <c r="AR10" i="24"/>
  <c r="G50" i="24" s="1"/>
  <c r="AS10" i="24"/>
  <c r="H50" i="24" s="1"/>
  <c r="AS28" i="6"/>
  <c r="H68" i="6" s="1"/>
  <c r="AR28" i="6"/>
  <c r="G68" i="6" s="1"/>
  <c r="AS30" i="23"/>
  <c r="H70" i="23" s="1"/>
  <c r="AR30" i="23"/>
  <c r="G70" i="23" s="1"/>
  <c r="AM15" i="15"/>
  <c r="AS36" i="4"/>
  <c r="H76" i="4" s="1"/>
  <c r="AR36" i="4"/>
  <c r="G76" i="4" s="1"/>
  <c r="AT31" i="24"/>
  <c r="K71" i="24" s="1"/>
  <c r="AU31" i="24"/>
  <c r="L71" i="24" s="1"/>
  <c r="AP16" i="22"/>
  <c r="D56" i="22" s="1"/>
  <c r="AQ16" i="22"/>
  <c r="E56" i="22" s="1"/>
  <c r="AR38" i="18"/>
  <c r="G78" i="18" s="1"/>
  <c r="AS38" i="18"/>
  <c r="H78" i="18" s="1"/>
  <c r="AU30" i="3"/>
  <c r="L70" i="3" s="1"/>
  <c r="AT30" i="3"/>
  <c r="K70" i="3" s="1"/>
  <c r="AS9" i="14"/>
  <c r="H49" i="14" s="1"/>
  <c r="AR9" i="14"/>
  <c r="G49" i="14" s="1"/>
  <c r="AP34" i="13"/>
  <c r="D74" i="13" s="1"/>
  <c r="AQ34" i="13"/>
  <c r="E74" i="13" s="1"/>
  <c r="AS25" i="6"/>
  <c r="H65" i="6" s="1"/>
  <c r="AR25" i="6"/>
  <c r="G65" i="6" s="1"/>
  <c r="AQ17" i="17"/>
  <c r="E57" i="17" s="1"/>
  <c r="AP17" i="17"/>
  <c r="D57" i="17" s="1"/>
  <c r="AT14" i="14"/>
  <c r="K54" i="14" s="1"/>
  <c r="AU14" i="14"/>
  <c r="L54" i="14" s="1"/>
  <c r="AR22" i="23"/>
  <c r="G62" i="23" s="1"/>
  <c r="AS22" i="23"/>
  <c r="H62" i="23" s="1"/>
  <c r="AO7" i="10"/>
  <c r="AS9" i="18"/>
  <c r="H49" i="18" s="1"/>
  <c r="AR9" i="18"/>
  <c r="G49" i="18" s="1"/>
  <c r="AP18" i="13"/>
  <c r="D58" i="13" s="1"/>
  <c r="AQ18" i="13"/>
  <c r="E58" i="13" s="1"/>
  <c r="AS34" i="22"/>
  <c r="H74" i="22" s="1"/>
  <c r="AR34" i="22"/>
  <c r="G74" i="22" s="1"/>
  <c r="AM9" i="2"/>
  <c r="AO10" i="10"/>
  <c r="AS34" i="11"/>
  <c r="H74" i="11" s="1"/>
  <c r="AR34" i="11"/>
  <c r="G74" i="11" s="1"/>
  <c r="AS36" i="6"/>
  <c r="H76" i="6" s="1"/>
  <c r="AR36" i="6"/>
  <c r="G76" i="6" s="1"/>
  <c r="AM18" i="16"/>
  <c r="AS26" i="11"/>
  <c r="H66" i="11" s="1"/>
  <c r="AR26" i="11"/>
  <c r="G66" i="11" s="1"/>
  <c r="AM8" i="9"/>
  <c r="AU20" i="18"/>
  <c r="L60" i="18" s="1"/>
  <c r="AT20" i="18"/>
  <c r="K60" i="18" s="1"/>
  <c r="AU33" i="9"/>
  <c r="L73" i="9" s="1"/>
  <c r="AR29" i="3"/>
  <c r="G69" i="3" s="1"/>
  <c r="AS29" i="3"/>
  <c r="H69" i="3" s="1"/>
  <c r="AU27" i="24"/>
  <c r="L67" i="24" s="1"/>
  <c r="AT27" i="24"/>
  <c r="K67" i="24" s="1"/>
  <c r="AQ9" i="10"/>
  <c r="E49" i="10" s="1"/>
  <c r="AP9" i="10"/>
  <c r="D49" i="10" s="1"/>
  <c r="AS34" i="6"/>
  <c r="H74" i="6" s="1"/>
  <c r="AR34" i="6"/>
  <c r="G74" i="6" s="1"/>
  <c r="AR11" i="20"/>
  <c r="G51" i="20" s="1"/>
  <c r="AS11" i="20"/>
  <c r="H51" i="20" s="1"/>
  <c r="AP26" i="7"/>
  <c r="D66" i="7" s="1"/>
  <c r="AQ26" i="7"/>
  <c r="E66" i="7" s="1"/>
  <c r="AU18" i="24"/>
  <c r="L58" i="24" s="1"/>
  <c r="AT18" i="24"/>
  <c r="K58" i="24" s="1"/>
  <c r="AS36" i="24"/>
  <c r="H76" i="24" s="1"/>
  <c r="AR36" i="24"/>
  <c r="G76" i="24" s="1"/>
  <c r="AR34" i="19"/>
  <c r="G74" i="19" s="1"/>
  <c r="AS34" i="19"/>
  <c r="H74" i="19" s="1"/>
  <c r="AS32" i="19"/>
  <c r="H72" i="19" s="1"/>
  <c r="AR32" i="19"/>
  <c r="G72" i="19" s="1"/>
  <c r="AS33" i="14"/>
  <c r="H73" i="14" s="1"/>
  <c r="AR33" i="14"/>
  <c r="G73" i="14" s="1"/>
  <c r="AM19" i="15"/>
  <c r="AT12" i="5"/>
  <c r="K52" i="5" s="1"/>
  <c r="AU12" i="5"/>
  <c r="L52" i="5" s="1"/>
  <c r="AP21" i="13"/>
  <c r="D61" i="13" s="1"/>
  <c r="AQ21" i="13"/>
  <c r="E61" i="13" s="1"/>
  <c r="AS11" i="3"/>
  <c r="H51" i="3" s="1"/>
  <c r="AR11" i="3"/>
  <c r="G51" i="3" s="1"/>
  <c r="AU11" i="11"/>
  <c r="L51" i="11" s="1"/>
  <c r="AT11" i="11"/>
  <c r="K51" i="11" s="1"/>
  <c r="AR16" i="25"/>
  <c r="G56" i="25" s="1"/>
  <c r="AS16" i="25"/>
  <c r="H56" i="25" s="1"/>
  <c r="AO31" i="7"/>
  <c r="AM26" i="13"/>
  <c r="AU18" i="3"/>
  <c r="L58" i="3" s="1"/>
  <c r="AT18" i="3"/>
  <c r="K58" i="3" s="1"/>
  <c r="AP11" i="15"/>
  <c r="D51" i="15" s="1"/>
  <c r="AQ11" i="15"/>
  <c r="E51" i="15" s="1"/>
  <c r="AS28" i="16"/>
  <c r="H68" i="16" s="1"/>
  <c r="AR28" i="16"/>
  <c r="G68" i="16" s="1"/>
  <c r="AS35" i="16"/>
  <c r="H75" i="16" s="1"/>
  <c r="AR35" i="16"/>
  <c r="G75" i="16" s="1"/>
  <c r="AT37" i="12"/>
  <c r="K77" i="12" s="1"/>
  <c r="AU37" i="12"/>
  <c r="L77" i="12" s="1"/>
  <c r="AQ11" i="7"/>
  <c r="E51" i="7" s="1"/>
  <c r="AP11" i="7"/>
  <c r="D51" i="7" s="1"/>
  <c r="AT23" i="16"/>
  <c r="K63" i="16" s="1"/>
  <c r="AU40" i="24"/>
  <c r="L80" i="24" s="1"/>
  <c r="AT40" i="24"/>
  <c r="K80" i="24" s="1"/>
  <c r="AQ34" i="7"/>
  <c r="E74" i="7" s="1"/>
  <c r="AP34" i="7"/>
  <c r="D74" i="7" s="1"/>
  <c r="AU27" i="16"/>
  <c r="L67" i="16" s="1"/>
  <c r="AT27" i="16"/>
  <c r="K67" i="16" s="1"/>
  <c r="AM15" i="13"/>
  <c r="AT13" i="23"/>
  <c r="K53" i="23" s="1"/>
  <c r="AU13" i="23"/>
  <c r="L53" i="23" s="1"/>
  <c r="AM21" i="2"/>
  <c r="AR31" i="16"/>
  <c r="G71" i="16" s="1"/>
  <c r="AS31" i="16"/>
  <c r="H71" i="16" s="1"/>
  <c r="AS29" i="24"/>
  <c r="H69" i="24" s="1"/>
  <c r="AR29" i="24"/>
  <c r="G69" i="24" s="1"/>
  <c r="AS12" i="20"/>
  <c r="H52" i="20" s="1"/>
  <c r="AR12" i="20"/>
  <c r="G52" i="20" s="1"/>
  <c r="AR17" i="24"/>
  <c r="G57" i="24" s="1"/>
  <c r="AS17" i="24"/>
  <c r="H57" i="24" s="1"/>
  <c r="AQ17" i="22"/>
  <c r="E57" i="22" s="1"/>
  <c r="AP17" i="22"/>
  <c r="D57" i="22" s="1"/>
  <c r="AM8" i="16"/>
  <c r="AS31" i="14"/>
  <c r="H71" i="14" s="1"/>
  <c r="AR31" i="14"/>
  <c r="G71" i="14" s="1"/>
  <c r="AU14" i="23"/>
  <c r="L54" i="23" s="1"/>
  <c r="AT14" i="23"/>
  <c r="K54" i="23" s="1"/>
  <c r="AU14" i="18"/>
  <c r="L54" i="18" s="1"/>
  <c r="AT14" i="18"/>
  <c r="K54" i="18" s="1"/>
  <c r="AU28" i="10"/>
  <c r="L68" i="10" s="1"/>
  <c r="AT28" i="10"/>
  <c r="K68" i="10" s="1"/>
  <c r="AT16" i="8"/>
  <c r="K56" i="8" s="1"/>
  <c r="AU16" i="8"/>
  <c r="L56" i="8" s="1"/>
  <c r="AM7" i="9"/>
  <c r="AT28" i="24"/>
  <c r="K68" i="24" s="1"/>
  <c r="AU28" i="24"/>
  <c r="L68" i="24" s="1"/>
  <c r="AM12" i="10"/>
  <c r="AO40" i="9"/>
  <c r="AR40" i="10"/>
  <c r="G80" i="10" s="1"/>
  <c r="AS40" i="10"/>
  <c r="H80" i="10" s="1"/>
  <c r="AS26" i="3"/>
  <c r="H66" i="3" s="1"/>
  <c r="AR26" i="3"/>
  <c r="G66" i="3" s="1"/>
  <c r="AS29" i="1"/>
  <c r="H69" i="1" s="1"/>
  <c r="AR29" i="1"/>
  <c r="G69" i="1" s="1"/>
  <c r="AT7" i="1"/>
  <c r="K47" i="1" s="1"/>
  <c r="AU7" i="1"/>
  <c r="L47" i="1" s="1"/>
  <c r="AO21" i="9"/>
  <c r="AR40" i="11"/>
  <c r="G80" i="11" s="1"/>
  <c r="AS40" i="11"/>
  <c r="H80" i="11" s="1"/>
  <c r="AS33" i="12"/>
  <c r="H73" i="12" s="1"/>
  <c r="AR33" i="12"/>
  <c r="G73" i="12" s="1"/>
  <c r="AS35" i="4"/>
  <c r="H75" i="4" s="1"/>
  <c r="AR35" i="4"/>
  <c r="G75" i="4" s="1"/>
  <c r="AM31" i="13"/>
  <c r="AR16" i="21"/>
  <c r="G56" i="21" s="1"/>
  <c r="AS16" i="21"/>
  <c r="H56" i="21" s="1"/>
  <c r="AO9" i="2"/>
  <c r="AP17" i="15"/>
  <c r="D57" i="15" s="1"/>
  <c r="AQ17" i="15"/>
  <c r="E57" i="15" s="1"/>
  <c r="AS19" i="8"/>
  <c r="H59" i="8" s="1"/>
  <c r="AR19" i="8"/>
  <c r="G59" i="8" s="1"/>
  <c r="AS19" i="23"/>
  <c r="H59" i="23" s="1"/>
  <c r="AR19" i="23"/>
  <c r="G59" i="23" s="1"/>
  <c r="AS21" i="5"/>
  <c r="H61" i="5" s="1"/>
  <c r="AR21" i="5"/>
  <c r="G61" i="5" s="1"/>
  <c r="AR29" i="21"/>
  <c r="G69" i="21" s="1"/>
  <c r="AS29" i="21"/>
  <c r="H69" i="21" s="1"/>
  <c r="AP28" i="13"/>
  <c r="D68" i="13" s="1"/>
  <c r="AQ28" i="13"/>
  <c r="E68" i="13" s="1"/>
  <c r="AM29" i="7"/>
  <c r="AT20" i="23"/>
  <c r="K60" i="23" s="1"/>
  <c r="AU20" i="23"/>
  <c r="L60" i="23" s="1"/>
  <c r="AT15" i="14"/>
  <c r="K55" i="14" s="1"/>
  <c r="AU15" i="14"/>
  <c r="L55" i="14" s="1"/>
  <c r="AU12" i="14"/>
  <c r="L52" i="14" s="1"/>
  <c r="AT12" i="14"/>
  <c r="K52" i="14" s="1"/>
  <c r="AS36" i="10"/>
  <c r="H76" i="10" s="1"/>
  <c r="AR36" i="10"/>
  <c r="G76" i="10" s="1"/>
  <c r="AU29" i="4"/>
  <c r="L69" i="4" s="1"/>
  <c r="AT29" i="4"/>
  <c r="K69" i="4" s="1"/>
  <c r="AS28" i="2"/>
  <c r="H68" i="2" s="1"/>
  <c r="AR28" i="2"/>
  <c r="G68" i="2" s="1"/>
  <c r="AS12" i="25"/>
  <c r="H52" i="25" s="1"/>
  <c r="AR12" i="25"/>
  <c r="G52" i="25" s="1"/>
  <c r="AM20" i="9"/>
  <c r="AS20" i="3"/>
  <c r="H60" i="3" s="1"/>
  <c r="AR20" i="3"/>
  <c r="G60" i="3" s="1"/>
  <c r="AM35" i="20"/>
  <c r="AM25" i="13"/>
  <c r="AT39" i="9"/>
  <c r="K79" i="9" s="1"/>
  <c r="AM15" i="9"/>
  <c r="AS20" i="14"/>
  <c r="H60" i="14" s="1"/>
  <c r="AR20" i="14"/>
  <c r="G60" i="14" s="1"/>
  <c r="AS31" i="21"/>
  <c r="H71" i="21" s="1"/>
  <c r="AR31" i="21"/>
  <c r="G71" i="21" s="1"/>
  <c r="AR35" i="19"/>
  <c r="G75" i="19" s="1"/>
  <c r="AS35" i="19"/>
  <c r="H75" i="19" s="1"/>
  <c r="AU25" i="14"/>
  <c r="L65" i="14" s="1"/>
  <c r="AT25" i="14"/>
  <c r="K65" i="14" s="1"/>
  <c r="AU25" i="4"/>
  <c r="L65" i="4" s="1"/>
  <c r="AT25" i="4"/>
  <c r="K65" i="4" s="1"/>
  <c r="AR40" i="3"/>
  <c r="G80" i="3" s="1"/>
  <c r="AS40" i="3"/>
  <c r="H80" i="3" s="1"/>
  <c r="AS39" i="24"/>
  <c r="H79" i="24" s="1"/>
  <c r="AR39" i="24"/>
  <c r="G79" i="24" s="1"/>
  <c r="AT13" i="21"/>
  <c r="K53" i="21" s="1"/>
  <c r="AU13" i="21"/>
  <c r="L53" i="21" s="1"/>
  <c r="AQ7" i="16"/>
  <c r="E47" i="16" s="1"/>
  <c r="AP7" i="16"/>
  <c r="D47" i="16" s="1"/>
  <c r="AS27" i="22"/>
  <c r="H67" i="22" s="1"/>
  <c r="AR27" i="22"/>
  <c r="G67" i="22" s="1"/>
  <c r="AR40" i="2"/>
  <c r="G80" i="2" s="1"/>
  <c r="AS40" i="2"/>
  <c r="H80" i="2" s="1"/>
  <c r="AR35" i="22"/>
  <c r="G75" i="22" s="1"/>
  <c r="AS35" i="22"/>
  <c r="H75" i="22" s="1"/>
  <c r="AT26" i="21"/>
  <c r="K66" i="21" s="1"/>
  <c r="AU26" i="21"/>
  <c r="L66" i="21" s="1"/>
  <c r="AQ13" i="15"/>
  <c r="E53" i="15" s="1"/>
  <c r="AP13" i="15"/>
  <c r="D53" i="15" s="1"/>
  <c r="AM10" i="17"/>
  <c r="AR8" i="20"/>
  <c r="G48" i="20" s="1"/>
  <c r="AS8" i="20"/>
  <c r="H48" i="20" s="1"/>
  <c r="AU8" i="21"/>
  <c r="L48" i="21" s="1"/>
  <c r="AT8" i="21"/>
  <c r="K48" i="21" s="1"/>
  <c r="AQ7" i="7"/>
  <c r="E47" i="7" s="1"/>
  <c r="AP7" i="7"/>
  <c r="D47" i="7" s="1"/>
  <c r="AS27" i="14"/>
  <c r="H67" i="14" s="1"/>
  <c r="AR27" i="14"/>
  <c r="G67" i="14" s="1"/>
  <c r="AO38" i="20"/>
  <c r="AO8" i="22"/>
  <c r="AR31" i="18"/>
  <c r="G71" i="18" s="1"/>
  <c r="AS31" i="18"/>
  <c r="H71" i="18" s="1"/>
  <c r="AU36" i="16"/>
  <c r="L76" i="16" s="1"/>
  <c r="AT36" i="16"/>
  <c r="K76" i="16" s="1"/>
  <c r="AS16" i="8"/>
  <c r="H56" i="8" s="1"/>
  <c r="AR16" i="8"/>
  <c r="G56" i="8" s="1"/>
  <c r="AR18" i="18"/>
  <c r="G58" i="18" s="1"/>
  <c r="AS18" i="18"/>
  <c r="H58" i="18" s="1"/>
  <c r="AT40" i="14"/>
  <c r="K80" i="14" s="1"/>
  <c r="AU40" i="14"/>
  <c r="L80" i="14" s="1"/>
  <c r="AO9" i="15"/>
  <c r="AR34" i="21"/>
  <c r="G74" i="21" s="1"/>
  <c r="AS34" i="21"/>
  <c r="H74" i="21" s="1"/>
  <c r="AU40" i="7"/>
  <c r="L80" i="7" s="1"/>
  <c r="AT40" i="7"/>
  <c r="K80" i="7" s="1"/>
  <c r="AU40" i="10"/>
  <c r="L80" i="10" s="1"/>
  <c r="AT40" i="10"/>
  <c r="K80" i="10" s="1"/>
  <c r="AQ20" i="17"/>
  <c r="E60" i="17" s="1"/>
  <c r="AP20" i="17"/>
  <c r="D60" i="17" s="1"/>
  <c r="AQ9" i="17"/>
  <c r="E49" i="17" s="1"/>
  <c r="AP9" i="17"/>
  <c r="D49" i="17" s="1"/>
  <c r="AT31" i="5"/>
  <c r="K71" i="5" s="1"/>
  <c r="AU31" i="5"/>
  <c r="L71" i="5" s="1"/>
  <c r="AM27" i="7"/>
  <c r="AS25" i="23"/>
  <c r="H65" i="23" s="1"/>
  <c r="AR25" i="23"/>
  <c r="G65" i="23" s="1"/>
  <c r="AS37" i="10"/>
  <c r="H77" i="10" s="1"/>
  <c r="AR37" i="10"/>
  <c r="G77" i="10" s="1"/>
  <c r="AS16" i="12"/>
  <c r="H56" i="12" s="1"/>
  <c r="AR16" i="12"/>
  <c r="G56" i="12" s="1"/>
  <c r="AS17" i="12"/>
  <c r="H57" i="12" s="1"/>
  <c r="AR17" i="12"/>
  <c r="G57" i="12" s="1"/>
  <c r="AT31" i="18"/>
  <c r="K71" i="18" s="1"/>
  <c r="AU31" i="18"/>
  <c r="L71" i="18" s="1"/>
  <c r="AO33" i="20"/>
  <c r="AM13" i="7"/>
  <c r="AT11" i="1"/>
  <c r="K51" i="1" s="1"/>
  <c r="AU11" i="1"/>
  <c r="L51" i="1" s="1"/>
  <c r="AM7" i="2"/>
  <c r="AT11" i="17"/>
  <c r="K51" i="17" s="1"/>
  <c r="AU13" i="18"/>
  <c r="L53" i="18" s="1"/>
  <c r="AT13" i="18"/>
  <c r="K53" i="18" s="1"/>
  <c r="AS39" i="22"/>
  <c r="H79" i="22" s="1"/>
  <c r="AR39" i="22"/>
  <c r="G79" i="22" s="1"/>
  <c r="AT28" i="18"/>
  <c r="K68" i="18" s="1"/>
  <c r="AU28" i="18"/>
  <c r="L68" i="18" s="1"/>
  <c r="AS17" i="1"/>
  <c r="H57" i="1" s="1"/>
  <c r="AR17" i="1"/>
  <c r="G57" i="1" s="1"/>
  <c r="AT10" i="8"/>
  <c r="K50" i="8" s="1"/>
  <c r="AU10" i="8"/>
  <c r="L50" i="8" s="1"/>
  <c r="AU21" i="5"/>
  <c r="L61" i="5" s="1"/>
  <c r="AT21" i="5"/>
  <c r="K61" i="5" s="1"/>
  <c r="AP27" i="13"/>
  <c r="D67" i="13" s="1"/>
  <c r="AQ27" i="13"/>
  <c r="E67" i="13" s="1"/>
  <c r="AS32" i="18"/>
  <c r="H72" i="18" s="1"/>
  <c r="AR32" i="18"/>
  <c r="G72" i="18" s="1"/>
  <c r="AU20" i="13"/>
  <c r="L60" i="13" s="1"/>
  <c r="AU25" i="6"/>
  <c r="L65" i="6" s="1"/>
  <c r="AT25" i="6"/>
  <c r="K65" i="6" s="1"/>
  <c r="AO8" i="17"/>
  <c r="AM10" i="10"/>
  <c r="AM12" i="22"/>
  <c r="AS10" i="3"/>
  <c r="H50" i="3" s="1"/>
  <c r="AR10" i="3"/>
  <c r="G50" i="3" s="1"/>
  <c r="AO40" i="13"/>
  <c r="AU22" i="5"/>
  <c r="L62" i="5" s="1"/>
  <c r="AT22" i="5"/>
  <c r="K62" i="5" s="1"/>
  <c r="AS17" i="23"/>
  <c r="H57" i="23" s="1"/>
  <c r="AR17" i="23"/>
  <c r="G57" i="23" s="1"/>
  <c r="AQ18" i="17"/>
  <c r="E58" i="17" s="1"/>
  <c r="AP18" i="17"/>
  <c r="D58" i="17" s="1"/>
  <c r="AT22" i="12"/>
  <c r="K62" i="12" s="1"/>
  <c r="AU22" i="12"/>
  <c r="L62" i="12" s="1"/>
  <c r="AR20" i="11"/>
  <c r="G60" i="11" s="1"/>
  <c r="AS20" i="11"/>
  <c r="H60" i="11" s="1"/>
  <c r="AM25" i="7"/>
  <c r="AO9" i="16"/>
  <c r="AU15" i="3"/>
  <c r="L55" i="3" s="1"/>
  <c r="AT15" i="3"/>
  <c r="K55" i="3" s="1"/>
  <c r="AR20" i="25"/>
  <c r="G60" i="25" s="1"/>
  <c r="AS20" i="25"/>
  <c r="H60" i="25" s="1"/>
  <c r="AT15" i="25"/>
  <c r="K55" i="25" s="1"/>
  <c r="AU15" i="25"/>
  <c r="L55" i="25" s="1"/>
  <c r="AO14" i="7"/>
  <c r="AO38" i="13"/>
  <c r="AS22" i="2"/>
  <c r="H62" i="2" s="1"/>
  <c r="AO14" i="13"/>
  <c r="AO25" i="20"/>
  <c r="AT8" i="12"/>
  <c r="K48" i="12" s="1"/>
  <c r="AU8" i="12"/>
  <c r="L48" i="12" s="1"/>
  <c r="AO39" i="7"/>
  <c r="AR16" i="5"/>
  <c r="G56" i="5" s="1"/>
  <c r="AS16" i="5"/>
  <c r="H56" i="5" s="1"/>
  <c r="AS30" i="24"/>
  <c r="H70" i="24" s="1"/>
  <c r="AR30" i="24"/>
  <c r="G70" i="24" s="1"/>
  <c r="AU26" i="2"/>
  <c r="L66" i="2" s="1"/>
  <c r="AT26" i="2"/>
  <c r="K66" i="2" s="1"/>
  <c r="AM40" i="9"/>
  <c r="AM19" i="17"/>
  <c r="AS7" i="14"/>
  <c r="H47" i="14" s="1"/>
  <c r="AR7" i="14"/>
  <c r="G47" i="14" s="1"/>
  <c r="AO12" i="9"/>
  <c r="AS35" i="21"/>
  <c r="H75" i="21" s="1"/>
  <c r="AR35" i="21"/>
  <c r="G75" i="21" s="1"/>
  <c r="AU28" i="6"/>
  <c r="L68" i="6" s="1"/>
  <c r="AT28" i="6"/>
  <c r="K68" i="6" s="1"/>
  <c r="AT34" i="3"/>
  <c r="K74" i="3" s="1"/>
  <c r="AU34" i="3"/>
  <c r="L74" i="3" s="1"/>
  <c r="AO11" i="16"/>
  <c r="AU30" i="10"/>
  <c r="L70" i="10" s="1"/>
  <c r="AT30" i="10"/>
  <c r="K70" i="10" s="1"/>
  <c r="AU12" i="8"/>
  <c r="L52" i="8" s="1"/>
  <c r="AT12" i="8"/>
  <c r="K52" i="8" s="1"/>
  <c r="AU20" i="20"/>
  <c r="L60" i="20" s="1"/>
  <c r="AT20" i="20"/>
  <c r="K60" i="20" s="1"/>
  <c r="AR38" i="12"/>
  <c r="G78" i="12" s="1"/>
  <c r="AS38" i="12"/>
  <c r="H78" i="12" s="1"/>
  <c r="AS37" i="23"/>
  <c r="H77" i="23" s="1"/>
  <c r="AR37" i="23"/>
  <c r="G77" i="23" s="1"/>
  <c r="AM15" i="7"/>
  <c r="AR34" i="24"/>
  <c r="G74" i="24" s="1"/>
  <c r="AS34" i="24"/>
  <c r="H74" i="24" s="1"/>
  <c r="AS34" i="12"/>
  <c r="H74" i="12" s="1"/>
  <c r="AR34" i="12"/>
  <c r="G74" i="12" s="1"/>
  <c r="AR35" i="7"/>
  <c r="G75" i="7" s="1"/>
  <c r="AU14" i="25"/>
  <c r="L54" i="25" s="1"/>
  <c r="AT14" i="25"/>
  <c r="K54" i="25" s="1"/>
  <c r="AS29" i="19"/>
  <c r="H69" i="19" s="1"/>
  <c r="AR29" i="19"/>
  <c r="G69" i="19" s="1"/>
  <c r="AT30" i="9"/>
  <c r="K70" i="9" s="1"/>
  <c r="AO21" i="15"/>
  <c r="AM22" i="22"/>
  <c r="AM7" i="15"/>
  <c r="AR11" i="23"/>
  <c r="G51" i="23" s="1"/>
  <c r="AS11" i="23"/>
  <c r="H51" i="23" s="1"/>
  <c r="AS18" i="23"/>
  <c r="H58" i="23" s="1"/>
  <c r="AR18" i="23"/>
  <c r="G58" i="23" s="1"/>
  <c r="AT8" i="11"/>
  <c r="K48" i="11" s="1"/>
  <c r="AU8" i="11"/>
  <c r="L48" i="11" s="1"/>
  <c r="AR28" i="5"/>
  <c r="G68" i="5" s="1"/>
  <c r="AS28" i="5"/>
  <c r="H68" i="5" s="1"/>
  <c r="AR27" i="3"/>
  <c r="G67" i="3" s="1"/>
  <c r="AS27" i="3"/>
  <c r="H67" i="3" s="1"/>
  <c r="AS19" i="18"/>
  <c r="H59" i="18" s="1"/>
  <c r="AR19" i="18"/>
  <c r="G59" i="18" s="1"/>
  <c r="AU13" i="3"/>
  <c r="L53" i="3" s="1"/>
  <c r="AT13" i="3"/>
  <c r="K53" i="3" s="1"/>
  <c r="AO31" i="20"/>
  <c r="AO20" i="17"/>
  <c r="AS14" i="11"/>
  <c r="H54" i="11" s="1"/>
  <c r="AR14" i="11"/>
  <c r="G54" i="11" s="1"/>
  <c r="AO20" i="9"/>
  <c r="AT13" i="8"/>
  <c r="K53" i="8" s="1"/>
  <c r="AU13" i="8"/>
  <c r="L53" i="8" s="1"/>
  <c r="AT31" i="23"/>
  <c r="K71" i="23" s="1"/>
  <c r="AU31" i="23"/>
  <c r="L71" i="23" s="1"/>
  <c r="AO22" i="7"/>
  <c r="AR33" i="1"/>
  <c r="G73" i="1" s="1"/>
  <c r="AS33" i="1"/>
  <c r="H73" i="1" s="1"/>
  <c r="AU15" i="11"/>
  <c r="L55" i="11" s="1"/>
  <c r="AT15" i="11"/>
  <c r="K55" i="11" s="1"/>
  <c r="AS32" i="25"/>
  <c r="H72" i="25" s="1"/>
  <c r="AR32" i="25"/>
  <c r="G72" i="25" s="1"/>
  <c r="AR8" i="11"/>
  <c r="G48" i="11" s="1"/>
  <c r="AS8" i="11"/>
  <c r="H48" i="11" s="1"/>
  <c r="AM13" i="17"/>
  <c r="AO17" i="9"/>
  <c r="AS21" i="9"/>
  <c r="H61" i="9" s="1"/>
  <c r="AU30" i="1"/>
  <c r="L70" i="1" s="1"/>
  <c r="AT30" i="1"/>
  <c r="K70" i="1" s="1"/>
  <c r="AO17" i="7"/>
  <c r="AS26" i="24"/>
  <c r="H66" i="24" s="1"/>
  <c r="AR26" i="24"/>
  <c r="G66" i="24" s="1"/>
  <c r="AT31" i="2"/>
  <c r="K71" i="2" s="1"/>
  <c r="AU31" i="2"/>
  <c r="L71" i="2" s="1"/>
  <c r="AO10" i="7"/>
  <c r="AR14" i="15"/>
  <c r="G54" i="15" s="1"/>
  <c r="AP29" i="7"/>
  <c r="D69" i="7" s="1"/>
  <c r="AQ29" i="7"/>
  <c r="E69" i="7" s="1"/>
  <c r="AM21" i="15"/>
  <c r="AO20" i="2"/>
  <c r="AM12" i="13"/>
  <c r="AT28" i="4"/>
  <c r="K68" i="4" s="1"/>
  <c r="AU28" i="4"/>
  <c r="L68" i="4" s="1"/>
  <c r="AS26" i="5"/>
  <c r="H66" i="5" s="1"/>
  <c r="AR26" i="5"/>
  <c r="G66" i="5" s="1"/>
  <c r="AQ16" i="13"/>
  <c r="E56" i="13" s="1"/>
  <c r="AP16" i="13"/>
  <c r="D56" i="13" s="1"/>
  <c r="AU31" i="11"/>
  <c r="L71" i="11" s="1"/>
  <c r="AT31" i="11"/>
  <c r="K71" i="11" s="1"/>
  <c r="AS21" i="23"/>
  <c r="H61" i="23" s="1"/>
  <c r="AR21" i="23"/>
  <c r="G61" i="23" s="1"/>
  <c r="AO10" i="16"/>
  <c r="AT26" i="6"/>
  <c r="K66" i="6" s="1"/>
  <c r="AU26" i="6"/>
  <c r="L66" i="6" s="1"/>
  <c r="AS11" i="8"/>
  <c r="H51" i="8" s="1"/>
  <c r="AR11" i="8"/>
  <c r="G51" i="8" s="1"/>
  <c r="AO13" i="22"/>
  <c r="AS12" i="5"/>
  <c r="H52" i="5" s="1"/>
  <c r="AR12" i="5"/>
  <c r="G52" i="5" s="1"/>
  <c r="AT22" i="21"/>
  <c r="K62" i="21" s="1"/>
  <c r="AU22" i="21"/>
  <c r="L62" i="21" s="1"/>
  <c r="AT20" i="15"/>
  <c r="K60" i="15" s="1"/>
  <c r="AU20" i="15"/>
  <c r="L60" i="15" s="1"/>
  <c r="AU19" i="1"/>
  <c r="L59" i="1" s="1"/>
  <c r="AT19" i="1"/>
  <c r="K59" i="1" s="1"/>
  <c r="AP19" i="7"/>
  <c r="D59" i="7" s="1"/>
  <c r="AQ19" i="7"/>
  <c r="E59" i="7" s="1"/>
  <c r="AT34" i="1"/>
  <c r="K74" i="1" s="1"/>
  <c r="AU34" i="1"/>
  <c r="L74" i="1" s="1"/>
  <c r="AT40" i="4"/>
  <c r="K80" i="4" s="1"/>
  <c r="AU40" i="4"/>
  <c r="L80" i="4" s="1"/>
  <c r="AR25" i="3"/>
  <c r="G65" i="3" s="1"/>
  <c r="AS25" i="3"/>
  <c r="H65" i="3" s="1"/>
  <c r="AP9" i="16"/>
  <c r="D49" i="16" s="1"/>
  <c r="AQ9" i="16"/>
  <c r="E49" i="16" s="1"/>
  <c r="AR38" i="11"/>
  <c r="G78" i="11" s="1"/>
  <c r="AS38" i="11"/>
  <c r="H78" i="11" s="1"/>
  <c r="AU29" i="14"/>
  <c r="L69" i="14" s="1"/>
  <c r="AT29" i="14"/>
  <c r="K69" i="14" s="1"/>
  <c r="AS27" i="12"/>
  <c r="H67" i="12" s="1"/>
  <c r="AR27" i="12"/>
  <c r="G67" i="12" s="1"/>
  <c r="AU35" i="1"/>
  <c r="L75" i="1" s="1"/>
  <c r="AT35" i="1"/>
  <c r="K75" i="1" s="1"/>
  <c r="AP9" i="9"/>
  <c r="D49" i="9" s="1"/>
  <c r="AQ9" i="9"/>
  <c r="E49" i="9" s="1"/>
  <c r="AU17" i="18"/>
  <c r="L57" i="18" s="1"/>
  <c r="AT17" i="18"/>
  <c r="K57" i="18" s="1"/>
  <c r="AS39" i="23"/>
  <c r="H79" i="23" s="1"/>
  <c r="AR39" i="23"/>
  <c r="G79" i="23" s="1"/>
  <c r="AS22" i="18"/>
  <c r="H62" i="18" s="1"/>
  <c r="AR22" i="18"/>
  <c r="G62" i="18" s="1"/>
  <c r="AT25" i="18"/>
  <c r="K65" i="18" s="1"/>
  <c r="AU25" i="18"/>
  <c r="L65" i="18" s="1"/>
  <c r="AR35" i="9"/>
  <c r="G75" i="9" s="1"/>
  <c r="AS35" i="9"/>
  <c r="H75" i="9" s="1"/>
  <c r="AP36" i="7"/>
  <c r="D76" i="7" s="1"/>
  <c r="AQ36" i="7"/>
  <c r="E76" i="7" s="1"/>
  <c r="AS25" i="18"/>
  <c r="H65" i="18" s="1"/>
  <c r="AR25" i="18"/>
  <c r="G65" i="18" s="1"/>
  <c r="AU19" i="24"/>
  <c r="L59" i="24" s="1"/>
  <c r="AT19" i="24"/>
  <c r="K59" i="24" s="1"/>
  <c r="AU30" i="19"/>
  <c r="L70" i="19" s="1"/>
  <c r="AT30" i="19"/>
  <c r="K70" i="19" s="1"/>
  <c r="AR22" i="8"/>
  <c r="G62" i="8" s="1"/>
  <c r="AS22" i="8"/>
  <c r="H62" i="8" s="1"/>
  <c r="AU35" i="24"/>
  <c r="L75" i="24" s="1"/>
  <c r="AT35" i="24"/>
  <c r="K75" i="24" s="1"/>
  <c r="AR15" i="21"/>
  <c r="G55" i="21" s="1"/>
  <c r="AS15" i="21"/>
  <c r="H55" i="21" s="1"/>
  <c r="AQ37" i="20"/>
  <c r="E77" i="20" s="1"/>
  <c r="AP37" i="20"/>
  <c r="D77" i="20" s="1"/>
  <c r="AM11" i="17"/>
  <c r="AP8" i="7"/>
  <c r="D48" i="7" s="1"/>
  <c r="AQ8" i="7"/>
  <c r="E48" i="7" s="1"/>
  <c r="AM18" i="22"/>
  <c r="AT30" i="4"/>
  <c r="K70" i="4" s="1"/>
  <c r="AU30" i="4"/>
  <c r="L70" i="4" s="1"/>
  <c r="AS37" i="3"/>
  <c r="H77" i="3" s="1"/>
  <c r="AR37" i="3"/>
  <c r="G77" i="3" s="1"/>
  <c r="AS7" i="7"/>
  <c r="H47" i="7" s="1"/>
  <c r="AS7" i="5"/>
  <c r="H47" i="5" s="1"/>
  <c r="AR7" i="5"/>
  <c r="G47" i="5" s="1"/>
  <c r="AP13" i="9"/>
  <c r="D53" i="9" s="1"/>
  <c r="AQ13" i="9"/>
  <c r="E53" i="9" s="1"/>
  <c r="AQ17" i="16"/>
  <c r="E57" i="16" s="1"/>
  <c r="AP17" i="16"/>
  <c r="D57" i="16" s="1"/>
  <c r="AO19" i="16"/>
  <c r="AP19" i="16"/>
  <c r="D59" i="16" s="1"/>
  <c r="AQ19" i="16"/>
  <c r="E59" i="16" s="1"/>
  <c r="AR7" i="8"/>
  <c r="G47" i="8" s="1"/>
  <c r="AS7" i="8"/>
  <c r="H47" i="8" s="1"/>
  <c r="AR25" i="17"/>
  <c r="G65" i="17" s="1"/>
  <c r="AS25" i="17"/>
  <c r="H65" i="17" s="1"/>
  <c r="AP14" i="16"/>
  <c r="D54" i="16" s="1"/>
  <c r="AQ14" i="16"/>
  <c r="E54" i="16" s="1"/>
  <c r="AQ34" i="9"/>
  <c r="E74" i="9" s="1"/>
  <c r="AP34" i="9"/>
  <c r="D74" i="9" s="1"/>
  <c r="AQ7" i="9"/>
  <c r="E47" i="9" s="1"/>
  <c r="AP7" i="9"/>
  <c r="D47" i="9" s="1"/>
  <c r="AM10" i="7"/>
  <c r="AS25" i="4"/>
  <c r="H65" i="4" s="1"/>
  <c r="AR25" i="4"/>
  <c r="G65" i="4" s="1"/>
  <c r="AQ8" i="16"/>
  <c r="E48" i="16" s="1"/>
  <c r="AP8" i="16"/>
  <c r="D48" i="16" s="1"/>
  <c r="AR26" i="23"/>
  <c r="G66" i="23" s="1"/>
  <c r="AS26" i="23"/>
  <c r="H66" i="23" s="1"/>
  <c r="AO13" i="16"/>
  <c r="AT36" i="6"/>
  <c r="K76" i="6" s="1"/>
  <c r="AU36" i="6"/>
  <c r="L76" i="6" s="1"/>
  <c r="AS27" i="16"/>
  <c r="H67" i="16" s="1"/>
  <c r="AR27" i="16"/>
  <c r="G67" i="16" s="1"/>
  <c r="AP28" i="9"/>
  <c r="D68" i="9" s="1"/>
  <c r="AQ28" i="9"/>
  <c r="E68" i="9" s="1"/>
  <c r="AU35" i="17"/>
  <c r="L75" i="17" s="1"/>
  <c r="AT35" i="17"/>
  <c r="K75" i="17" s="1"/>
  <c r="AU7" i="24"/>
  <c r="L47" i="24" s="1"/>
  <c r="AT7" i="24"/>
  <c r="K47" i="24" s="1"/>
  <c r="AU30" i="6"/>
  <c r="L70" i="6" s="1"/>
  <c r="AT30" i="6"/>
  <c r="K70" i="6" s="1"/>
  <c r="AR9" i="12"/>
  <c r="G49" i="12" s="1"/>
  <c r="AS9" i="12"/>
  <c r="H49" i="12" s="1"/>
  <c r="AU13" i="25"/>
  <c r="L53" i="25" s="1"/>
  <c r="AT13" i="25"/>
  <c r="K53" i="25" s="1"/>
  <c r="AO34" i="7"/>
  <c r="AR35" i="11"/>
  <c r="G75" i="11" s="1"/>
  <c r="AS35" i="11"/>
  <c r="H75" i="11" s="1"/>
  <c r="AS17" i="5"/>
  <c r="H57" i="5" s="1"/>
  <c r="AR17" i="5"/>
  <c r="G57" i="5" s="1"/>
  <c r="AR27" i="13"/>
  <c r="G67" i="13" s="1"/>
  <c r="AT23" i="10"/>
  <c r="K63" i="10" s="1"/>
  <c r="AU23" i="10"/>
  <c r="L63" i="10" s="1"/>
  <c r="AR35" i="1"/>
  <c r="G75" i="1" s="1"/>
  <c r="AS35" i="1"/>
  <c r="H75" i="1" s="1"/>
  <c r="AT14" i="3"/>
  <c r="K54" i="3" s="1"/>
  <c r="AU14" i="3"/>
  <c r="L54" i="3" s="1"/>
  <c r="AS9" i="8"/>
  <c r="H49" i="8" s="1"/>
  <c r="AR9" i="8"/>
  <c r="G49" i="8" s="1"/>
  <c r="AR21" i="21"/>
  <c r="G61" i="21" s="1"/>
  <c r="AS21" i="21"/>
  <c r="H61" i="21" s="1"/>
  <c r="AT38" i="6"/>
  <c r="K78" i="6" s="1"/>
  <c r="AU38" i="6"/>
  <c r="L78" i="6" s="1"/>
  <c r="AR36" i="14"/>
  <c r="G76" i="14" s="1"/>
  <c r="AS36" i="14"/>
  <c r="H76" i="14" s="1"/>
  <c r="AR33" i="21"/>
  <c r="G73" i="21" s="1"/>
  <c r="AS33" i="21"/>
  <c r="H73" i="21" s="1"/>
  <c r="AR32" i="3"/>
  <c r="G72" i="3" s="1"/>
  <c r="AS32" i="3"/>
  <c r="H72" i="3" s="1"/>
  <c r="AP27" i="9"/>
  <c r="D67" i="9" s="1"/>
  <c r="AQ27" i="9"/>
  <c r="E67" i="9" s="1"/>
  <c r="AR14" i="24"/>
  <c r="G54" i="24" s="1"/>
  <c r="AS14" i="24"/>
  <c r="H54" i="24" s="1"/>
  <c r="AP30" i="20"/>
  <c r="D70" i="20" s="1"/>
  <c r="AQ30" i="20"/>
  <c r="E70" i="20" s="1"/>
  <c r="AO12" i="16"/>
  <c r="AM10" i="2"/>
  <c r="AT21" i="23"/>
  <c r="K61" i="23" s="1"/>
  <c r="AU21" i="23"/>
  <c r="L61" i="23" s="1"/>
  <c r="AQ14" i="22"/>
  <c r="E54" i="22" s="1"/>
  <c r="AP14" i="22"/>
  <c r="D54" i="22" s="1"/>
  <c r="AS12" i="18"/>
  <c r="H52" i="18" s="1"/>
  <c r="AR12" i="18"/>
  <c r="G52" i="18" s="1"/>
  <c r="AT22" i="23"/>
  <c r="K62" i="23" s="1"/>
  <c r="AU22" i="23"/>
  <c r="L62" i="23" s="1"/>
  <c r="AS20" i="16"/>
  <c r="H60" i="16" s="1"/>
  <c r="AR20" i="16"/>
  <c r="G60" i="16" s="1"/>
  <c r="AO10" i="2"/>
  <c r="AU33" i="5"/>
  <c r="L73" i="5" s="1"/>
  <c r="AT33" i="5"/>
  <c r="K73" i="5" s="1"/>
  <c r="AU28" i="11"/>
  <c r="L68" i="11" s="1"/>
  <c r="AT28" i="11"/>
  <c r="K68" i="11" s="1"/>
  <c r="AT12" i="23"/>
  <c r="K52" i="23" s="1"/>
  <c r="AU12" i="23"/>
  <c r="L52" i="23" s="1"/>
  <c r="AU7" i="5"/>
  <c r="L47" i="5" s="1"/>
  <c r="AT7" i="5"/>
  <c r="K47" i="5" s="1"/>
  <c r="AU15" i="18"/>
  <c r="L55" i="18" s="1"/>
  <c r="AT15" i="18"/>
  <c r="K55" i="18" s="1"/>
  <c r="AQ31" i="13"/>
  <c r="E71" i="13" s="1"/>
  <c r="AP31" i="13"/>
  <c r="D71" i="13" s="1"/>
  <c r="AS34" i="9"/>
  <c r="H74" i="9" s="1"/>
  <c r="AR34" i="9"/>
  <c r="G74" i="9" s="1"/>
  <c r="AP11" i="9"/>
  <c r="D51" i="9" s="1"/>
  <c r="AQ11" i="9"/>
  <c r="E51" i="9" s="1"/>
  <c r="AS8" i="14"/>
  <c r="H48" i="14" s="1"/>
  <c r="AR8" i="14"/>
  <c r="G48" i="14" s="1"/>
  <c r="AS10" i="5"/>
  <c r="H50" i="5" s="1"/>
  <c r="AR10" i="5"/>
  <c r="G50" i="5" s="1"/>
  <c r="AU32" i="18"/>
  <c r="L72" i="18" s="1"/>
  <c r="AT32" i="18"/>
  <c r="K72" i="18" s="1"/>
  <c r="AR8" i="8"/>
  <c r="G48" i="8" s="1"/>
  <c r="AS8" i="8"/>
  <c r="H48" i="8" s="1"/>
  <c r="AM11" i="22"/>
  <c r="AS36" i="11"/>
  <c r="H76" i="11" s="1"/>
  <c r="AR36" i="11"/>
  <c r="G76" i="11" s="1"/>
  <c r="AT14" i="21"/>
  <c r="K54" i="21" s="1"/>
  <c r="AU14" i="21"/>
  <c r="L54" i="21" s="1"/>
  <c r="AU36" i="3"/>
  <c r="L76" i="3" s="1"/>
  <c r="AT36" i="3"/>
  <c r="K76" i="3" s="1"/>
  <c r="AR10" i="23"/>
  <c r="G50" i="23" s="1"/>
  <c r="AS10" i="23"/>
  <c r="H50" i="23" s="1"/>
  <c r="AU37" i="5"/>
  <c r="L77" i="5" s="1"/>
  <c r="AT37" i="5"/>
  <c r="K77" i="5" s="1"/>
  <c r="AO28" i="7"/>
  <c r="AU32" i="13"/>
  <c r="L72" i="13" s="1"/>
  <c r="AO26" i="9"/>
  <c r="AU37" i="4"/>
  <c r="L77" i="4" s="1"/>
  <c r="AT37" i="4"/>
  <c r="K77" i="4" s="1"/>
  <c r="AS30" i="9"/>
  <c r="H70" i="9" s="1"/>
  <c r="AM33" i="20"/>
  <c r="AO13" i="13"/>
  <c r="AO16" i="16"/>
  <c r="AS31" i="24"/>
  <c r="H71" i="24" s="1"/>
  <c r="AR31" i="24"/>
  <c r="G71" i="24" s="1"/>
  <c r="AS35" i="5"/>
  <c r="H75" i="5" s="1"/>
  <c r="AR35" i="5"/>
  <c r="G75" i="5" s="1"/>
  <c r="AU17" i="1"/>
  <c r="L57" i="1" s="1"/>
  <c r="AT17" i="1"/>
  <c r="K57" i="1" s="1"/>
  <c r="AU32" i="5"/>
  <c r="L72" i="5" s="1"/>
  <c r="AT32" i="5"/>
  <c r="K72" i="5" s="1"/>
  <c r="AQ13" i="2"/>
  <c r="E53" i="2" s="1"/>
  <c r="AP13" i="2"/>
  <c r="D53" i="2" s="1"/>
  <c r="AS21" i="16"/>
  <c r="H61" i="16" s="1"/>
  <c r="AR21" i="16"/>
  <c r="G61" i="16" s="1"/>
  <c r="AU36" i="18"/>
  <c r="L76" i="18" s="1"/>
  <c r="AT36" i="18"/>
  <c r="K76" i="18" s="1"/>
  <c r="AT9" i="8"/>
  <c r="K49" i="8" s="1"/>
  <c r="AU9" i="8"/>
  <c r="L49" i="8" s="1"/>
  <c r="AU19" i="11"/>
  <c r="L59" i="11" s="1"/>
  <c r="AT19" i="11"/>
  <c r="K59" i="11" s="1"/>
  <c r="AT35" i="4"/>
  <c r="K75" i="4" s="1"/>
  <c r="AU35" i="4"/>
  <c r="L75" i="4" s="1"/>
  <c r="AU21" i="17"/>
  <c r="L61" i="17" s="1"/>
  <c r="AQ10" i="9"/>
  <c r="E50" i="9" s="1"/>
  <c r="AP10" i="9"/>
  <c r="D50" i="9" s="1"/>
  <c r="AS15" i="23"/>
  <c r="H55" i="23" s="1"/>
  <c r="AR15" i="23"/>
  <c r="G55" i="23" s="1"/>
  <c r="AU27" i="18"/>
  <c r="L67" i="18" s="1"/>
  <c r="AT27" i="18"/>
  <c r="K67" i="18" s="1"/>
  <c r="AR10" i="18"/>
  <c r="G50" i="18" s="1"/>
  <c r="AS10" i="18"/>
  <c r="H50" i="18" s="1"/>
  <c r="AS26" i="1"/>
  <c r="H66" i="1" s="1"/>
  <c r="AR26" i="1"/>
  <c r="G66" i="1" s="1"/>
  <c r="AR7" i="1"/>
  <c r="G47" i="1" s="1"/>
  <c r="AS7" i="1"/>
  <c r="H47" i="1" s="1"/>
  <c r="AU13" i="11"/>
  <c r="L53" i="11" s="1"/>
  <c r="AT13" i="11"/>
  <c r="K53" i="11" s="1"/>
  <c r="AU16" i="20"/>
  <c r="L56" i="20" s="1"/>
  <c r="AT16" i="20"/>
  <c r="K56" i="20" s="1"/>
  <c r="AR13" i="1"/>
  <c r="G53" i="1" s="1"/>
  <c r="AS13" i="1"/>
  <c r="H53" i="1" s="1"/>
  <c r="AM20" i="17"/>
  <c r="AM38" i="20"/>
  <c r="AS27" i="21"/>
  <c r="H67" i="21" s="1"/>
  <c r="AR27" i="21"/>
  <c r="G67" i="21" s="1"/>
  <c r="AO13" i="2"/>
  <c r="AM9" i="16"/>
  <c r="AS37" i="11"/>
  <c r="H77" i="11" s="1"/>
  <c r="AR37" i="11"/>
  <c r="G77" i="11" s="1"/>
  <c r="AT39" i="17"/>
  <c r="K79" i="17" s="1"/>
  <c r="AU39" i="17"/>
  <c r="L79" i="17" s="1"/>
  <c r="AO35" i="13"/>
  <c r="AU38" i="23"/>
  <c r="L78" i="23" s="1"/>
  <c r="AT38" i="23"/>
  <c r="K78" i="23" s="1"/>
  <c r="AO8" i="15"/>
  <c r="AO12" i="13"/>
  <c r="AT40" i="18"/>
  <c r="K80" i="18" s="1"/>
  <c r="AU40" i="18"/>
  <c r="L80" i="18" s="1"/>
  <c r="AR11" i="5"/>
  <c r="G51" i="5" s="1"/>
  <c r="AS11" i="5"/>
  <c r="H51" i="5" s="1"/>
  <c r="AR21" i="24"/>
  <c r="G61" i="24" s="1"/>
  <c r="AS21" i="24"/>
  <c r="H61" i="24" s="1"/>
  <c r="AM10" i="9"/>
  <c r="AR23" i="10"/>
  <c r="G63" i="10" s="1"/>
  <c r="AS23" i="10"/>
  <c r="H63" i="10" s="1"/>
  <c r="AM13" i="9"/>
  <c r="AM39" i="7"/>
  <c r="AR34" i="17"/>
  <c r="G74" i="17" s="1"/>
  <c r="AS34" i="17"/>
  <c r="H74" i="17" s="1"/>
  <c r="AS7" i="18"/>
  <c r="H47" i="18" s="1"/>
  <c r="AR7" i="18"/>
  <c r="G47" i="18" s="1"/>
  <c r="AS10" i="11"/>
  <c r="H50" i="11" s="1"/>
  <c r="AR10" i="11"/>
  <c r="G50" i="11" s="1"/>
  <c r="AO13" i="9"/>
  <c r="AT22" i="24"/>
  <c r="K62" i="24" s="1"/>
  <c r="AU22" i="24"/>
  <c r="L62" i="24" s="1"/>
  <c r="AO11" i="15"/>
  <c r="AU25" i="25"/>
  <c r="L65" i="25" s="1"/>
  <c r="AT25" i="25"/>
  <c r="K65" i="25" s="1"/>
  <c r="AT7" i="20"/>
  <c r="K47" i="20" s="1"/>
  <c r="AU7" i="20"/>
  <c r="L47" i="20" s="1"/>
  <c r="AS10" i="1"/>
  <c r="H50" i="1" s="1"/>
  <c r="AR10" i="1"/>
  <c r="G50" i="1" s="1"/>
  <c r="AQ33" i="13"/>
  <c r="E73" i="13" s="1"/>
  <c r="AP33" i="13"/>
  <c r="D73" i="13" s="1"/>
  <c r="AP30" i="13"/>
  <c r="D70" i="13" s="1"/>
  <c r="AQ30" i="13"/>
  <c r="E70" i="13" s="1"/>
  <c r="AS13" i="8"/>
  <c r="H53" i="8" s="1"/>
  <c r="AR13" i="8"/>
  <c r="G53" i="8" s="1"/>
  <c r="AO11" i="13"/>
  <c r="AS9" i="11"/>
  <c r="H49" i="11" s="1"/>
  <c r="AR9" i="11"/>
  <c r="G49" i="11" s="1"/>
  <c r="AM9" i="17"/>
  <c r="AR37" i="2"/>
  <c r="G77" i="2" s="1"/>
  <c r="AS37" i="2"/>
  <c r="H77" i="2" s="1"/>
  <c r="AQ21" i="9"/>
  <c r="E61" i="9" s="1"/>
  <c r="AP21" i="9"/>
  <c r="D61" i="9" s="1"/>
  <c r="AQ16" i="7"/>
  <c r="E56" i="7" s="1"/>
  <c r="AP16" i="7"/>
  <c r="D56" i="7" s="1"/>
  <c r="AU32" i="14"/>
  <c r="L72" i="14" s="1"/>
  <c r="AT32" i="14"/>
  <c r="K72" i="14" s="1"/>
  <c r="AQ17" i="2"/>
  <c r="E57" i="2" s="1"/>
  <c r="AP17" i="2"/>
  <c r="D57" i="2" s="1"/>
  <c r="AU39" i="23"/>
  <c r="L79" i="23" s="1"/>
  <c r="AT39" i="23"/>
  <c r="K79" i="23" s="1"/>
  <c r="AT28" i="23"/>
  <c r="K68" i="23" s="1"/>
  <c r="AU28" i="23"/>
  <c r="L68" i="23" s="1"/>
  <c r="AR12" i="23"/>
  <c r="G52" i="23" s="1"/>
  <c r="AS12" i="23"/>
  <c r="H52" i="23" s="1"/>
  <c r="AU39" i="16"/>
  <c r="L79" i="16" s="1"/>
  <c r="AT39" i="16"/>
  <c r="K79" i="16" s="1"/>
  <c r="AS25" i="19"/>
  <c r="H65" i="19" s="1"/>
  <c r="AR25" i="19"/>
  <c r="G65" i="19" s="1"/>
  <c r="AM18" i="9"/>
  <c r="AM22" i="10"/>
  <c r="AM28" i="20"/>
  <c r="AS27" i="25"/>
  <c r="H67" i="25" s="1"/>
  <c r="AR27" i="25"/>
  <c r="G67" i="25" s="1"/>
  <c r="AQ15" i="7"/>
  <c r="E55" i="7" s="1"/>
  <c r="AP15" i="7"/>
  <c r="D55" i="7" s="1"/>
  <c r="AU34" i="22"/>
  <c r="L74" i="22" s="1"/>
  <c r="AT34" i="22"/>
  <c r="K74" i="22" s="1"/>
  <c r="AQ26" i="20"/>
  <c r="E66" i="20" s="1"/>
  <c r="AP26" i="20"/>
  <c r="D66" i="20" s="1"/>
  <c r="AO18" i="22"/>
  <c r="AM9" i="10"/>
  <c r="AS33" i="17"/>
  <c r="H73" i="17" s="1"/>
  <c r="AR33" i="17"/>
  <c r="G73" i="17" s="1"/>
  <c r="AM37" i="9"/>
  <c r="AM31" i="9"/>
  <c r="AU27" i="21"/>
  <c r="L67" i="21" s="1"/>
  <c r="AT27" i="21"/>
  <c r="K67" i="21" s="1"/>
  <c r="AP14" i="9"/>
  <c r="D54" i="9" s="1"/>
  <c r="AQ14" i="9"/>
  <c r="E54" i="9" s="1"/>
  <c r="AR36" i="23"/>
  <c r="G76" i="23" s="1"/>
  <c r="AS36" i="23"/>
  <c r="H76" i="23" s="1"/>
  <c r="AS33" i="11"/>
  <c r="H73" i="11" s="1"/>
  <c r="AR33" i="11"/>
  <c r="G73" i="11" s="1"/>
  <c r="AS34" i="2"/>
  <c r="H74" i="2" s="1"/>
  <c r="AR34" i="2"/>
  <c r="G74" i="2" s="1"/>
  <c r="AU22" i="14"/>
  <c r="L62" i="14" s="1"/>
  <c r="AT22" i="14"/>
  <c r="K62" i="14" s="1"/>
  <c r="AT12" i="21"/>
  <c r="K52" i="21" s="1"/>
  <c r="AU12" i="21"/>
  <c r="L52" i="21" s="1"/>
  <c r="AT32" i="10"/>
  <c r="K72" i="10" s="1"/>
  <c r="AU32" i="10"/>
  <c r="L72" i="10" s="1"/>
  <c r="AO16" i="13"/>
  <c r="AR15" i="24"/>
  <c r="G55" i="24" s="1"/>
  <c r="AS15" i="24"/>
  <c r="H55" i="24" s="1"/>
  <c r="AT34" i="23"/>
  <c r="K74" i="23" s="1"/>
  <c r="AU34" i="23"/>
  <c r="L74" i="23" s="1"/>
  <c r="AM17" i="10"/>
  <c r="AQ32" i="13"/>
  <c r="E72" i="13" s="1"/>
  <c r="AP32" i="13"/>
  <c r="D72" i="13" s="1"/>
  <c r="AO25" i="13"/>
  <c r="AU36" i="12"/>
  <c r="L76" i="12" s="1"/>
  <c r="AT36" i="12"/>
  <c r="K76" i="12" s="1"/>
  <c r="AS15" i="8"/>
  <c r="H55" i="8" s="1"/>
  <c r="AR15" i="8"/>
  <c r="G55" i="8" s="1"/>
  <c r="AS14" i="8"/>
  <c r="H54" i="8" s="1"/>
  <c r="AR14" i="8"/>
  <c r="G54" i="8" s="1"/>
  <c r="AM8" i="17"/>
  <c r="AT34" i="5"/>
  <c r="K74" i="5" s="1"/>
  <c r="AU34" i="5"/>
  <c r="L74" i="5" s="1"/>
  <c r="AT29" i="24"/>
  <c r="K69" i="24" s="1"/>
  <c r="AU29" i="24"/>
  <c r="L69" i="24" s="1"/>
  <c r="AS18" i="11"/>
  <c r="H58" i="11" s="1"/>
  <c r="AR18" i="11"/>
  <c r="G58" i="11" s="1"/>
  <c r="AR25" i="1"/>
  <c r="G65" i="1" s="1"/>
  <c r="AS25" i="1"/>
  <c r="H65" i="1" s="1"/>
  <c r="AQ28" i="20"/>
  <c r="E68" i="20" s="1"/>
  <c r="AP28" i="20"/>
  <c r="D68" i="20" s="1"/>
  <c r="AQ9" i="15"/>
  <c r="E49" i="15" s="1"/>
  <c r="AP9" i="15"/>
  <c r="D49" i="15" s="1"/>
  <c r="AR38" i="10"/>
  <c r="G78" i="10" s="1"/>
  <c r="AS38" i="10"/>
  <c r="H78" i="10" s="1"/>
  <c r="AU33" i="6"/>
  <c r="L73" i="6" s="1"/>
  <c r="AT33" i="6"/>
  <c r="K73" i="6" s="1"/>
  <c r="AR15" i="3"/>
  <c r="G55" i="3" s="1"/>
  <c r="AS15" i="3"/>
  <c r="H55" i="3" s="1"/>
  <c r="AU21" i="11"/>
  <c r="L61" i="11" s="1"/>
  <c r="AT21" i="11"/>
  <c r="K61" i="11" s="1"/>
  <c r="AO18" i="9"/>
  <c r="AO33" i="13"/>
  <c r="AT28" i="12"/>
  <c r="K68" i="12" s="1"/>
  <c r="AU28" i="12"/>
  <c r="L68" i="12" s="1"/>
  <c r="AR14" i="23"/>
  <c r="G54" i="23" s="1"/>
  <c r="AS14" i="23"/>
  <c r="H54" i="23" s="1"/>
  <c r="AO19" i="15"/>
  <c r="AS34" i="3"/>
  <c r="H74" i="3" s="1"/>
  <c r="AR34" i="3"/>
  <c r="G74" i="3" s="1"/>
  <c r="AT11" i="3"/>
  <c r="K51" i="3" s="1"/>
  <c r="AU11" i="3"/>
  <c r="L51" i="3" s="1"/>
  <c r="AO8" i="9"/>
  <c r="AS8" i="21"/>
  <c r="H48" i="21" s="1"/>
  <c r="AR8" i="21"/>
  <c r="G48" i="21" s="1"/>
  <c r="AP22" i="10"/>
  <c r="D62" i="10" s="1"/>
  <c r="AQ22" i="10"/>
  <c r="E62" i="10" s="1"/>
  <c r="AR20" i="1"/>
  <c r="G60" i="1" s="1"/>
  <c r="AS20" i="1"/>
  <c r="H60" i="1" s="1"/>
  <c r="AS32" i="14"/>
  <c r="H72" i="14" s="1"/>
  <c r="AR32" i="14"/>
  <c r="G72" i="14" s="1"/>
  <c r="AT34" i="10"/>
  <c r="K74" i="10" s="1"/>
  <c r="AU34" i="10"/>
  <c r="L74" i="10" s="1"/>
  <c r="AS26" i="12"/>
  <c r="H66" i="12" s="1"/>
  <c r="AR26" i="12"/>
  <c r="G66" i="12" s="1"/>
  <c r="AR32" i="16"/>
  <c r="G72" i="16" s="1"/>
  <c r="AS32" i="16"/>
  <c r="H72" i="16" s="1"/>
  <c r="AR31" i="3"/>
  <c r="G71" i="3" s="1"/>
  <c r="AS31" i="3"/>
  <c r="H71" i="3" s="1"/>
  <c r="AO12" i="10"/>
  <c r="AS39" i="1"/>
  <c r="H79" i="1" s="1"/>
  <c r="AR39" i="1"/>
  <c r="G79" i="1" s="1"/>
  <c r="AO7" i="2"/>
  <c r="AR18" i="5"/>
  <c r="G58" i="5" s="1"/>
  <c r="AS18" i="5"/>
  <c r="H58" i="5" s="1"/>
  <c r="AQ7" i="17"/>
  <c r="E47" i="17" s="1"/>
  <c r="AP7" i="17"/>
  <c r="D47" i="17" s="1"/>
  <c r="AO17" i="22"/>
  <c r="AS31" i="19"/>
  <c r="H71" i="19" s="1"/>
  <c r="AR31" i="19"/>
  <c r="G71" i="19" s="1"/>
  <c r="AT34" i="16"/>
  <c r="K74" i="16" s="1"/>
  <c r="AU34" i="16"/>
  <c r="L74" i="16" s="1"/>
  <c r="AS22" i="7"/>
  <c r="H62" i="7" s="1"/>
  <c r="AR22" i="7"/>
  <c r="G62" i="7" s="1"/>
  <c r="AS32" i="4"/>
  <c r="H72" i="4" s="1"/>
  <c r="AR32" i="4"/>
  <c r="G72" i="4" s="1"/>
  <c r="AM40" i="7"/>
  <c r="AT9" i="5"/>
  <c r="K49" i="5" s="1"/>
  <c r="AU9" i="5"/>
  <c r="L49" i="5" s="1"/>
  <c r="AU27" i="22"/>
  <c r="L67" i="22" s="1"/>
  <c r="AT27" i="22"/>
  <c r="K67" i="22" s="1"/>
  <c r="AS36" i="5"/>
  <c r="H76" i="5" s="1"/>
  <c r="AR36" i="5"/>
  <c r="G76" i="5" s="1"/>
  <c r="AQ12" i="22"/>
  <c r="E52" i="22" s="1"/>
  <c r="AP12" i="22"/>
  <c r="D52" i="22" s="1"/>
  <c r="AQ11" i="16"/>
  <c r="E51" i="16" s="1"/>
  <c r="AP11" i="16"/>
  <c r="D51" i="16" s="1"/>
  <c r="AM37" i="20"/>
  <c r="AR31" i="2"/>
  <c r="G71" i="2" s="1"/>
  <c r="AS31" i="2"/>
  <c r="H71" i="2" s="1"/>
  <c r="AO14" i="22"/>
  <c r="AR16" i="24"/>
  <c r="G56" i="24" s="1"/>
  <c r="AS16" i="24"/>
  <c r="H56" i="24" s="1"/>
  <c r="AU12" i="1"/>
  <c r="L52" i="1" s="1"/>
  <c r="AT12" i="1"/>
  <c r="K52" i="1" s="1"/>
  <c r="AU18" i="11"/>
  <c r="L58" i="11" s="1"/>
  <c r="AT18" i="11"/>
  <c r="K58" i="11" s="1"/>
  <c r="AS33" i="19"/>
  <c r="H73" i="19" s="1"/>
  <c r="AR33" i="19"/>
  <c r="G73" i="19" s="1"/>
  <c r="AU11" i="5"/>
  <c r="L51" i="5" s="1"/>
  <c r="AT11" i="5"/>
  <c r="K51" i="5" s="1"/>
  <c r="AU7" i="18"/>
  <c r="L47" i="18" s="1"/>
  <c r="AT7" i="18"/>
  <c r="K47" i="18" s="1"/>
  <c r="AO15" i="13"/>
  <c r="AT14" i="24"/>
  <c r="K54" i="24" s="1"/>
  <c r="AU14" i="24"/>
  <c r="L54" i="24" s="1"/>
  <c r="AU31" i="4"/>
  <c r="L71" i="4" s="1"/>
  <c r="AT31" i="4"/>
  <c r="K71" i="4" s="1"/>
  <c r="AM15" i="10"/>
  <c r="AS32" i="21"/>
  <c r="H72" i="21" s="1"/>
  <c r="AR32" i="21"/>
  <c r="G72" i="21" s="1"/>
  <c r="AQ10" i="7"/>
  <c r="E50" i="7" s="1"/>
  <c r="AP10" i="7"/>
  <c r="D50" i="7" s="1"/>
  <c r="AS26" i="4"/>
  <c r="H66" i="4" s="1"/>
  <c r="AR26" i="4"/>
  <c r="G66" i="4" s="1"/>
  <c r="AQ18" i="9"/>
  <c r="E58" i="9" s="1"/>
  <c r="AP18" i="9"/>
  <c r="D58" i="9" s="1"/>
  <c r="AU36" i="5"/>
  <c r="L76" i="5" s="1"/>
  <c r="AT36" i="5"/>
  <c r="K76" i="5" s="1"/>
  <c r="AT16" i="23"/>
  <c r="K56" i="23" s="1"/>
  <c r="AU16" i="23"/>
  <c r="L56" i="23" s="1"/>
  <c r="AU29" i="18"/>
  <c r="L69" i="18" s="1"/>
  <c r="AT29" i="18"/>
  <c r="K69" i="18" s="1"/>
  <c r="AM27" i="20"/>
  <c r="AR21" i="20"/>
  <c r="G61" i="20" s="1"/>
  <c r="AS21" i="20"/>
  <c r="H61" i="20" s="1"/>
  <c r="AO17" i="13"/>
  <c r="AP13" i="7"/>
  <c r="D53" i="7" s="1"/>
  <c r="AQ13" i="7"/>
  <c r="E53" i="7" s="1"/>
  <c r="AU7" i="21"/>
  <c r="L47" i="21" s="1"/>
  <c r="AT7" i="21"/>
  <c r="K47" i="21" s="1"/>
  <c r="AO18" i="10"/>
  <c r="AP8" i="10"/>
  <c r="D48" i="10" s="1"/>
  <c r="AQ8" i="10"/>
  <c r="E48" i="10" s="1"/>
  <c r="AO19" i="9"/>
  <c r="AR14" i="18"/>
  <c r="G54" i="18" s="1"/>
  <c r="AS14" i="18"/>
  <c r="H54" i="18" s="1"/>
  <c r="AQ8" i="2"/>
  <c r="E48" i="2" s="1"/>
  <c r="AP8" i="2"/>
  <c r="D48" i="2" s="1"/>
  <c r="AS35" i="24"/>
  <c r="H75" i="24" s="1"/>
  <c r="AR35" i="24"/>
  <c r="G75" i="24" s="1"/>
  <c r="AP19" i="13"/>
  <c r="D59" i="13" s="1"/>
  <c r="AQ19" i="13"/>
  <c r="E59" i="13" s="1"/>
  <c r="AU13" i="20"/>
  <c r="L53" i="20" s="1"/>
  <c r="AT13" i="20"/>
  <c r="K53" i="20" s="1"/>
  <c r="AT17" i="5"/>
  <c r="K57" i="5" s="1"/>
  <c r="AU17" i="5"/>
  <c r="L57" i="5" s="1"/>
  <c r="AM19" i="7"/>
  <c r="AU20" i="5"/>
  <c r="L60" i="5" s="1"/>
  <c r="AT20" i="5"/>
  <c r="K60" i="5" s="1"/>
  <c r="AT29" i="16"/>
  <c r="K69" i="16" s="1"/>
  <c r="AU29" i="16"/>
  <c r="L69" i="16" s="1"/>
  <c r="AU32" i="21"/>
  <c r="L72" i="21" s="1"/>
  <c r="AT32" i="21"/>
  <c r="K72" i="21" s="1"/>
  <c r="AQ13" i="22"/>
  <c r="E53" i="22" s="1"/>
  <c r="AP13" i="22"/>
  <c r="D53" i="22" s="1"/>
  <c r="AR22" i="14"/>
  <c r="G62" i="14" s="1"/>
  <c r="AS22" i="14"/>
  <c r="H62" i="14" s="1"/>
  <c r="AR25" i="21"/>
  <c r="G65" i="21" s="1"/>
  <c r="AS25" i="21"/>
  <c r="H65" i="21" s="1"/>
  <c r="AM26" i="20"/>
  <c r="AR32" i="10"/>
  <c r="G72" i="10" s="1"/>
  <c r="AS32" i="10"/>
  <c r="H72" i="10" s="1"/>
  <c r="AS10" i="14"/>
  <c r="H50" i="14" s="1"/>
  <c r="AR10" i="14"/>
  <c r="G50" i="14" s="1"/>
  <c r="AT22" i="8"/>
  <c r="K62" i="8" s="1"/>
  <c r="AU22" i="8"/>
  <c r="L62" i="8" s="1"/>
  <c r="AM28" i="13"/>
  <c r="AQ28" i="7"/>
  <c r="E68" i="7" s="1"/>
  <c r="AP28" i="7"/>
  <c r="D68" i="7" s="1"/>
  <c r="AS35" i="12"/>
  <c r="H75" i="12" s="1"/>
  <c r="AR35" i="12"/>
  <c r="G75" i="12" s="1"/>
  <c r="AS19" i="14"/>
  <c r="H59" i="14" s="1"/>
  <c r="AR19" i="14"/>
  <c r="G59" i="14" s="1"/>
  <c r="AM13" i="13"/>
  <c r="AS21" i="12"/>
  <c r="H61" i="12" s="1"/>
  <c r="AR21" i="12"/>
  <c r="G61" i="12" s="1"/>
  <c r="AM25" i="9"/>
  <c r="AU26" i="17"/>
  <c r="L66" i="17" s="1"/>
  <c r="AT26" i="17"/>
  <c r="K66" i="17" s="1"/>
  <c r="AO7" i="16"/>
  <c r="AO14" i="2"/>
  <c r="AT30" i="22"/>
  <c r="K70" i="22" s="1"/>
  <c r="AU30" i="22"/>
  <c r="L70" i="22" s="1"/>
  <c r="AQ8" i="13"/>
  <c r="E48" i="13" s="1"/>
  <c r="AP8" i="13"/>
  <c r="D48" i="13" s="1"/>
  <c r="AS19" i="12"/>
  <c r="H59" i="12" s="1"/>
  <c r="AR19" i="12"/>
  <c r="G59" i="12" s="1"/>
  <c r="AU16" i="12"/>
  <c r="L56" i="12" s="1"/>
  <c r="AT16" i="12"/>
  <c r="K56" i="12" s="1"/>
  <c r="AT29" i="25"/>
  <c r="K69" i="25" s="1"/>
  <c r="AU29" i="25"/>
  <c r="L69" i="25" s="1"/>
  <c r="AP15" i="16"/>
  <c r="D55" i="16" s="1"/>
  <c r="AQ15" i="16"/>
  <c r="E55" i="16" s="1"/>
  <c r="AO12" i="22"/>
  <c r="AR34" i="18"/>
  <c r="G74" i="18" s="1"/>
  <c r="AS34" i="18"/>
  <c r="H74" i="18" s="1"/>
  <c r="AU10" i="24"/>
  <c r="L50" i="24" s="1"/>
  <c r="AT10" i="24"/>
  <c r="K50" i="24" s="1"/>
  <c r="AM36" i="7"/>
  <c r="AT10" i="25"/>
  <c r="K50" i="25" s="1"/>
  <c r="AU10" i="25"/>
  <c r="L50" i="25" s="1"/>
  <c r="AO19" i="22"/>
  <c r="AM16" i="7"/>
  <c r="AU21" i="21"/>
  <c r="L61" i="21" s="1"/>
  <c r="AT21" i="21"/>
  <c r="K61" i="21" s="1"/>
  <c r="AS9" i="3"/>
  <c r="H49" i="3" s="1"/>
  <c r="AR9" i="3"/>
  <c r="G49" i="3" s="1"/>
  <c r="AU8" i="18"/>
  <c r="L48" i="18" s="1"/>
  <c r="AT8" i="18"/>
  <c r="K48" i="18" s="1"/>
  <c r="AS31" i="1"/>
  <c r="H71" i="1" s="1"/>
  <c r="AR31" i="1"/>
  <c r="G71" i="1" s="1"/>
  <c r="AT29" i="23"/>
  <c r="K69" i="23" s="1"/>
  <c r="AU29" i="23"/>
  <c r="L69" i="23" s="1"/>
  <c r="AM32" i="20"/>
  <c r="AO15" i="9"/>
  <c r="AM10" i="22"/>
  <c r="AU25" i="19"/>
  <c r="L65" i="19" s="1"/>
  <c r="AT25" i="19"/>
  <c r="K65" i="19" s="1"/>
  <c r="AM17" i="16"/>
  <c r="AU37" i="3"/>
  <c r="L77" i="3" s="1"/>
  <c r="AT37" i="3"/>
  <c r="K77" i="3" s="1"/>
  <c r="AS36" i="12"/>
  <c r="H76" i="12" s="1"/>
  <c r="AR36" i="12"/>
  <c r="G76" i="12" s="1"/>
  <c r="AU25" i="1"/>
  <c r="L65" i="1" s="1"/>
  <c r="AT25" i="1"/>
  <c r="K65" i="1" s="1"/>
  <c r="AM31" i="7"/>
  <c r="AT26" i="19"/>
  <c r="K66" i="19" s="1"/>
  <c r="AU26" i="19"/>
  <c r="L66" i="19" s="1"/>
  <c r="AP12" i="10"/>
  <c r="D52" i="10" s="1"/>
  <c r="AQ12" i="10"/>
  <c r="E52" i="10" s="1"/>
  <c r="AR18" i="3"/>
  <c r="G58" i="3" s="1"/>
  <c r="AS18" i="3"/>
  <c r="H58" i="3" s="1"/>
  <c r="AP10" i="13"/>
  <c r="D50" i="13" s="1"/>
  <c r="AQ10" i="13"/>
  <c r="E50" i="13" s="1"/>
  <c r="AS27" i="1"/>
  <c r="H67" i="1" s="1"/>
  <c r="AR27" i="1"/>
  <c r="G67" i="1" s="1"/>
  <c r="AM21" i="22"/>
  <c r="AO21" i="13"/>
  <c r="AR20" i="24"/>
  <c r="G60" i="24" s="1"/>
  <c r="AS20" i="24"/>
  <c r="H60" i="24" s="1"/>
  <c r="AR38" i="25"/>
  <c r="G78" i="25" s="1"/>
  <c r="AS38" i="25"/>
  <c r="H78" i="25" s="1"/>
  <c r="AT17" i="24"/>
  <c r="K57" i="24" s="1"/>
  <c r="AU17" i="24"/>
  <c r="L57" i="24" s="1"/>
  <c r="AT36" i="21"/>
  <c r="K76" i="21" s="1"/>
  <c r="AU36" i="21"/>
  <c r="L76" i="21" s="1"/>
  <c r="AQ7" i="2"/>
  <c r="E47" i="2" s="1"/>
  <c r="AP7" i="2"/>
  <c r="D47" i="2" s="1"/>
  <c r="AU20" i="25"/>
  <c r="L60" i="25" s="1"/>
  <c r="AT20" i="25"/>
  <c r="K60" i="25" s="1"/>
  <c r="AS37" i="16"/>
  <c r="H77" i="16" s="1"/>
  <c r="AR37" i="16"/>
  <c r="G77" i="16" s="1"/>
  <c r="AS30" i="10"/>
  <c r="H70" i="10" s="1"/>
  <c r="AR30" i="10"/>
  <c r="G70" i="10" s="1"/>
  <c r="AO39" i="13"/>
  <c r="AO15" i="22"/>
  <c r="AO31" i="13"/>
  <c r="AM29" i="20"/>
  <c r="AQ37" i="13"/>
  <c r="E77" i="13" s="1"/>
  <c r="AP37" i="13"/>
  <c r="D77" i="13" s="1"/>
  <c r="AP13" i="10"/>
  <c r="D53" i="10" s="1"/>
  <c r="AQ13" i="10"/>
  <c r="E53" i="10" s="1"/>
  <c r="AT35" i="19"/>
  <c r="K75" i="19" s="1"/>
  <c r="AU35" i="19"/>
  <c r="L75" i="19" s="1"/>
  <c r="AO19" i="10"/>
  <c r="AU27" i="4"/>
  <c r="L67" i="4" s="1"/>
  <c r="AT27" i="4"/>
  <c r="K67" i="4" s="1"/>
  <c r="AU33" i="12"/>
  <c r="L73" i="12" s="1"/>
  <c r="AT33" i="12"/>
  <c r="K73" i="12" s="1"/>
  <c r="AR30" i="2"/>
  <c r="G70" i="2" s="1"/>
  <c r="AS30" i="2"/>
  <c r="H70" i="2" s="1"/>
  <c r="AO15" i="10"/>
  <c r="AT40" i="17"/>
  <c r="K80" i="17" s="1"/>
  <c r="AU40" i="17"/>
  <c r="L80" i="17" s="1"/>
  <c r="AR40" i="1"/>
  <c r="G80" i="1" s="1"/>
  <c r="AS40" i="1"/>
  <c r="H80" i="1" s="1"/>
  <c r="AS26" i="2"/>
  <c r="H66" i="2" s="1"/>
  <c r="AR26" i="2"/>
  <c r="G66" i="2" s="1"/>
  <c r="AM7" i="22"/>
  <c r="AS26" i="17"/>
  <c r="H66" i="17" s="1"/>
  <c r="AR26" i="17"/>
  <c r="G66" i="17" s="1"/>
  <c r="AM21" i="7"/>
  <c r="AM20" i="7"/>
  <c r="AU29" i="21"/>
  <c r="L69" i="21" s="1"/>
  <c r="AT29" i="21"/>
  <c r="K69" i="21" s="1"/>
  <c r="AS33" i="6"/>
  <c r="H73" i="6" s="1"/>
  <c r="AR33" i="6"/>
  <c r="G73" i="6" s="1"/>
  <c r="AP18" i="7"/>
  <c r="D58" i="7" s="1"/>
  <c r="AQ18" i="7"/>
  <c r="E58" i="7" s="1"/>
  <c r="AT12" i="11"/>
  <c r="K52" i="11" s="1"/>
  <c r="AU12" i="11"/>
  <c r="L52" i="11" s="1"/>
  <c r="AT8" i="8"/>
  <c r="K48" i="8" s="1"/>
  <c r="AU8" i="8"/>
  <c r="L48" i="8" s="1"/>
  <c r="AR39" i="5"/>
  <c r="G79" i="5" s="1"/>
  <c r="AS39" i="5"/>
  <c r="H79" i="5" s="1"/>
  <c r="AQ16" i="9"/>
  <c r="E56" i="9" s="1"/>
  <c r="AP16" i="9"/>
  <c r="D56" i="9" s="1"/>
  <c r="AS29" i="16"/>
  <c r="H69" i="16" s="1"/>
  <c r="AR29" i="16"/>
  <c r="G69" i="16" s="1"/>
  <c r="AP18" i="16"/>
  <c r="D58" i="16" s="1"/>
  <c r="AQ18" i="16"/>
  <c r="E58" i="16" s="1"/>
  <c r="AR21" i="8"/>
  <c r="G61" i="8" s="1"/>
  <c r="AS21" i="8"/>
  <c r="H61" i="8" s="1"/>
  <c r="AS38" i="24"/>
  <c r="H78" i="24" s="1"/>
  <c r="AR38" i="24"/>
  <c r="G78" i="24" s="1"/>
  <c r="AT37" i="25"/>
  <c r="K77" i="25" s="1"/>
  <c r="AU37" i="25"/>
  <c r="L77" i="25" s="1"/>
  <c r="AT9" i="25"/>
  <c r="K49" i="25" s="1"/>
  <c r="AU9" i="25"/>
  <c r="L49" i="25" s="1"/>
  <c r="AR13" i="14"/>
  <c r="G53" i="14" s="1"/>
  <c r="AS13" i="14"/>
  <c r="H53" i="14" s="1"/>
  <c r="AO16" i="7"/>
  <c r="AU25" i="21"/>
  <c r="L65" i="21" s="1"/>
  <c r="AT25" i="21"/>
  <c r="K65" i="21" s="1"/>
  <c r="AP29" i="9"/>
  <c r="D69" i="9" s="1"/>
  <c r="AQ29" i="9"/>
  <c r="E69" i="9" s="1"/>
  <c r="AU9" i="23"/>
  <c r="L49" i="23" s="1"/>
  <c r="AT9" i="23"/>
  <c r="K49" i="23" s="1"/>
  <c r="AT10" i="14"/>
  <c r="K50" i="14" s="1"/>
  <c r="AU10" i="14"/>
  <c r="L50" i="14" s="1"/>
  <c r="AS37" i="5"/>
  <c r="H77" i="5" s="1"/>
  <c r="AR37" i="5"/>
  <c r="G77" i="5" s="1"/>
  <c r="AM7" i="17"/>
  <c r="AT33" i="14"/>
  <c r="K73" i="14" s="1"/>
  <c r="AU33" i="14"/>
  <c r="L73" i="14" s="1"/>
  <c r="AS17" i="18"/>
  <c r="H57" i="18" s="1"/>
  <c r="AR17" i="18"/>
  <c r="G57" i="18" s="1"/>
  <c r="AO34" i="13"/>
  <c r="AU7" i="8"/>
  <c r="L47" i="8" s="1"/>
  <c r="AT7" i="8"/>
  <c r="K47" i="8" s="1"/>
  <c r="AT22" i="20"/>
  <c r="K62" i="20" s="1"/>
  <c r="AU22" i="20"/>
  <c r="L62" i="20" s="1"/>
  <c r="AT28" i="1"/>
  <c r="K68" i="1" s="1"/>
  <c r="AU28" i="1"/>
  <c r="L68" i="1" s="1"/>
  <c r="AS30" i="19"/>
  <c r="H70" i="19" s="1"/>
  <c r="AR30" i="19"/>
  <c r="G70" i="19" s="1"/>
  <c r="AM7" i="13"/>
  <c r="AS25" i="10"/>
  <c r="H65" i="10" s="1"/>
  <c r="AR25" i="10"/>
  <c r="G65" i="10" s="1"/>
  <c r="AT10" i="20"/>
  <c r="K50" i="20" s="1"/>
  <c r="AU10" i="20"/>
  <c r="L50" i="20" s="1"/>
  <c r="AT19" i="14"/>
  <c r="K59" i="14" s="1"/>
  <c r="AU19" i="14"/>
  <c r="L59" i="14" s="1"/>
  <c r="AS11" i="1"/>
  <c r="H51" i="1" s="1"/>
  <c r="AR11" i="1"/>
  <c r="G51" i="1" s="1"/>
  <c r="AS29" i="14"/>
  <c r="H69" i="14" s="1"/>
  <c r="AR29" i="14"/>
  <c r="G69" i="14" s="1"/>
  <c r="AU25" i="11"/>
  <c r="L65" i="11" s="1"/>
  <c r="AT25" i="11"/>
  <c r="K65" i="11" s="1"/>
  <c r="AU39" i="21"/>
  <c r="L79" i="21" s="1"/>
  <c r="AT39" i="21"/>
  <c r="K79" i="21" s="1"/>
  <c r="AR13" i="11"/>
  <c r="G53" i="11" s="1"/>
  <c r="AS13" i="11"/>
  <c r="H53" i="11" s="1"/>
  <c r="AM9" i="13"/>
  <c r="AU26" i="24"/>
  <c r="L66" i="24" s="1"/>
  <c r="AT26" i="24"/>
  <c r="K66" i="24" s="1"/>
  <c r="AS30" i="17"/>
  <c r="H70" i="17" s="1"/>
  <c r="AR30" i="17"/>
  <c r="G70" i="17" s="1"/>
  <c r="AO8" i="2"/>
  <c r="AS35" i="2"/>
  <c r="H75" i="2" s="1"/>
  <c r="AR35" i="2"/>
  <c r="G75" i="2" s="1"/>
  <c r="AU11" i="20"/>
  <c r="L51" i="20" s="1"/>
  <c r="AT11" i="20"/>
  <c r="K51" i="20" s="1"/>
  <c r="AM12" i="2"/>
  <c r="AS7" i="24"/>
  <c r="H47" i="24" s="1"/>
  <c r="AR7" i="24"/>
  <c r="G47" i="24" s="1"/>
  <c r="AM10" i="16"/>
  <c r="AO29" i="13"/>
  <c r="AM13" i="22"/>
  <c r="AO36" i="7"/>
  <c r="AO30" i="20"/>
  <c r="AR27" i="11"/>
  <c r="G67" i="11" s="1"/>
  <c r="AS27" i="11"/>
  <c r="H67" i="11" s="1"/>
  <c r="AO34" i="9"/>
  <c r="AU26" i="5"/>
  <c r="L66" i="5" s="1"/>
  <c r="AT26" i="5"/>
  <c r="K66" i="5" s="1"/>
  <c r="AO16" i="10"/>
  <c r="AM16" i="2"/>
  <c r="AU39" i="10"/>
  <c r="L79" i="10" s="1"/>
  <c r="AT39" i="10"/>
  <c r="K79" i="10" s="1"/>
  <c r="AU29" i="3"/>
  <c r="L69" i="3" s="1"/>
  <c r="AT29" i="3"/>
  <c r="K69" i="3" s="1"/>
  <c r="AT28" i="3"/>
  <c r="K68" i="3" s="1"/>
  <c r="AU28" i="3"/>
  <c r="L68" i="3" s="1"/>
  <c r="AT9" i="3"/>
  <c r="K49" i="3" s="1"/>
  <c r="AU9" i="3"/>
  <c r="L49" i="3" s="1"/>
  <c r="AU14" i="5"/>
  <c r="L54" i="5" s="1"/>
  <c r="AT14" i="5"/>
  <c r="K54" i="5" s="1"/>
  <c r="AM18" i="15"/>
  <c r="AO11" i="2"/>
  <c r="AM17" i="13"/>
  <c r="AT37" i="23"/>
  <c r="K77" i="23" s="1"/>
  <c r="AU37" i="23"/>
  <c r="L77" i="23" s="1"/>
  <c r="AO9" i="13"/>
  <c r="AT37" i="18"/>
  <c r="K77" i="18" s="1"/>
  <c r="AU37" i="18"/>
  <c r="L77" i="18" s="1"/>
  <c r="AU39" i="18"/>
  <c r="L79" i="18" s="1"/>
  <c r="AT39" i="18"/>
  <c r="K79" i="18" s="1"/>
  <c r="AT40" i="23"/>
  <c r="K80" i="23" s="1"/>
  <c r="AU40" i="23"/>
  <c r="L80" i="23" s="1"/>
  <c r="AU40" i="22"/>
  <c r="L80" i="22" s="1"/>
  <c r="AT40" i="22"/>
  <c r="K80" i="22" s="1"/>
  <c r="AO17" i="2"/>
  <c r="AS16" i="11"/>
  <c r="H56" i="11" s="1"/>
  <c r="AR16" i="11"/>
  <c r="G56" i="11" s="1"/>
  <c r="AT33" i="3"/>
  <c r="K73" i="3" s="1"/>
  <c r="AU33" i="3"/>
  <c r="L73" i="3" s="1"/>
  <c r="AM17" i="15"/>
  <c r="AR21" i="25"/>
  <c r="G61" i="25" s="1"/>
  <c r="AS21" i="25"/>
  <c r="H61" i="25" s="1"/>
  <c r="AM12" i="7"/>
  <c r="AO10" i="17"/>
  <c r="AT40" i="16"/>
  <c r="K80" i="16" s="1"/>
  <c r="AU40" i="16"/>
  <c r="L80" i="16" s="1"/>
  <c r="AU7" i="12"/>
  <c r="L47" i="12" s="1"/>
  <c r="AT7" i="12"/>
  <c r="K47" i="12" s="1"/>
  <c r="AU20" i="11"/>
  <c r="L60" i="11" s="1"/>
  <c r="AT20" i="11"/>
  <c r="K60" i="11" s="1"/>
  <c r="AT12" i="20"/>
  <c r="K52" i="20" s="1"/>
  <c r="AU12" i="20"/>
  <c r="L52" i="20" s="1"/>
  <c r="AM30" i="20"/>
  <c r="AO19" i="7"/>
  <c r="AR34" i="10"/>
  <c r="G74" i="10" s="1"/>
  <c r="AS34" i="10"/>
  <c r="H74" i="10" s="1"/>
  <c r="AT21" i="1"/>
  <c r="K61" i="1" s="1"/>
  <c r="AU21" i="1"/>
  <c r="L61" i="1" s="1"/>
  <c r="AO14" i="15"/>
  <c r="AP10" i="10"/>
  <c r="D50" i="10" s="1"/>
  <c r="AQ10" i="10"/>
  <c r="E50" i="10" s="1"/>
  <c r="AU31" i="1"/>
  <c r="L71" i="1" s="1"/>
  <c r="AT31" i="1"/>
  <c r="K71" i="1" s="1"/>
  <c r="AS22" i="25"/>
  <c r="H62" i="25" s="1"/>
  <c r="AR22" i="25"/>
  <c r="G62" i="25" s="1"/>
  <c r="AU13" i="14"/>
  <c r="L53" i="14" s="1"/>
  <c r="AT13" i="14"/>
  <c r="K53" i="14" s="1"/>
  <c r="AT8" i="23"/>
  <c r="K48" i="23" s="1"/>
  <c r="AU8" i="23"/>
  <c r="L48" i="23" s="1"/>
  <c r="AR11" i="18"/>
  <c r="G51" i="18" s="1"/>
  <c r="AS11" i="18"/>
  <c r="H51" i="18" s="1"/>
  <c r="AR32" i="2"/>
  <c r="G72" i="2" s="1"/>
  <c r="AS32" i="2"/>
  <c r="H72" i="2" s="1"/>
  <c r="AU16" i="5"/>
  <c r="L56" i="5" s="1"/>
  <c r="AT16" i="5"/>
  <c r="K56" i="5" s="1"/>
  <c r="AO13" i="17"/>
  <c r="AS39" i="18"/>
  <c r="H79" i="18" s="1"/>
  <c r="AR39" i="18"/>
  <c r="G79" i="18" s="1"/>
  <c r="AS7" i="23"/>
  <c r="H47" i="23" s="1"/>
  <c r="AR7" i="23"/>
  <c r="G47" i="23" s="1"/>
  <c r="AS25" i="2"/>
  <c r="H65" i="2" s="1"/>
  <c r="AR25" i="2"/>
  <c r="G65" i="2" s="1"/>
  <c r="AS39" i="10"/>
  <c r="H79" i="10" s="1"/>
  <c r="AR39" i="10"/>
  <c r="G79" i="10" s="1"/>
  <c r="AT15" i="24"/>
  <c r="K55" i="24" s="1"/>
  <c r="AU15" i="24"/>
  <c r="L55" i="24" s="1"/>
  <c r="AT33" i="17"/>
  <c r="K73" i="17" s="1"/>
  <c r="AU33" i="17"/>
  <c r="L73" i="17" s="1"/>
  <c r="AU16" i="24"/>
  <c r="L56" i="24" s="1"/>
  <c r="AT16" i="24"/>
  <c r="K56" i="24" s="1"/>
  <c r="AM9" i="9"/>
  <c r="AS29" i="17"/>
  <c r="H69" i="17" s="1"/>
  <c r="AR29" i="17"/>
  <c r="G69" i="17" s="1"/>
  <c r="AR34" i="25"/>
  <c r="G74" i="25" s="1"/>
  <c r="AS34" i="25"/>
  <c r="H74" i="25" s="1"/>
  <c r="AO7" i="7"/>
  <c r="AU35" i="23"/>
  <c r="L75" i="23" s="1"/>
  <c r="AT35" i="23"/>
  <c r="K75" i="23" s="1"/>
  <c r="AS13" i="24"/>
  <c r="H53" i="24" s="1"/>
  <c r="AR13" i="24"/>
  <c r="G53" i="24" s="1"/>
  <c r="AS21" i="3"/>
  <c r="H61" i="3" s="1"/>
  <c r="AR21" i="3"/>
  <c r="G61" i="3" s="1"/>
  <c r="AT13" i="1"/>
  <c r="K53" i="1" s="1"/>
  <c r="AU13" i="1"/>
  <c r="L53" i="1" s="1"/>
  <c r="AM22" i="16"/>
  <c r="AO9" i="7"/>
  <c r="AR29" i="10"/>
  <c r="G69" i="10" s="1"/>
  <c r="AS29" i="10"/>
  <c r="H69" i="10" s="1"/>
  <c r="AS17" i="25"/>
  <c r="H57" i="25" s="1"/>
  <c r="AR17" i="25"/>
  <c r="G57" i="25" s="1"/>
  <c r="AR9" i="20"/>
  <c r="G49" i="20" s="1"/>
  <c r="AS9" i="20"/>
  <c r="H49" i="20" s="1"/>
  <c r="AU26" i="12"/>
  <c r="L66" i="12" s="1"/>
  <c r="AT26" i="12"/>
  <c r="K66" i="12" s="1"/>
  <c r="AO8" i="16"/>
  <c r="AU28" i="2"/>
  <c r="L68" i="2" s="1"/>
  <c r="AT28" i="2"/>
  <c r="K68" i="2" s="1"/>
  <c r="AM7" i="10"/>
  <c r="AR20" i="22" l="1"/>
  <c r="G60" i="22" s="1"/>
  <c r="AR40" i="20"/>
  <c r="G80" i="20" s="1"/>
  <c r="AS40" i="20"/>
  <c r="H80" i="20" s="1"/>
  <c r="AU36" i="20"/>
  <c r="L76" i="20" s="1"/>
  <c r="AU14" i="17"/>
  <c r="L54" i="17" s="1"/>
  <c r="AT14" i="17"/>
  <c r="K54" i="17" s="1"/>
  <c r="AU21" i="16"/>
  <c r="L61" i="16" s="1"/>
  <c r="AR16" i="16"/>
  <c r="G56" i="16" s="1"/>
  <c r="AR19" i="16"/>
  <c r="G59" i="16" s="1"/>
  <c r="AS19" i="16"/>
  <c r="H59" i="16" s="1"/>
  <c r="AS13" i="16"/>
  <c r="H53" i="16" s="1"/>
  <c r="AR13" i="16"/>
  <c r="G53" i="16" s="1"/>
  <c r="AS16" i="15"/>
  <c r="H56" i="15" s="1"/>
  <c r="AR16" i="15"/>
  <c r="G56" i="15" s="1"/>
  <c r="AR20" i="15"/>
  <c r="G60" i="15" s="1"/>
  <c r="AS20" i="15"/>
  <c r="H60" i="15" s="1"/>
  <c r="AS20" i="13"/>
  <c r="H60" i="13" s="1"/>
  <c r="AR39" i="13"/>
  <c r="G79" i="13" s="1"/>
  <c r="AS39" i="13"/>
  <c r="H79" i="13" s="1"/>
  <c r="AT19" i="13"/>
  <c r="K59" i="13" s="1"/>
  <c r="AU19" i="13"/>
  <c r="L59" i="13" s="1"/>
  <c r="AS40" i="13"/>
  <c r="H80" i="13" s="1"/>
  <c r="AS33" i="13"/>
  <c r="H73" i="13" s="1"/>
  <c r="AR33" i="13"/>
  <c r="G73" i="13" s="1"/>
  <c r="AS14" i="13"/>
  <c r="H54" i="13" s="1"/>
  <c r="AR14" i="13"/>
  <c r="G54" i="13" s="1"/>
  <c r="AR18" i="13"/>
  <c r="G58" i="13" s="1"/>
  <c r="AS18" i="13"/>
  <c r="H58" i="13" s="1"/>
  <c r="AR16" i="13"/>
  <c r="G56" i="13" s="1"/>
  <c r="AS16" i="13"/>
  <c r="H56" i="13" s="1"/>
  <c r="AR11" i="9"/>
  <c r="G51" i="9" s="1"/>
  <c r="AT10" i="9"/>
  <c r="K50" i="9" s="1"/>
  <c r="AU31" i="9"/>
  <c r="L71" i="9" s="1"/>
  <c r="AT31" i="9"/>
  <c r="K71" i="9" s="1"/>
  <c r="AU16" i="9"/>
  <c r="L56" i="9" s="1"/>
  <c r="AT16" i="9"/>
  <c r="K56" i="9" s="1"/>
  <c r="AT35" i="9"/>
  <c r="K75" i="9" s="1"/>
  <c r="AU35" i="9"/>
  <c r="L75" i="9" s="1"/>
  <c r="AS26" i="7"/>
  <c r="H66" i="7" s="1"/>
  <c r="AU12" i="7"/>
  <c r="L52" i="7" s="1"/>
  <c r="AU29" i="7"/>
  <c r="L69" i="7" s="1"/>
  <c r="AT20" i="7"/>
  <c r="K60" i="7" s="1"/>
  <c r="AT18" i="2"/>
  <c r="K58" i="2" s="1"/>
  <c r="AU21" i="2"/>
  <c r="L61" i="2" s="1"/>
  <c r="AT21" i="2"/>
  <c r="K61" i="2" s="1"/>
  <c r="AR20" i="2"/>
  <c r="G60" i="2" s="1"/>
  <c r="AS20" i="2"/>
  <c r="H60" i="2" s="1"/>
  <c r="AR14" i="2"/>
  <c r="G54" i="2" s="1"/>
  <c r="AR11" i="2"/>
  <c r="G51" i="2" s="1"/>
  <c r="AS13" i="2"/>
  <c r="H53" i="2" s="1"/>
  <c r="AR13" i="2"/>
  <c r="G53" i="2" s="1"/>
  <c r="AT38" i="13"/>
  <c r="K78" i="13" s="1"/>
  <c r="AU38" i="13"/>
  <c r="L78" i="13" s="1"/>
  <c r="AU12" i="2"/>
  <c r="L52" i="2" s="1"/>
  <c r="AT12" i="2"/>
  <c r="K52" i="2" s="1"/>
  <c r="AS8" i="2"/>
  <c r="H48" i="2" s="1"/>
  <c r="AR8" i="2"/>
  <c r="G48" i="2" s="1"/>
  <c r="AR32" i="13"/>
  <c r="G72" i="13" s="1"/>
  <c r="AS32" i="13"/>
  <c r="H72" i="13" s="1"/>
  <c r="AS14" i="9"/>
  <c r="H54" i="9" s="1"/>
  <c r="AR14" i="9"/>
  <c r="G54" i="9" s="1"/>
  <c r="AU11" i="10"/>
  <c r="L51" i="10" s="1"/>
  <c r="AT11" i="10"/>
  <c r="K51" i="10" s="1"/>
  <c r="AR8" i="22"/>
  <c r="G48" i="22" s="1"/>
  <c r="AS8" i="22"/>
  <c r="H48" i="22" s="1"/>
  <c r="AR8" i="13"/>
  <c r="G48" i="13" s="1"/>
  <c r="AS8" i="13"/>
  <c r="H48" i="13" s="1"/>
  <c r="AS13" i="10"/>
  <c r="H53" i="10" s="1"/>
  <c r="AR13" i="10"/>
  <c r="G53" i="10" s="1"/>
  <c r="AU30" i="7"/>
  <c r="L70" i="7" s="1"/>
  <c r="AT30" i="7"/>
  <c r="K70" i="7" s="1"/>
  <c r="AU10" i="15"/>
  <c r="L50" i="15" s="1"/>
  <c r="AT10" i="15"/>
  <c r="K50" i="15" s="1"/>
  <c r="AS8" i="10"/>
  <c r="H48" i="10" s="1"/>
  <c r="AR8" i="10"/>
  <c r="G48" i="10" s="1"/>
  <c r="AT37" i="13"/>
  <c r="K77" i="13" s="1"/>
  <c r="AU37" i="13"/>
  <c r="L77" i="13" s="1"/>
  <c r="AR13" i="15"/>
  <c r="G53" i="15" s="1"/>
  <c r="AS13" i="15"/>
  <c r="H53" i="15" s="1"/>
  <c r="AR8" i="15"/>
  <c r="G48" i="15" s="1"/>
  <c r="AS8" i="15"/>
  <c r="H48" i="15" s="1"/>
  <c r="AT13" i="17"/>
  <c r="K53" i="17" s="1"/>
  <c r="AU13" i="17"/>
  <c r="L53" i="17" s="1"/>
  <c r="AR17" i="15"/>
  <c r="G57" i="15" s="1"/>
  <c r="AS17" i="15"/>
  <c r="H57" i="15" s="1"/>
  <c r="AS21" i="7"/>
  <c r="H61" i="7" s="1"/>
  <c r="AR21" i="7"/>
  <c r="G61" i="7" s="1"/>
  <c r="AU15" i="10"/>
  <c r="L55" i="10" s="1"/>
  <c r="AT15" i="10"/>
  <c r="K55" i="10" s="1"/>
  <c r="AS31" i="7"/>
  <c r="H71" i="7" s="1"/>
  <c r="AR31" i="7"/>
  <c r="G71" i="7" s="1"/>
  <c r="AS32" i="20"/>
  <c r="H72" i="20" s="1"/>
  <c r="AR32" i="20"/>
  <c r="G72" i="20" s="1"/>
  <c r="AU19" i="22"/>
  <c r="L59" i="22" s="1"/>
  <c r="AT19" i="22"/>
  <c r="K59" i="22" s="1"/>
  <c r="AS17" i="10"/>
  <c r="H57" i="10" s="1"/>
  <c r="AR17" i="10"/>
  <c r="G57" i="10" s="1"/>
  <c r="AR9" i="17"/>
  <c r="G49" i="17" s="1"/>
  <c r="AS9" i="17"/>
  <c r="H49" i="17" s="1"/>
  <c r="AS10" i="2"/>
  <c r="H50" i="2" s="1"/>
  <c r="AR10" i="2"/>
  <c r="G50" i="2" s="1"/>
  <c r="AU13" i="16"/>
  <c r="L53" i="16" s="1"/>
  <c r="AT13" i="16"/>
  <c r="K53" i="16" s="1"/>
  <c r="AU14" i="7"/>
  <c r="L54" i="7" s="1"/>
  <c r="AT14" i="7"/>
  <c r="K54" i="7" s="1"/>
  <c r="AR12" i="22"/>
  <c r="G52" i="22" s="1"/>
  <c r="AS12" i="22"/>
  <c r="H52" i="22" s="1"/>
  <c r="AS7" i="2"/>
  <c r="H47" i="2" s="1"/>
  <c r="AR7" i="2"/>
  <c r="G47" i="2" s="1"/>
  <c r="AS20" i="9"/>
  <c r="H60" i="9" s="1"/>
  <c r="AR20" i="9"/>
  <c r="G60" i="9" s="1"/>
  <c r="AS8" i="9"/>
  <c r="H48" i="9" s="1"/>
  <c r="AR8" i="9"/>
  <c r="G48" i="9" s="1"/>
  <c r="AT29" i="9"/>
  <c r="K69" i="9" s="1"/>
  <c r="AU29" i="9"/>
  <c r="L69" i="9" s="1"/>
  <c r="AR11" i="13"/>
  <c r="G51" i="13" s="1"/>
  <c r="AS11" i="13"/>
  <c r="H51" i="13" s="1"/>
  <c r="AT10" i="22"/>
  <c r="K50" i="22" s="1"/>
  <c r="AU10" i="22"/>
  <c r="L50" i="22" s="1"/>
  <c r="AT27" i="13"/>
  <c r="K67" i="13" s="1"/>
  <c r="AU27" i="13"/>
  <c r="L67" i="13" s="1"/>
  <c r="AT11" i="7"/>
  <c r="K51" i="7" s="1"/>
  <c r="AU11" i="7"/>
  <c r="L51" i="7" s="1"/>
  <c r="AT14" i="16"/>
  <c r="K54" i="16" s="1"/>
  <c r="AU14" i="16"/>
  <c r="L54" i="16" s="1"/>
  <c r="AR16" i="22"/>
  <c r="G56" i="22" s="1"/>
  <c r="AS16" i="22"/>
  <c r="H56" i="22" s="1"/>
  <c r="AR9" i="9"/>
  <c r="G49" i="9" s="1"/>
  <c r="AS9" i="9"/>
  <c r="H49" i="9" s="1"/>
  <c r="AT14" i="13"/>
  <c r="K54" i="13" s="1"/>
  <c r="AU14" i="13"/>
  <c r="L54" i="13" s="1"/>
  <c r="AS9" i="2"/>
  <c r="H49" i="2" s="1"/>
  <c r="AR9" i="2"/>
  <c r="G49" i="2" s="1"/>
  <c r="AT7" i="9"/>
  <c r="K47" i="9" s="1"/>
  <c r="AU7" i="9"/>
  <c r="L47" i="9" s="1"/>
  <c r="AT7" i="16"/>
  <c r="K47" i="16" s="1"/>
  <c r="AU7" i="16"/>
  <c r="L47" i="16" s="1"/>
  <c r="AR15" i="13"/>
  <c r="G55" i="13" s="1"/>
  <c r="AS15" i="13"/>
  <c r="H55" i="13" s="1"/>
  <c r="AS11" i="15"/>
  <c r="H51" i="15" s="1"/>
  <c r="AR11" i="15"/>
  <c r="G51" i="15" s="1"/>
  <c r="AR38" i="9"/>
  <c r="G78" i="9" s="1"/>
  <c r="AS38" i="9"/>
  <c r="H78" i="9" s="1"/>
  <c r="AU7" i="17"/>
  <c r="L47" i="17" s="1"/>
  <c r="AT7" i="17"/>
  <c r="K47" i="17" s="1"/>
  <c r="AT33" i="13"/>
  <c r="K73" i="13" s="1"/>
  <c r="AU33" i="13"/>
  <c r="L73" i="13" s="1"/>
  <c r="AR12" i="10"/>
  <c r="G52" i="10" s="1"/>
  <c r="AS12" i="10"/>
  <c r="H52" i="10" s="1"/>
  <c r="AR19" i="13"/>
  <c r="G59" i="13" s="1"/>
  <c r="AS19" i="13"/>
  <c r="H59" i="13" s="1"/>
  <c r="AS15" i="2"/>
  <c r="H55" i="2" s="1"/>
  <c r="AR15" i="2"/>
  <c r="G55" i="2" s="1"/>
  <c r="AR28" i="9"/>
  <c r="G68" i="9" s="1"/>
  <c r="AS28" i="9"/>
  <c r="H68" i="9" s="1"/>
  <c r="AU8" i="13"/>
  <c r="L48" i="13" s="1"/>
  <c r="AT8" i="13"/>
  <c r="K48" i="13" s="1"/>
  <c r="AT17" i="15"/>
  <c r="K57" i="15" s="1"/>
  <c r="AU17" i="15"/>
  <c r="L57" i="15" s="1"/>
  <c r="AU7" i="15"/>
  <c r="L47" i="15" s="1"/>
  <c r="AT7" i="15"/>
  <c r="K47" i="15" s="1"/>
  <c r="AS17" i="9"/>
  <c r="H57" i="9" s="1"/>
  <c r="AR17" i="9"/>
  <c r="G57" i="9" s="1"/>
  <c r="AU20" i="16"/>
  <c r="L60" i="16" s="1"/>
  <c r="AT20" i="16"/>
  <c r="K60" i="16" s="1"/>
  <c r="AT7" i="22"/>
  <c r="K47" i="22" s="1"/>
  <c r="AU7" i="22"/>
  <c r="L47" i="22" s="1"/>
  <c r="AS30" i="7"/>
  <c r="H70" i="7" s="1"/>
  <c r="AR30" i="7"/>
  <c r="G70" i="7" s="1"/>
  <c r="AS17" i="22"/>
  <c r="H57" i="22" s="1"/>
  <c r="AR17" i="22"/>
  <c r="G57" i="22" s="1"/>
  <c r="AR26" i="9"/>
  <c r="G66" i="9" s="1"/>
  <c r="AS26" i="9"/>
  <c r="H66" i="9" s="1"/>
  <c r="AR13" i="22"/>
  <c r="G53" i="22" s="1"/>
  <c r="AS13" i="22"/>
  <c r="H53" i="22" s="1"/>
  <c r="AU31" i="13"/>
  <c r="L71" i="13" s="1"/>
  <c r="AT31" i="13"/>
  <c r="K71" i="13" s="1"/>
  <c r="AS36" i="7"/>
  <c r="H76" i="7" s="1"/>
  <c r="AR36" i="7"/>
  <c r="G76" i="7" s="1"/>
  <c r="AT15" i="13"/>
  <c r="K55" i="13" s="1"/>
  <c r="AU15" i="13"/>
  <c r="L55" i="13" s="1"/>
  <c r="AU17" i="22"/>
  <c r="L57" i="22" s="1"/>
  <c r="AT17" i="22"/>
  <c r="K57" i="22" s="1"/>
  <c r="AT18" i="9"/>
  <c r="K58" i="9" s="1"/>
  <c r="AU18" i="9"/>
  <c r="L58" i="9" s="1"/>
  <c r="AT11" i="13"/>
  <c r="K51" i="13" s="1"/>
  <c r="AU11" i="13"/>
  <c r="L51" i="13" s="1"/>
  <c r="AS13" i="9"/>
  <c r="H53" i="9" s="1"/>
  <c r="AR13" i="9"/>
  <c r="G53" i="9" s="1"/>
  <c r="AR20" i="17"/>
  <c r="G60" i="17" s="1"/>
  <c r="AS20" i="17"/>
  <c r="H60" i="17" s="1"/>
  <c r="AT10" i="16"/>
  <c r="K50" i="16" s="1"/>
  <c r="AU10" i="16"/>
  <c r="L50" i="16" s="1"/>
  <c r="AU39" i="7"/>
  <c r="L79" i="7" s="1"/>
  <c r="AT39" i="7"/>
  <c r="K79" i="7" s="1"/>
  <c r="AS13" i="7"/>
  <c r="H53" i="7" s="1"/>
  <c r="AR13" i="7"/>
  <c r="G53" i="7" s="1"/>
  <c r="AS27" i="7"/>
  <c r="H67" i="7" s="1"/>
  <c r="AR27" i="7"/>
  <c r="G67" i="7" s="1"/>
  <c r="AT8" i="22"/>
  <c r="K48" i="22" s="1"/>
  <c r="AU8" i="22"/>
  <c r="L48" i="22" s="1"/>
  <c r="AS29" i="7"/>
  <c r="H69" i="7" s="1"/>
  <c r="AR29" i="7"/>
  <c r="G69" i="7" s="1"/>
  <c r="AR18" i="16"/>
  <c r="G58" i="16" s="1"/>
  <c r="AS18" i="16"/>
  <c r="H58" i="16" s="1"/>
  <c r="AS15" i="15"/>
  <c r="H55" i="15" s="1"/>
  <c r="AR15" i="15"/>
  <c r="G55" i="15" s="1"/>
  <c r="AR12" i="15"/>
  <c r="G52" i="15" s="1"/>
  <c r="AS12" i="15"/>
  <c r="H52" i="15" s="1"/>
  <c r="AT38" i="9"/>
  <c r="K78" i="9" s="1"/>
  <c r="AU38" i="9"/>
  <c r="L78" i="9" s="1"/>
  <c r="AS21" i="10"/>
  <c r="H61" i="10" s="1"/>
  <c r="AR21" i="10"/>
  <c r="G61" i="10" s="1"/>
  <c r="AR36" i="13"/>
  <c r="G76" i="13" s="1"/>
  <c r="AS36" i="13"/>
  <c r="H76" i="13" s="1"/>
  <c r="AU18" i="7"/>
  <c r="L58" i="7" s="1"/>
  <c r="AT18" i="7"/>
  <c r="K58" i="7" s="1"/>
  <c r="AU18" i="16"/>
  <c r="L58" i="16" s="1"/>
  <c r="AT18" i="16"/>
  <c r="K58" i="16" s="1"/>
  <c r="AS14" i="22"/>
  <c r="H54" i="22" s="1"/>
  <c r="AR14" i="22"/>
  <c r="G54" i="22" s="1"/>
  <c r="AU9" i="17"/>
  <c r="L49" i="17" s="1"/>
  <c r="AT9" i="17"/>
  <c r="K49" i="17" s="1"/>
  <c r="AU35" i="20"/>
  <c r="L75" i="20" s="1"/>
  <c r="AT35" i="20"/>
  <c r="K75" i="20" s="1"/>
  <c r="AU37" i="9"/>
  <c r="L77" i="9" s="1"/>
  <c r="AT37" i="9"/>
  <c r="K77" i="9" s="1"/>
  <c r="AU13" i="7"/>
  <c r="L53" i="7" s="1"/>
  <c r="AT13" i="7"/>
  <c r="K53" i="7" s="1"/>
  <c r="AU22" i="15"/>
  <c r="L62" i="15" s="1"/>
  <c r="AT22" i="15"/>
  <c r="K62" i="15" s="1"/>
  <c r="AU25" i="13"/>
  <c r="L65" i="13" s="1"/>
  <c r="AT25" i="13"/>
  <c r="K65" i="13" s="1"/>
  <c r="AU16" i="16"/>
  <c r="L56" i="16" s="1"/>
  <c r="AT16" i="16"/>
  <c r="K56" i="16" s="1"/>
  <c r="AS7" i="15"/>
  <c r="H47" i="15" s="1"/>
  <c r="AR7" i="15"/>
  <c r="G47" i="15" s="1"/>
  <c r="AU40" i="13"/>
  <c r="L80" i="13" s="1"/>
  <c r="AT40" i="13"/>
  <c r="K80" i="13" s="1"/>
  <c r="AT28" i="20"/>
  <c r="K68" i="20" s="1"/>
  <c r="AU28" i="20"/>
  <c r="L68" i="20" s="1"/>
  <c r="AT34" i="9"/>
  <c r="K74" i="9" s="1"/>
  <c r="AU34" i="9"/>
  <c r="L74" i="9" s="1"/>
  <c r="AU21" i="13"/>
  <c r="L61" i="13" s="1"/>
  <c r="AT21" i="13"/>
  <c r="K61" i="13" s="1"/>
  <c r="AS15" i="10"/>
  <c r="H55" i="10" s="1"/>
  <c r="AR15" i="10"/>
  <c r="G55" i="10" s="1"/>
  <c r="AR18" i="9"/>
  <c r="G58" i="9" s="1"/>
  <c r="AS18" i="9"/>
  <c r="H58" i="9" s="1"/>
  <c r="AR9" i="16"/>
  <c r="G49" i="16" s="1"/>
  <c r="AS9" i="16"/>
  <c r="H49" i="16" s="1"/>
  <c r="AT13" i="22"/>
  <c r="K53" i="22" s="1"/>
  <c r="AU13" i="22"/>
  <c r="L53" i="22" s="1"/>
  <c r="AR15" i="7"/>
  <c r="G55" i="7" s="1"/>
  <c r="AS15" i="7"/>
  <c r="H55" i="7" s="1"/>
  <c r="AT22" i="16"/>
  <c r="K62" i="16" s="1"/>
  <c r="AU22" i="16"/>
  <c r="L62" i="16" s="1"/>
  <c r="AU10" i="13"/>
  <c r="L50" i="13" s="1"/>
  <c r="AT10" i="13"/>
  <c r="K50" i="13" s="1"/>
  <c r="AS17" i="17"/>
  <c r="H57" i="17" s="1"/>
  <c r="AR17" i="17"/>
  <c r="G57" i="17" s="1"/>
  <c r="AU8" i="7"/>
  <c r="L48" i="7" s="1"/>
  <c r="AT8" i="7"/>
  <c r="K48" i="7" s="1"/>
  <c r="AU11" i="22"/>
  <c r="L51" i="22" s="1"/>
  <c r="AT11" i="22"/>
  <c r="K51" i="22" s="1"/>
  <c r="AS30" i="20"/>
  <c r="H70" i="20" s="1"/>
  <c r="AR30" i="20"/>
  <c r="G70" i="20" s="1"/>
  <c r="AT15" i="9"/>
  <c r="K55" i="9" s="1"/>
  <c r="AU15" i="9"/>
  <c r="L55" i="9" s="1"/>
  <c r="AU18" i="10"/>
  <c r="L58" i="10" s="1"/>
  <c r="AT18" i="10"/>
  <c r="K58" i="10" s="1"/>
  <c r="AU13" i="2"/>
  <c r="L53" i="2" s="1"/>
  <c r="AT13" i="2"/>
  <c r="K53" i="2" s="1"/>
  <c r="AR33" i="20"/>
  <c r="G73" i="20" s="1"/>
  <c r="AS33" i="20"/>
  <c r="H73" i="20" s="1"/>
  <c r="AR11" i="17"/>
  <c r="G51" i="17" s="1"/>
  <c r="AS11" i="17"/>
  <c r="H51" i="17" s="1"/>
  <c r="AU12" i="13"/>
  <c r="L52" i="13" s="1"/>
  <c r="AT12" i="13"/>
  <c r="K52" i="13" s="1"/>
  <c r="AU10" i="2"/>
  <c r="L50" i="2" s="1"/>
  <c r="AT10" i="2"/>
  <c r="K50" i="2" s="1"/>
  <c r="AR10" i="17"/>
  <c r="G50" i="17" s="1"/>
  <c r="AS10" i="17"/>
  <c r="H50" i="17" s="1"/>
  <c r="AS14" i="16"/>
  <c r="H54" i="16" s="1"/>
  <c r="AR14" i="16"/>
  <c r="G54" i="16" s="1"/>
  <c r="AT9" i="9"/>
  <c r="K49" i="9" s="1"/>
  <c r="AU9" i="9"/>
  <c r="L49" i="9" s="1"/>
  <c r="AU36" i="9"/>
  <c r="L76" i="9" s="1"/>
  <c r="AT36" i="9"/>
  <c r="K76" i="9" s="1"/>
  <c r="AT15" i="17"/>
  <c r="K55" i="17" s="1"/>
  <c r="AU15" i="17"/>
  <c r="L55" i="17" s="1"/>
  <c r="AT9" i="13"/>
  <c r="K49" i="13" s="1"/>
  <c r="AU9" i="13"/>
  <c r="L49" i="13" s="1"/>
  <c r="AT36" i="7"/>
  <c r="K76" i="7" s="1"/>
  <c r="AU36" i="7"/>
  <c r="L76" i="7" s="1"/>
  <c r="AT34" i="13"/>
  <c r="K74" i="13" s="1"/>
  <c r="AU34" i="13"/>
  <c r="L74" i="13" s="1"/>
  <c r="AS29" i="20"/>
  <c r="H69" i="20" s="1"/>
  <c r="AR29" i="20"/>
  <c r="G69" i="20" s="1"/>
  <c r="AR8" i="17"/>
  <c r="G48" i="17" s="1"/>
  <c r="AS8" i="17"/>
  <c r="H48" i="17" s="1"/>
  <c r="AR39" i="7"/>
  <c r="G79" i="7" s="1"/>
  <c r="AS39" i="7"/>
  <c r="H79" i="7" s="1"/>
  <c r="AU8" i="15"/>
  <c r="L48" i="15" s="1"/>
  <c r="AT8" i="15"/>
  <c r="K48" i="15" s="1"/>
  <c r="AS38" i="20"/>
  <c r="H78" i="20" s="1"/>
  <c r="AR38" i="20"/>
  <c r="G78" i="20" s="1"/>
  <c r="AT20" i="9"/>
  <c r="K60" i="9" s="1"/>
  <c r="AU20" i="9"/>
  <c r="L60" i="9" s="1"/>
  <c r="AT21" i="9"/>
  <c r="K61" i="9" s="1"/>
  <c r="AU21" i="9"/>
  <c r="L61" i="9" s="1"/>
  <c r="AS22" i="17"/>
  <c r="H62" i="17" s="1"/>
  <c r="AR22" i="17"/>
  <c r="G62" i="17" s="1"/>
  <c r="AT26" i="20"/>
  <c r="K66" i="20" s="1"/>
  <c r="AU26" i="20"/>
  <c r="L66" i="20" s="1"/>
  <c r="AU15" i="22"/>
  <c r="L55" i="22" s="1"/>
  <c r="AT15" i="22"/>
  <c r="K55" i="22" s="1"/>
  <c r="AU11" i="15"/>
  <c r="L51" i="15" s="1"/>
  <c r="AT11" i="15"/>
  <c r="K51" i="15" s="1"/>
  <c r="AU33" i="20"/>
  <c r="L73" i="20" s="1"/>
  <c r="AT33" i="20"/>
  <c r="K73" i="20" s="1"/>
  <c r="AT38" i="20"/>
  <c r="K78" i="20" s="1"/>
  <c r="AU38" i="20"/>
  <c r="L78" i="20" s="1"/>
  <c r="AU18" i="13"/>
  <c r="L58" i="13" s="1"/>
  <c r="AT18" i="13"/>
  <c r="K58" i="13" s="1"/>
  <c r="AS27" i="9"/>
  <c r="H67" i="9" s="1"/>
  <c r="AR27" i="9"/>
  <c r="G67" i="9" s="1"/>
  <c r="AS8" i="7"/>
  <c r="H48" i="7" s="1"/>
  <c r="AR8" i="7"/>
  <c r="G48" i="7" s="1"/>
  <c r="AU25" i="7"/>
  <c r="L65" i="7" s="1"/>
  <c r="AT25" i="7"/>
  <c r="K65" i="7" s="1"/>
  <c r="AR7" i="13"/>
  <c r="G47" i="13" s="1"/>
  <c r="AS7" i="13"/>
  <c r="H47" i="13" s="1"/>
  <c r="AR7" i="22"/>
  <c r="G47" i="22" s="1"/>
  <c r="AS7" i="22"/>
  <c r="H47" i="22" s="1"/>
  <c r="AT39" i="13"/>
  <c r="K79" i="13" s="1"/>
  <c r="AU39" i="13"/>
  <c r="L79" i="13" s="1"/>
  <c r="AT35" i="13"/>
  <c r="K75" i="13" s="1"/>
  <c r="AU35" i="13"/>
  <c r="L75" i="13" s="1"/>
  <c r="AU17" i="7"/>
  <c r="L57" i="7" s="1"/>
  <c r="AT17" i="7"/>
  <c r="K57" i="7" s="1"/>
  <c r="AT20" i="17"/>
  <c r="K60" i="17" s="1"/>
  <c r="AU20" i="17"/>
  <c r="L60" i="17" s="1"/>
  <c r="AU27" i="20"/>
  <c r="L67" i="20" s="1"/>
  <c r="AT27" i="20"/>
  <c r="K67" i="20" s="1"/>
  <c r="AS35" i="13"/>
  <c r="H75" i="13" s="1"/>
  <c r="AR35" i="13"/>
  <c r="G75" i="13" s="1"/>
  <c r="AR17" i="2"/>
  <c r="G57" i="2" s="1"/>
  <c r="AS17" i="2"/>
  <c r="H57" i="2" s="1"/>
  <c r="AS28" i="7"/>
  <c r="H68" i="7" s="1"/>
  <c r="AR28" i="7"/>
  <c r="G68" i="7" s="1"/>
  <c r="AT9" i="22"/>
  <c r="K49" i="22" s="1"/>
  <c r="AU9" i="22"/>
  <c r="L49" i="22" s="1"/>
  <c r="AR10" i="13"/>
  <c r="G50" i="13" s="1"/>
  <c r="AS10" i="13"/>
  <c r="H50" i="13" s="1"/>
  <c r="AU22" i="10"/>
  <c r="L62" i="10" s="1"/>
  <c r="AT22" i="10"/>
  <c r="K62" i="10" s="1"/>
  <c r="AS34" i="20"/>
  <c r="H74" i="20" s="1"/>
  <c r="AR34" i="20"/>
  <c r="G74" i="20" s="1"/>
  <c r="AT16" i="15"/>
  <c r="K56" i="15" s="1"/>
  <c r="AU16" i="15"/>
  <c r="L56" i="15" s="1"/>
  <c r="AU33" i="7"/>
  <c r="L73" i="7" s="1"/>
  <c r="AT33" i="7"/>
  <c r="K73" i="7" s="1"/>
  <c r="AR7" i="10"/>
  <c r="G47" i="10" s="1"/>
  <c r="AS7" i="10"/>
  <c r="H47" i="10" s="1"/>
  <c r="AS16" i="2"/>
  <c r="H56" i="2" s="1"/>
  <c r="AR16" i="2"/>
  <c r="G56" i="2" s="1"/>
  <c r="AS26" i="20"/>
  <c r="H66" i="20" s="1"/>
  <c r="AR26" i="20"/>
  <c r="G66" i="20" s="1"/>
  <c r="AR40" i="7"/>
  <c r="G80" i="7" s="1"/>
  <c r="AS40" i="7"/>
  <c r="H80" i="7" s="1"/>
  <c r="AR31" i="9"/>
  <c r="G71" i="9" s="1"/>
  <c r="AS31" i="9"/>
  <c r="H71" i="9" s="1"/>
  <c r="AS10" i="9"/>
  <c r="H50" i="9" s="1"/>
  <c r="AR10" i="9"/>
  <c r="G50" i="9" s="1"/>
  <c r="AS11" i="22"/>
  <c r="H51" i="22" s="1"/>
  <c r="AR11" i="22"/>
  <c r="G51" i="22" s="1"/>
  <c r="AS21" i="15"/>
  <c r="H61" i="15" s="1"/>
  <c r="AR21" i="15"/>
  <c r="G61" i="15" s="1"/>
  <c r="AU31" i="20"/>
  <c r="L71" i="20" s="1"/>
  <c r="AT31" i="20"/>
  <c r="K71" i="20" s="1"/>
  <c r="AU25" i="20"/>
  <c r="L65" i="20" s="1"/>
  <c r="AT25" i="20"/>
  <c r="K65" i="20" s="1"/>
  <c r="AS15" i="9"/>
  <c r="H55" i="9" s="1"/>
  <c r="AR15" i="9"/>
  <c r="G55" i="9" s="1"/>
  <c r="AS8" i="16"/>
  <c r="H48" i="16" s="1"/>
  <c r="AR8" i="16"/>
  <c r="G48" i="16" s="1"/>
  <c r="AS26" i="13"/>
  <c r="H66" i="13" s="1"/>
  <c r="AR26" i="13"/>
  <c r="G66" i="13" s="1"/>
  <c r="AS19" i="15"/>
  <c r="H59" i="15" s="1"/>
  <c r="AR19" i="15"/>
  <c r="G59" i="15" s="1"/>
  <c r="AR33" i="7"/>
  <c r="G73" i="7" s="1"/>
  <c r="AS33" i="7"/>
  <c r="H73" i="7" s="1"/>
  <c r="AT37" i="20"/>
  <c r="K77" i="20" s="1"/>
  <c r="AU37" i="20"/>
  <c r="L77" i="20" s="1"/>
  <c r="AR39" i="9"/>
  <c r="G79" i="9" s="1"/>
  <c r="AS39" i="9"/>
  <c r="H79" i="9" s="1"/>
  <c r="AS25" i="20"/>
  <c r="H65" i="20" s="1"/>
  <c r="AR25" i="20"/>
  <c r="G65" i="20" s="1"/>
  <c r="AR15" i="16"/>
  <c r="G55" i="16" s="1"/>
  <c r="AS15" i="16"/>
  <c r="H55" i="16" s="1"/>
  <c r="AU39" i="20"/>
  <c r="L79" i="20" s="1"/>
  <c r="AT39" i="20"/>
  <c r="K79" i="20" s="1"/>
  <c r="AR16" i="10"/>
  <c r="G56" i="10" s="1"/>
  <c r="AS16" i="10"/>
  <c r="H56" i="10" s="1"/>
  <c r="AS9" i="15"/>
  <c r="H49" i="15" s="1"/>
  <c r="AR9" i="15"/>
  <c r="G49" i="15" s="1"/>
  <c r="AT16" i="22"/>
  <c r="K56" i="22" s="1"/>
  <c r="AU16" i="22"/>
  <c r="L56" i="22" s="1"/>
  <c r="AR10" i="15"/>
  <c r="G50" i="15" s="1"/>
  <c r="AS10" i="15"/>
  <c r="H50" i="15" s="1"/>
  <c r="AR16" i="9"/>
  <c r="G56" i="9" s="1"/>
  <c r="AS16" i="9"/>
  <c r="H56" i="9" s="1"/>
  <c r="AU27" i="9"/>
  <c r="L67" i="9" s="1"/>
  <c r="AT27" i="9"/>
  <c r="K67" i="9" s="1"/>
  <c r="AS22" i="13"/>
  <c r="H62" i="13" s="1"/>
  <c r="AR22" i="13"/>
  <c r="G62" i="13" s="1"/>
  <c r="AU38" i="7"/>
  <c r="L78" i="7" s="1"/>
  <c r="AT38" i="7"/>
  <c r="K78" i="7" s="1"/>
  <c r="AT8" i="16"/>
  <c r="K48" i="16" s="1"/>
  <c r="AU8" i="16"/>
  <c r="L48" i="16" s="1"/>
  <c r="AS12" i="7"/>
  <c r="H52" i="7" s="1"/>
  <c r="AR12" i="7"/>
  <c r="G52" i="7" s="1"/>
  <c r="AT19" i="15"/>
  <c r="K59" i="15" s="1"/>
  <c r="AU19" i="15"/>
  <c r="L59" i="15" s="1"/>
  <c r="AR22" i="10"/>
  <c r="G62" i="10" s="1"/>
  <c r="AS22" i="10"/>
  <c r="H62" i="10" s="1"/>
  <c r="AU17" i="9"/>
  <c r="L57" i="9" s="1"/>
  <c r="AT17" i="9"/>
  <c r="K57" i="9" s="1"/>
  <c r="AU11" i="16"/>
  <c r="L51" i="16" s="1"/>
  <c r="AT11" i="16"/>
  <c r="K51" i="16" s="1"/>
  <c r="AS35" i="20"/>
  <c r="H75" i="20" s="1"/>
  <c r="AR35" i="20"/>
  <c r="G75" i="20" s="1"/>
  <c r="AU19" i="2"/>
  <c r="L59" i="2" s="1"/>
  <c r="AT19" i="2"/>
  <c r="K59" i="2" s="1"/>
  <c r="AR18" i="10"/>
  <c r="G58" i="10" s="1"/>
  <c r="AS18" i="10"/>
  <c r="H58" i="10" s="1"/>
  <c r="AU26" i="7"/>
  <c r="L66" i="7" s="1"/>
  <c r="AT26" i="7"/>
  <c r="K66" i="7" s="1"/>
  <c r="AU19" i="7"/>
  <c r="L59" i="7" s="1"/>
  <c r="AT19" i="7"/>
  <c r="K59" i="7" s="1"/>
  <c r="AR9" i="10"/>
  <c r="G49" i="10" s="1"/>
  <c r="AS9" i="10"/>
  <c r="H49" i="10" s="1"/>
  <c r="AT13" i="13"/>
  <c r="K53" i="13" s="1"/>
  <c r="AU13" i="13"/>
  <c r="L53" i="13" s="1"/>
  <c r="AT10" i="7"/>
  <c r="K50" i="7" s="1"/>
  <c r="AU10" i="7"/>
  <c r="L50" i="7" s="1"/>
  <c r="AS22" i="22"/>
  <c r="H62" i="22" s="1"/>
  <c r="AR22" i="22"/>
  <c r="G62" i="22" s="1"/>
  <c r="AS7" i="16"/>
  <c r="H47" i="16" s="1"/>
  <c r="AR7" i="16"/>
  <c r="G47" i="16" s="1"/>
  <c r="AR18" i="17"/>
  <c r="G58" i="17" s="1"/>
  <c r="AS18" i="17"/>
  <c r="H58" i="17" s="1"/>
  <c r="AT17" i="10"/>
  <c r="K57" i="10" s="1"/>
  <c r="AU17" i="10"/>
  <c r="L57" i="10" s="1"/>
  <c r="AT29" i="20"/>
  <c r="K69" i="20" s="1"/>
  <c r="AU29" i="20"/>
  <c r="L69" i="20" s="1"/>
  <c r="AR21" i="22"/>
  <c r="G61" i="22" s="1"/>
  <c r="AS21" i="22"/>
  <c r="H61" i="22" s="1"/>
  <c r="AS28" i="13"/>
  <c r="H68" i="13" s="1"/>
  <c r="AR28" i="13"/>
  <c r="G68" i="13" s="1"/>
  <c r="AU12" i="10"/>
  <c r="L52" i="10" s="1"/>
  <c r="AT12" i="10"/>
  <c r="K52" i="10" s="1"/>
  <c r="AT21" i="15"/>
  <c r="K61" i="15" s="1"/>
  <c r="AU21" i="15"/>
  <c r="L61" i="15" s="1"/>
  <c r="AT8" i="2"/>
  <c r="K48" i="2" s="1"/>
  <c r="AU8" i="2"/>
  <c r="L48" i="2" s="1"/>
  <c r="AT12" i="16"/>
  <c r="K52" i="16" s="1"/>
  <c r="AU12" i="16"/>
  <c r="L52" i="16" s="1"/>
  <c r="AT40" i="9"/>
  <c r="K80" i="9" s="1"/>
  <c r="AU40" i="9"/>
  <c r="L80" i="9" s="1"/>
  <c r="AS22" i="15"/>
  <c r="H62" i="15" s="1"/>
  <c r="AR22" i="15"/>
  <c r="G62" i="15" s="1"/>
  <c r="AS19" i="10"/>
  <c r="H59" i="10" s="1"/>
  <c r="AR19" i="10"/>
  <c r="G59" i="10" s="1"/>
  <c r="AU14" i="10"/>
  <c r="L54" i="10" s="1"/>
  <c r="AT14" i="10"/>
  <c r="K54" i="10" s="1"/>
  <c r="AT7" i="7"/>
  <c r="K47" i="7" s="1"/>
  <c r="AU7" i="7"/>
  <c r="L47" i="7" s="1"/>
  <c r="AR13" i="13"/>
  <c r="G53" i="13" s="1"/>
  <c r="AS13" i="13"/>
  <c r="H53" i="13" s="1"/>
  <c r="AU17" i="13"/>
  <c r="L57" i="13" s="1"/>
  <c r="AT17" i="13"/>
  <c r="K57" i="13" s="1"/>
  <c r="AU14" i="22"/>
  <c r="L54" i="22" s="1"/>
  <c r="AT14" i="22"/>
  <c r="K54" i="22" s="1"/>
  <c r="AS12" i="13"/>
  <c r="H52" i="13" s="1"/>
  <c r="AR12" i="13"/>
  <c r="G52" i="13" s="1"/>
  <c r="AU12" i="9"/>
  <c r="L52" i="9" s="1"/>
  <c r="AT12" i="9"/>
  <c r="K52" i="9" s="1"/>
  <c r="AT9" i="15"/>
  <c r="K49" i="15" s="1"/>
  <c r="AU9" i="15"/>
  <c r="L49" i="15" s="1"/>
  <c r="AU9" i="2"/>
  <c r="L49" i="2" s="1"/>
  <c r="AT9" i="2"/>
  <c r="K49" i="2" s="1"/>
  <c r="AT7" i="10"/>
  <c r="K47" i="10" s="1"/>
  <c r="AU7" i="10"/>
  <c r="L47" i="10" s="1"/>
  <c r="AU28" i="13"/>
  <c r="L68" i="13" s="1"/>
  <c r="AT28" i="13"/>
  <c r="K68" i="13" s="1"/>
  <c r="AR37" i="7"/>
  <c r="G77" i="7" s="1"/>
  <c r="AS37" i="7"/>
  <c r="H77" i="7" s="1"/>
  <c r="AR29" i="13"/>
  <c r="G69" i="13" s="1"/>
  <c r="AS29" i="13"/>
  <c r="H69" i="13" s="1"/>
  <c r="AS20" i="10"/>
  <c r="H60" i="10" s="1"/>
  <c r="AR20" i="10"/>
  <c r="G60" i="10" s="1"/>
  <c r="AT32" i="9"/>
  <c r="K72" i="9" s="1"/>
  <c r="AU32" i="9"/>
  <c r="L72" i="9" s="1"/>
  <c r="AU9" i="10"/>
  <c r="L49" i="10" s="1"/>
  <c r="AT9" i="10"/>
  <c r="K49" i="10" s="1"/>
  <c r="AT14" i="15"/>
  <c r="K54" i="15" s="1"/>
  <c r="AU14" i="15"/>
  <c r="L54" i="15" s="1"/>
  <c r="AR17" i="13"/>
  <c r="G57" i="13" s="1"/>
  <c r="AS17" i="13"/>
  <c r="H57" i="13" s="1"/>
  <c r="AR10" i="16"/>
  <c r="G50" i="16" s="1"/>
  <c r="AS10" i="16"/>
  <c r="H50" i="16" s="1"/>
  <c r="AU26" i="9"/>
  <c r="L66" i="9" s="1"/>
  <c r="AT26" i="9"/>
  <c r="K66" i="9" s="1"/>
  <c r="AT20" i="2"/>
  <c r="K60" i="2" s="1"/>
  <c r="AU20" i="2"/>
  <c r="L60" i="2" s="1"/>
  <c r="AS21" i="2"/>
  <c r="H61" i="2" s="1"/>
  <c r="AR21" i="2"/>
  <c r="G61" i="2" s="1"/>
  <c r="AT15" i="7"/>
  <c r="K55" i="7" s="1"/>
  <c r="AU15" i="7"/>
  <c r="L55" i="7" s="1"/>
  <c r="AS32" i="7"/>
  <c r="H72" i="7" s="1"/>
  <c r="AR32" i="7"/>
  <c r="G72" i="7" s="1"/>
  <c r="AU22" i="9"/>
  <c r="L62" i="9" s="1"/>
  <c r="AT22" i="9"/>
  <c r="K62" i="9" s="1"/>
  <c r="AS31" i="20"/>
  <c r="H71" i="20" s="1"/>
  <c r="AR31" i="20"/>
  <c r="G71" i="20" s="1"/>
  <c r="AS32" i="9"/>
  <c r="H72" i="9" s="1"/>
  <c r="AR32" i="9"/>
  <c r="G72" i="9" s="1"/>
  <c r="AS9" i="22"/>
  <c r="H49" i="22" s="1"/>
  <c r="AR9" i="22"/>
  <c r="G49" i="22" s="1"/>
  <c r="AU9" i="7"/>
  <c r="L49" i="7" s="1"/>
  <c r="AT9" i="7"/>
  <c r="K49" i="7" s="1"/>
  <c r="AT11" i="2"/>
  <c r="K51" i="2" s="1"/>
  <c r="AU11" i="2"/>
  <c r="L51" i="2" s="1"/>
  <c r="AS9" i="13"/>
  <c r="H49" i="13" s="1"/>
  <c r="AR9" i="13"/>
  <c r="G49" i="13" s="1"/>
  <c r="AT16" i="7"/>
  <c r="K56" i="7" s="1"/>
  <c r="AU16" i="7"/>
  <c r="L56" i="7" s="1"/>
  <c r="AS22" i="16"/>
  <c r="H62" i="16" s="1"/>
  <c r="AR22" i="16"/>
  <c r="G62" i="16" s="1"/>
  <c r="AS18" i="15"/>
  <c r="H58" i="15" s="1"/>
  <c r="AR18" i="15"/>
  <c r="G58" i="15" s="1"/>
  <c r="AU16" i="10"/>
  <c r="L56" i="10" s="1"/>
  <c r="AT16" i="10"/>
  <c r="K56" i="10" s="1"/>
  <c r="AR7" i="17"/>
  <c r="G47" i="17" s="1"/>
  <c r="AS7" i="17"/>
  <c r="H47" i="17" s="1"/>
  <c r="AU19" i="10"/>
  <c r="L59" i="10" s="1"/>
  <c r="AT19" i="10"/>
  <c r="K59" i="10" s="1"/>
  <c r="AS17" i="16"/>
  <c r="H57" i="16" s="1"/>
  <c r="AR17" i="16"/>
  <c r="G57" i="16" s="1"/>
  <c r="AS19" i="7"/>
  <c r="H59" i="7" s="1"/>
  <c r="AR19" i="7"/>
  <c r="G59" i="7" s="1"/>
  <c r="AR27" i="20"/>
  <c r="G67" i="20" s="1"/>
  <c r="AS27" i="20"/>
  <c r="H67" i="20" s="1"/>
  <c r="AS37" i="20"/>
  <c r="H77" i="20" s="1"/>
  <c r="AR37" i="20"/>
  <c r="G77" i="20" s="1"/>
  <c r="AU16" i="13"/>
  <c r="L56" i="13" s="1"/>
  <c r="AT16" i="13"/>
  <c r="K56" i="13" s="1"/>
  <c r="AS37" i="9"/>
  <c r="H77" i="9" s="1"/>
  <c r="AR37" i="9"/>
  <c r="G77" i="9" s="1"/>
  <c r="AU13" i="9"/>
  <c r="L53" i="9" s="1"/>
  <c r="AT13" i="9"/>
  <c r="K53" i="9" s="1"/>
  <c r="AU28" i="7"/>
  <c r="L68" i="7" s="1"/>
  <c r="AT28" i="7"/>
  <c r="K68" i="7" s="1"/>
  <c r="AU34" i="7"/>
  <c r="L74" i="7" s="1"/>
  <c r="AT34" i="7"/>
  <c r="K74" i="7" s="1"/>
  <c r="AS10" i="7"/>
  <c r="H50" i="7" s="1"/>
  <c r="AR10" i="7"/>
  <c r="G50" i="7" s="1"/>
  <c r="AU22" i="7"/>
  <c r="L62" i="7" s="1"/>
  <c r="AT22" i="7"/>
  <c r="K62" i="7" s="1"/>
  <c r="AR19" i="17"/>
  <c r="G59" i="17" s="1"/>
  <c r="AS19" i="17"/>
  <c r="H59" i="17" s="1"/>
  <c r="AU9" i="16"/>
  <c r="L49" i="16" s="1"/>
  <c r="AT9" i="16"/>
  <c r="K49" i="16" s="1"/>
  <c r="AS31" i="13"/>
  <c r="H71" i="13" s="1"/>
  <c r="AR31" i="13"/>
  <c r="G71" i="13" s="1"/>
  <c r="AS7" i="9"/>
  <c r="H47" i="9" s="1"/>
  <c r="AR7" i="9"/>
  <c r="G47" i="9" s="1"/>
  <c r="AU31" i="7"/>
  <c r="L71" i="7" s="1"/>
  <c r="AT31" i="7"/>
  <c r="K71" i="7" s="1"/>
  <c r="AU12" i="15"/>
  <c r="L52" i="15" s="1"/>
  <c r="AT12" i="15"/>
  <c r="K52" i="15" s="1"/>
  <c r="AS15" i="17"/>
  <c r="H55" i="17" s="1"/>
  <c r="AR15" i="17"/>
  <c r="G55" i="17" s="1"/>
  <c r="AR11" i="7"/>
  <c r="G51" i="7" s="1"/>
  <c r="AS11" i="7"/>
  <c r="H51" i="7" s="1"/>
  <c r="AR12" i="17"/>
  <c r="G52" i="17" s="1"/>
  <c r="AS12" i="17"/>
  <c r="H52" i="17" s="1"/>
  <c r="AR14" i="10"/>
  <c r="G54" i="10" s="1"/>
  <c r="AS14" i="10"/>
  <c r="H54" i="10" s="1"/>
  <c r="AT32" i="20"/>
  <c r="K72" i="20" s="1"/>
  <c r="AU32" i="20"/>
  <c r="L72" i="20" s="1"/>
  <c r="AU8" i="10"/>
  <c r="L48" i="10" s="1"/>
  <c r="AT8" i="10"/>
  <c r="K48" i="10" s="1"/>
  <c r="AS34" i="13"/>
  <c r="H74" i="13" s="1"/>
  <c r="AR34" i="13"/>
  <c r="G74" i="13" s="1"/>
  <c r="AR14" i="17"/>
  <c r="G54" i="17" s="1"/>
  <c r="AS14" i="17"/>
  <c r="H54" i="17" s="1"/>
  <c r="AU25" i="9"/>
  <c r="L65" i="9" s="1"/>
  <c r="AT25" i="9"/>
  <c r="K65" i="9" s="1"/>
  <c r="AT20" i="10"/>
  <c r="K60" i="10" s="1"/>
  <c r="AU20" i="10"/>
  <c r="L60" i="10" s="1"/>
  <c r="AU36" i="13"/>
  <c r="L76" i="13" s="1"/>
  <c r="AT36" i="13"/>
  <c r="K76" i="13" s="1"/>
  <c r="AT30" i="13"/>
  <c r="K70" i="13" s="1"/>
  <c r="AU30" i="13"/>
  <c r="L70" i="13" s="1"/>
  <c r="AU27" i="7"/>
  <c r="L67" i="7" s="1"/>
  <c r="AT27" i="7"/>
  <c r="K67" i="7" s="1"/>
  <c r="AU28" i="9"/>
  <c r="L68" i="9" s="1"/>
  <c r="AT28" i="9"/>
  <c r="K68" i="9" s="1"/>
  <c r="AR12" i="9"/>
  <c r="G52" i="9" s="1"/>
  <c r="AS12" i="9"/>
  <c r="H52" i="9" s="1"/>
  <c r="AU14" i="2"/>
  <c r="L54" i="2" s="1"/>
  <c r="AT14" i="2"/>
  <c r="K54" i="2" s="1"/>
  <c r="AR15" i="22"/>
  <c r="G55" i="22" s="1"/>
  <c r="AS15" i="22"/>
  <c r="H55" i="22" s="1"/>
  <c r="AR10" i="22"/>
  <c r="G50" i="22" s="1"/>
  <c r="AS10" i="22"/>
  <c r="H50" i="22" s="1"/>
  <c r="AR13" i="17"/>
  <c r="G53" i="17" s="1"/>
  <c r="AS13" i="17"/>
  <c r="H53" i="17" s="1"/>
  <c r="AU15" i="15"/>
  <c r="L55" i="15" s="1"/>
  <c r="AT15" i="15"/>
  <c r="K55" i="15" s="1"/>
  <c r="AS20" i="7"/>
  <c r="H60" i="7" s="1"/>
  <c r="AR20" i="7"/>
  <c r="G60" i="7" s="1"/>
  <c r="AR16" i="7"/>
  <c r="G56" i="7" s="1"/>
  <c r="AS16" i="7"/>
  <c r="H56" i="7" s="1"/>
  <c r="AU18" i="22"/>
  <c r="L58" i="22" s="1"/>
  <c r="AT18" i="22"/>
  <c r="K58" i="22" s="1"/>
  <c r="AT30" i="20"/>
  <c r="K70" i="20" s="1"/>
  <c r="AU30" i="20"/>
  <c r="L70" i="20" s="1"/>
  <c r="AR25" i="9"/>
  <c r="G65" i="9" s="1"/>
  <c r="AS25" i="9"/>
  <c r="H65" i="9" s="1"/>
  <c r="AS10" i="10"/>
  <c r="H50" i="10" s="1"/>
  <c r="AR10" i="10"/>
  <c r="G50" i="10" s="1"/>
  <c r="AS34" i="7"/>
  <c r="H74" i="7" s="1"/>
  <c r="AR34" i="7"/>
  <c r="G74" i="7" s="1"/>
  <c r="AS36" i="20"/>
  <c r="H76" i="20" s="1"/>
  <c r="AR36" i="20"/>
  <c r="G76" i="20" s="1"/>
  <c r="AT8" i="17"/>
  <c r="K48" i="17" s="1"/>
  <c r="AU8" i="17"/>
  <c r="L48" i="17" s="1"/>
  <c r="AS19" i="2"/>
  <c r="H59" i="2" s="1"/>
  <c r="AR19" i="2"/>
  <c r="G59" i="2" s="1"/>
  <c r="AU19" i="17"/>
  <c r="L59" i="17" s="1"/>
  <c r="AT19" i="17"/>
  <c r="K59" i="17" s="1"/>
  <c r="AT29" i="13"/>
  <c r="K69" i="13" s="1"/>
  <c r="AU29" i="13"/>
  <c r="L69" i="13" s="1"/>
  <c r="AU8" i="9"/>
  <c r="L48" i="9" s="1"/>
  <c r="AT8" i="9"/>
  <c r="K48" i="9" s="1"/>
  <c r="AU17" i="2"/>
  <c r="L57" i="2" s="1"/>
  <c r="AT17" i="2"/>
  <c r="K57" i="2" s="1"/>
  <c r="AU10" i="17"/>
  <c r="L50" i="17" s="1"/>
  <c r="AT10" i="17"/>
  <c r="K50" i="17" s="1"/>
  <c r="AR12" i="2"/>
  <c r="G52" i="2" s="1"/>
  <c r="AS12" i="2"/>
  <c r="H52" i="2" s="1"/>
  <c r="AU12" i="22"/>
  <c r="L52" i="22" s="1"/>
  <c r="AT12" i="22"/>
  <c r="K52" i="22" s="1"/>
  <c r="AU19" i="9"/>
  <c r="L59" i="9" s="1"/>
  <c r="AT19" i="9"/>
  <c r="K59" i="9" s="1"/>
  <c r="AT7" i="2"/>
  <c r="K47" i="2" s="1"/>
  <c r="AU7" i="2"/>
  <c r="L47" i="2" s="1"/>
  <c r="AS28" i="20"/>
  <c r="H68" i="20" s="1"/>
  <c r="AR28" i="20"/>
  <c r="G68" i="20" s="1"/>
  <c r="AU19" i="16"/>
  <c r="L59" i="16" s="1"/>
  <c r="AT19" i="16"/>
  <c r="K59" i="16" s="1"/>
  <c r="AS18" i="22"/>
  <c r="H58" i="22" s="1"/>
  <c r="AR18" i="22"/>
  <c r="G58" i="22" s="1"/>
  <c r="AR40" i="9"/>
  <c r="G80" i="9" s="1"/>
  <c r="AS40" i="9"/>
  <c r="H80" i="9" s="1"/>
  <c r="AR25" i="7"/>
  <c r="G65" i="7" s="1"/>
  <c r="AS25" i="7"/>
  <c r="H65" i="7" s="1"/>
  <c r="AS25" i="13"/>
  <c r="H65" i="13" s="1"/>
  <c r="AR25" i="13"/>
  <c r="G65" i="13" s="1"/>
  <c r="AT10" i="10"/>
  <c r="K50" i="10" s="1"/>
  <c r="AU10" i="10"/>
  <c r="L50" i="10" s="1"/>
  <c r="AU32" i="7"/>
  <c r="L72" i="7" s="1"/>
  <c r="AT32" i="7"/>
  <c r="K72" i="7" s="1"/>
  <c r="AU26" i="13"/>
  <c r="L66" i="13" s="1"/>
  <c r="AT26" i="13"/>
  <c r="K66" i="13" s="1"/>
  <c r="AT7" i="13"/>
  <c r="K47" i="13" s="1"/>
  <c r="AU7" i="13"/>
  <c r="L47" i="13" s="1"/>
  <c r="AT34" i="20"/>
  <c r="K74" i="20" s="1"/>
  <c r="AU34" i="20"/>
  <c r="L74" i="20" s="1"/>
  <c r="AT13" i="15"/>
  <c r="K53" i="15" s="1"/>
  <c r="AU13" i="15"/>
  <c r="L53" i="15" s="1"/>
  <c r="AU21" i="10"/>
  <c r="L61" i="10" s="1"/>
  <c r="AT21" i="10"/>
  <c r="K61" i="10" s="1"/>
  <c r="AU20" i="22"/>
  <c r="L60" i="22" s="1"/>
  <c r="AT20" i="22"/>
  <c r="K60" i="22" s="1"/>
  <c r="AT21" i="22"/>
  <c r="K61" i="22" s="1"/>
  <c r="AU21" i="22"/>
  <c r="L61" i="22" s="1"/>
  <c r="AT11" i="9"/>
  <c r="K51" i="9" s="1"/>
  <c r="AU11" i="9"/>
  <c r="L51" i="9" s="1"/>
  <c r="AT15" i="2"/>
  <c r="K55" i="2" s="1"/>
  <c r="AU15" i="2"/>
  <c r="L55" i="2" s="1"/>
  <c r="AU37" i="7"/>
  <c r="L77" i="7" s="1"/>
  <c r="AT37" i="7"/>
  <c r="K77" i="7" s="1"/>
  <c r="AS11" i="16"/>
  <c r="H51" i="16" s="1"/>
  <c r="AR11" i="16"/>
  <c r="G51" i="16" s="1"/>
</calcChain>
</file>

<file path=xl/sharedStrings.xml><?xml version="1.0" encoding="utf-8"?>
<sst xmlns="http://schemas.openxmlformats.org/spreadsheetml/2006/main" count="4784" uniqueCount="120">
  <si>
    <t>健康寿命の算定表</t>
    <rPh sb="0" eb="2">
      <t>ケンコウ</t>
    </rPh>
    <rPh sb="2" eb="4">
      <t>ジュミョウ</t>
    </rPh>
    <rPh sb="5" eb="7">
      <t>サンテイ</t>
    </rPh>
    <rPh sb="7" eb="8">
      <t>ヒョウ</t>
    </rPh>
    <phoneticPr fontId="4"/>
  </si>
  <si>
    <t>【</t>
    <phoneticPr fontId="7"/>
  </si>
  <si>
    <t>宮崎市</t>
    <rPh sb="0" eb="2">
      <t>ミヤザキ</t>
    </rPh>
    <rPh sb="2" eb="3">
      <t>シ</t>
    </rPh>
    <phoneticPr fontId="7"/>
  </si>
  <si>
    <t>】</t>
    <phoneticPr fontId="7"/>
  </si>
  <si>
    <t>対象集団の基礎資料の入力［白色セル］</t>
    <rPh sb="0" eb="2">
      <t>タイショウ</t>
    </rPh>
    <rPh sb="2" eb="4">
      <t>シュウダン</t>
    </rPh>
    <rPh sb="5" eb="7">
      <t>キソ</t>
    </rPh>
    <rPh sb="7" eb="9">
      <t>シリョウ</t>
    </rPh>
    <rPh sb="10" eb="12">
      <t>ニュウリョク</t>
    </rPh>
    <rPh sb="13" eb="14">
      <t>シロ</t>
    </rPh>
    <rPh sb="14" eb="15">
      <t>イロ</t>
    </rPh>
    <phoneticPr fontId="4"/>
  </si>
  <si>
    <t>全国の基礎資料の入力［白色セル］</t>
    <rPh sb="0" eb="2">
      <t>ゼンコク</t>
    </rPh>
    <rPh sb="3" eb="5">
      <t>キソ</t>
    </rPh>
    <rPh sb="5" eb="7">
      <t>シリョウ</t>
    </rPh>
    <rPh sb="8" eb="10">
      <t>ニュウリョク</t>
    </rPh>
    <rPh sb="11" eb="13">
      <t>シロイロ</t>
    </rPh>
    <phoneticPr fontId="4"/>
  </si>
  <si>
    <t>健康寿命の算定：①計算の準備</t>
    <rPh sb="0" eb="2">
      <t>ケンコウ</t>
    </rPh>
    <rPh sb="2" eb="4">
      <t>ジュミョウ</t>
    </rPh>
    <rPh sb="5" eb="7">
      <t>サンテイ</t>
    </rPh>
    <rPh sb="9" eb="11">
      <t>ケイサン</t>
    </rPh>
    <rPh sb="12" eb="14">
      <t>ジュンビ</t>
    </rPh>
    <phoneticPr fontId="4"/>
  </si>
  <si>
    <t>②生命表の計算</t>
    <rPh sb="1" eb="3">
      <t>セイメイ</t>
    </rPh>
    <rPh sb="3" eb="4">
      <t>ヒョウ</t>
    </rPh>
    <rPh sb="5" eb="7">
      <t>ケイサン</t>
    </rPh>
    <phoneticPr fontId="4"/>
  </si>
  <si>
    <t>③健康・不健康の生命表の計算</t>
    <rPh sb="1" eb="3">
      <t>ケンコウ</t>
    </rPh>
    <rPh sb="4" eb="7">
      <t>フケンコウ</t>
    </rPh>
    <rPh sb="8" eb="10">
      <t>セイメイ</t>
    </rPh>
    <rPh sb="10" eb="11">
      <t>ヒョウ</t>
    </rPh>
    <rPh sb="12" eb="14">
      <t>ケイサン</t>
    </rPh>
    <phoneticPr fontId="4"/>
  </si>
  <si>
    <t>④健康寿命の計算</t>
    <rPh sb="1" eb="3">
      <t>ケンコウ</t>
    </rPh>
    <rPh sb="3" eb="5">
      <t>ジュミョウ</t>
    </rPh>
    <rPh sb="6" eb="8">
      <t>ケイサン</t>
    </rPh>
    <phoneticPr fontId="4"/>
  </si>
  <si>
    <t>⑤健康寿命の区間推定</t>
    <rPh sb="1" eb="3">
      <t>ケンコウ</t>
    </rPh>
    <rPh sb="3" eb="5">
      <t>ジュミョウ</t>
    </rPh>
    <rPh sb="6" eb="8">
      <t>クカン</t>
    </rPh>
    <rPh sb="8" eb="10">
      <t>スイテイ</t>
    </rPh>
    <phoneticPr fontId="4"/>
  </si>
  <si>
    <t>対象集団</t>
    <rPh sb="0" eb="2">
      <t>タイショウ</t>
    </rPh>
    <rPh sb="2" eb="4">
      <t>シュウダン</t>
    </rPh>
    <phoneticPr fontId="4"/>
  </si>
  <si>
    <t>全国（対象集団と同一年次）</t>
    <rPh sb="0" eb="2">
      <t>ゼンコク</t>
    </rPh>
    <rPh sb="3" eb="5">
      <t>タイショウ</t>
    </rPh>
    <rPh sb="5" eb="7">
      <t>シュウダン</t>
    </rPh>
    <rPh sb="8" eb="10">
      <t>ドウイツ</t>
    </rPh>
    <rPh sb="10" eb="12">
      <t>ネンジ</t>
    </rPh>
    <phoneticPr fontId="4"/>
  </si>
  <si>
    <t>補正係数</t>
    <rPh sb="0" eb="2">
      <t>ホセイ</t>
    </rPh>
    <rPh sb="2" eb="4">
      <t>ケイスウ</t>
    </rPh>
    <phoneticPr fontId="4"/>
  </si>
  <si>
    <t>基礎データ</t>
    <rPh sb="0" eb="2">
      <t>キソ</t>
    </rPh>
    <phoneticPr fontId="4"/>
  </si>
  <si>
    <t>生命表</t>
    <rPh sb="0" eb="2">
      <t>セイメイ</t>
    </rPh>
    <rPh sb="2" eb="3">
      <t>ヒョウ</t>
    </rPh>
    <phoneticPr fontId="4"/>
  </si>
  <si>
    <t>健康・不健康の生命表</t>
    <rPh sb="0" eb="2">
      <t>ケンコウ</t>
    </rPh>
    <rPh sb="3" eb="6">
      <t>フケンコウ</t>
    </rPh>
    <rPh sb="7" eb="9">
      <t>セイメイ</t>
    </rPh>
    <rPh sb="9" eb="10">
      <t>ヒョウ</t>
    </rPh>
    <phoneticPr fontId="4"/>
  </si>
  <si>
    <t>算定結果</t>
    <rPh sb="0" eb="2">
      <t>サンテイ</t>
    </rPh>
    <rPh sb="2" eb="4">
      <t>ケッカ</t>
    </rPh>
    <phoneticPr fontId="4"/>
  </si>
  <si>
    <t>分散の推定量</t>
    <rPh sb="0" eb="2">
      <t>ブンサン</t>
    </rPh>
    <rPh sb="3" eb="5">
      <t>スイテイ</t>
    </rPh>
    <rPh sb="5" eb="6">
      <t>リョウ</t>
    </rPh>
    <phoneticPr fontId="4"/>
  </si>
  <si>
    <t>95％信頼区間</t>
    <rPh sb="3" eb="5">
      <t>シンライ</t>
    </rPh>
    <rPh sb="5" eb="7">
      <t>クカン</t>
    </rPh>
    <phoneticPr fontId="4"/>
  </si>
  <si>
    <t>性別</t>
    <rPh sb="0" eb="2">
      <t>セイベツ</t>
    </rPh>
    <phoneticPr fontId="4"/>
  </si>
  <si>
    <t>年齢階級</t>
    <rPh sb="0" eb="2">
      <t>ネンレイ</t>
    </rPh>
    <rPh sb="2" eb="4">
      <t>カイキュウ</t>
    </rPh>
    <phoneticPr fontId="4"/>
  </si>
  <si>
    <t>人口</t>
    <rPh sb="0" eb="2">
      <t>ジンコウ</t>
    </rPh>
    <phoneticPr fontId="4"/>
  </si>
  <si>
    <t>死亡数</t>
    <rPh sb="0" eb="3">
      <t>シボウスウ</t>
    </rPh>
    <phoneticPr fontId="4"/>
  </si>
  <si>
    <t>不健康
割合の
分母</t>
    <rPh sb="0" eb="3">
      <t>フケンコウ</t>
    </rPh>
    <rPh sb="4" eb="6">
      <t>ワリアイ</t>
    </rPh>
    <rPh sb="8" eb="10">
      <t>ブンボ</t>
    </rPh>
    <phoneticPr fontId="4"/>
  </si>
  <si>
    <t>不健康
割合の
分子</t>
    <rPh sb="0" eb="3">
      <t>フケンコウ</t>
    </rPh>
    <rPh sb="4" eb="6">
      <t>ワリアイ</t>
    </rPh>
    <rPh sb="8" eb="10">
      <t>ブンシ</t>
    </rPh>
    <phoneticPr fontId="4"/>
  </si>
  <si>
    <t>年齢</t>
    <rPh sb="0" eb="2">
      <t>ネンレイ</t>
    </rPh>
    <phoneticPr fontId="4"/>
  </si>
  <si>
    <t>生存数</t>
    <rPh sb="0" eb="2">
      <t>セイゾン</t>
    </rPh>
    <rPh sb="2" eb="3">
      <t>スウ</t>
    </rPh>
    <phoneticPr fontId="4"/>
  </si>
  <si>
    <t>定常人口</t>
    <rPh sb="0" eb="2">
      <t>テイジョウ</t>
    </rPh>
    <rPh sb="2" eb="4">
      <t>ジンコウ</t>
    </rPh>
    <phoneticPr fontId="4"/>
  </si>
  <si>
    <t>定常人口用</t>
    <rPh sb="0" eb="2">
      <t>テイジョウ</t>
    </rPh>
    <rPh sb="2" eb="4">
      <t>ジンコウ</t>
    </rPh>
    <rPh sb="4" eb="5">
      <t>ヨウ</t>
    </rPh>
    <phoneticPr fontId="4"/>
  </si>
  <si>
    <t>死亡率用</t>
    <rPh sb="0" eb="3">
      <t>シボウリツ</t>
    </rPh>
    <rPh sb="3" eb="4">
      <t>ヨウ</t>
    </rPh>
    <phoneticPr fontId="4"/>
  </si>
  <si>
    <t>死亡率</t>
    <rPh sb="0" eb="3">
      <t>シボウリツ</t>
    </rPh>
    <phoneticPr fontId="4"/>
  </si>
  <si>
    <t>補正
死亡率</t>
    <rPh sb="0" eb="2">
      <t>ホセイ</t>
    </rPh>
    <rPh sb="3" eb="6">
      <t>シボウリツ</t>
    </rPh>
    <phoneticPr fontId="4"/>
  </si>
  <si>
    <t>不健康
割合</t>
    <rPh sb="0" eb="3">
      <t>フケンコウ</t>
    </rPh>
    <rPh sb="4" eb="6">
      <t>ワリアイ</t>
    </rPh>
    <phoneticPr fontId="4"/>
  </si>
  <si>
    <t>死亡確率</t>
    <rPh sb="0" eb="2">
      <t>シボウ</t>
    </rPh>
    <rPh sb="2" eb="4">
      <t>カクリツ</t>
    </rPh>
    <phoneticPr fontId="4"/>
  </si>
  <si>
    <t>健康の
定常人口</t>
    <rPh sb="0" eb="2">
      <t>ケンコウ</t>
    </rPh>
    <rPh sb="4" eb="6">
      <t>テイジョウ</t>
    </rPh>
    <rPh sb="6" eb="8">
      <t>ジンコウ</t>
    </rPh>
    <phoneticPr fontId="4"/>
  </si>
  <si>
    <t>不健康の
定常人口</t>
    <rPh sb="0" eb="3">
      <t>フケンコウ</t>
    </rPh>
    <rPh sb="5" eb="7">
      <t>テイジョウ</t>
    </rPh>
    <rPh sb="7" eb="9">
      <t>ジンコウ</t>
    </rPh>
    <phoneticPr fontId="4"/>
  </si>
  <si>
    <t>平均余命</t>
    <rPh sb="0" eb="2">
      <t>ヘイキン</t>
    </rPh>
    <rPh sb="2" eb="4">
      <t>ヨミョウ</t>
    </rPh>
    <phoneticPr fontId="4"/>
  </si>
  <si>
    <t>健康な
期間の平均</t>
    <rPh sb="0" eb="2">
      <t>ケンコウ</t>
    </rPh>
    <rPh sb="4" eb="6">
      <t>キカン</t>
    </rPh>
    <rPh sb="7" eb="9">
      <t>ヘイキン</t>
    </rPh>
    <phoneticPr fontId="4"/>
  </si>
  <si>
    <t>不健康な
期間の平均</t>
    <rPh sb="0" eb="3">
      <t>フケンコウ</t>
    </rPh>
    <rPh sb="5" eb="7">
      <t>キカン</t>
    </rPh>
    <rPh sb="8" eb="10">
      <t>ヘイキン</t>
    </rPh>
    <phoneticPr fontId="4"/>
  </si>
  <si>
    <t>(歳）</t>
    <rPh sb="1" eb="2">
      <t>サイ</t>
    </rPh>
    <phoneticPr fontId="4"/>
  </si>
  <si>
    <t>(人）</t>
    <rPh sb="1" eb="2">
      <t>ニン</t>
    </rPh>
    <phoneticPr fontId="4"/>
  </si>
  <si>
    <t>x</t>
    <phoneticPr fontId="4"/>
  </si>
  <si>
    <r>
      <t>l</t>
    </r>
    <r>
      <rPr>
        <i/>
        <sz val="9"/>
        <rFont val="Century"/>
        <family val="1"/>
      </rPr>
      <t>x</t>
    </r>
    <phoneticPr fontId="4"/>
  </si>
  <si>
    <r>
      <t>T</t>
    </r>
    <r>
      <rPr>
        <i/>
        <sz val="9"/>
        <rFont val="Century"/>
        <family val="1"/>
      </rPr>
      <t>x</t>
    </r>
    <phoneticPr fontId="4"/>
  </si>
  <si>
    <t>a</t>
    <phoneticPr fontId="4"/>
  </si>
  <si>
    <t>r</t>
    <phoneticPr fontId="4"/>
  </si>
  <si>
    <t>m</t>
    <phoneticPr fontId="4"/>
  </si>
  <si>
    <t>p</t>
    <phoneticPr fontId="4"/>
  </si>
  <si>
    <t>q</t>
    <phoneticPr fontId="4"/>
  </si>
  <si>
    <t>l</t>
    <phoneticPr fontId="4"/>
  </si>
  <si>
    <t>L</t>
    <phoneticPr fontId="4"/>
  </si>
  <si>
    <t>S</t>
    <phoneticPr fontId="4"/>
  </si>
  <si>
    <r>
      <t>L</t>
    </r>
    <r>
      <rPr>
        <sz val="11"/>
        <rFont val="ＭＳ 明朝"/>
        <family val="1"/>
        <charset val="128"/>
      </rPr>
      <t>*(1-</t>
    </r>
    <r>
      <rPr>
        <i/>
        <sz val="11"/>
        <rFont val="Symbol"/>
        <family val="1"/>
        <charset val="2"/>
      </rPr>
      <t>p</t>
    </r>
    <r>
      <rPr>
        <sz val="11"/>
        <rFont val="ＭＳ 明朝"/>
        <family val="1"/>
        <charset val="128"/>
      </rPr>
      <t>)</t>
    </r>
    <phoneticPr fontId="4"/>
  </si>
  <si>
    <r>
      <t>L</t>
    </r>
    <r>
      <rPr>
        <sz val="11"/>
        <rFont val="ＭＳ 明朝"/>
        <family val="1"/>
        <charset val="128"/>
      </rPr>
      <t>*</t>
    </r>
    <r>
      <rPr>
        <i/>
        <sz val="11"/>
        <rFont val="Symbol"/>
        <family val="1"/>
        <charset val="2"/>
      </rPr>
      <t>p</t>
    </r>
    <phoneticPr fontId="4"/>
  </si>
  <si>
    <t>e</t>
    <phoneticPr fontId="4"/>
  </si>
  <si>
    <t>ξ</t>
    <phoneticPr fontId="4"/>
  </si>
  <si>
    <r>
      <t>ξ</t>
    </r>
    <r>
      <rPr>
        <i/>
        <sz val="11"/>
        <rFont val="Century"/>
        <family val="1"/>
      </rPr>
      <t>/e</t>
    </r>
    <phoneticPr fontId="4"/>
  </si>
  <si>
    <t>h</t>
    <phoneticPr fontId="4"/>
  </si>
  <si>
    <r>
      <t>h</t>
    </r>
    <r>
      <rPr>
        <i/>
        <sz val="11"/>
        <rFont val="Century"/>
        <family val="1"/>
      </rPr>
      <t>/e</t>
    </r>
    <phoneticPr fontId="4"/>
  </si>
  <si>
    <r>
      <t>V{</t>
    </r>
    <r>
      <rPr>
        <i/>
        <sz val="11"/>
        <rFont val="Century"/>
        <family val="1"/>
      </rPr>
      <t>q</t>
    </r>
    <r>
      <rPr>
        <sz val="11"/>
        <rFont val="ＭＳ 明朝"/>
        <family val="1"/>
        <charset val="128"/>
      </rPr>
      <t>}</t>
    </r>
    <phoneticPr fontId="4"/>
  </si>
  <si>
    <r>
      <t>V{</t>
    </r>
    <r>
      <rPr>
        <i/>
        <sz val="11"/>
        <rFont val="Symbol"/>
        <family val="1"/>
        <charset val="2"/>
      </rPr>
      <t>p</t>
    </r>
    <r>
      <rPr>
        <sz val="11"/>
        <rFont val="ＭＳ 明朝"/>
        <family val="1"/>
        <charset val="128"/>
      </rPr>
      <t>}</t>
    </r>
    <phoneticPr fontId="4"/>
  </si>
  <si>
    <r>
      <t>V{</t>
    </r>
    <r>
      <rPr>
        <i/>
        <sz val="11"/>
        <rFont val="Century"/>
        <family val="1"/>
      </rPr>
      <t>e</t>
    </r>
    <r>
      <rPr>
        <sz val="11"/>
        <rFont val="ＭＳ 明朝"/>
        <family val="1"/>
        <charset val="128"/>
      </rPr>
      <t>}</t>
    </r>
    <phoneticPr fontId="4"/>
  </si>
  <si>
    <r>
      <t>V{</t>
    </r>
    <r>
      <rPr>
        <i/>
        <sz val="11"/>
        <rFont val="ＭＳ 明朝"/>
        <family val="1"/>
        <charset val="128"/>
      </rPr>
      <t>ξ</t>
    </r>
    <r>
      <rPr>
        <sz val="11"/>
        <rFont val="ＭＳ 明朝"/>
        <family val="1"/>
        <charset val="128"/>
      </rPr>
      <t>}</t>
    </r>
    <phoneticPr fontId="4"/>
  </si>
  <si>
    <r>
      <t>V{</t>
    </r>
    <r>
      <rPr>
        <i/>
        <sz val="11"/>
        <rFont val="Symbol"/>
        <family val="1"/>
        <charset val="2"/>
      </rPr>
      <t>h</t>
    </r>
    <r>
      <rPr>
        <sz val="11"/>
        <rFont val="ＭＳ 明朝"/>
        <family val="1"/>
        <charset val="128"/>
      </rPr>
      <t>}</t>
    </r>
    <phoneticPr fontId="4"/>
  </si>
  <si>
    <t>下限</t>
    <rPh sb="0" eb="2">
      <t>カゲン</t>
    </rPh>
    <phoneticPr fontId="4"/>
  </si>
  <si>
    <t>上限</t>
    <rPh sb="0" eb="2">
      <t>ジョウゲン</t>
    </rPh>
    <phoneticPr fontId="4"/>
  </si>
  <si>
    <t>男</t>
    <rPh sb="0" eb="1">
      <t>オトコ</t>
    </rPh>
    <phoneticPr fontId="4"/>
  </si>
  <si>
    <t xml:space="preserve"> 0～ 4</t>
  </si>
  <si>
    <t xml:space="preserve"> 5～ 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</si>
  <si>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</si>
  <si>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</si>
  <si>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</si>
  <si>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</si>
  <si>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</si>
  <si>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</si>
  <si>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</si>
  <si>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</si>
  <si>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</si>
  <si>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</si>
  <si>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</si>
  <si>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</si>
  <si>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</si>
  <si>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</si>
  <si>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</si>
  <si>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85歳以上</t>
    <rPh sb="2" eb="3">
      <t>サイ</t>
    </rPh>
    <rPh sb="3" eb="5">
      <t>イジョウ</t>
    </rPh>
    <phoneticPr fontId="15"/>
  </si>
  <si>
    <t>女</t>
    <rPh sb="0" eb="1">
      <t>オンナ</t>
    </rPh>
    <phoneticPr fontId="4"/>
  </si>
  <si>
    <t>対象集団の算定結果［水色セル］</t>
    <rPh sb="0" eb="2">
      <t>タイショウ</t>
    </rPh>
    <rPh sb="2" eb="4">
      <t>シュウダン</t>
    </rPh>
    <rPh sb="5" eb="7">
      <t>サンテイ</t>
    </rPh>
    <rPh sb="7" eb="9">
      <t>ケッカ</t>
    </rPh>
    <rPh sb="10" eb="12">
      <t>ミズイロ</t>
    </rPh>
    <phoneticPr fontId="4"/>
  </si>
  <si>
    <t>#：平均余命に対する割合</t>
    <rPh sb="2" eb="4">
      <t>ヘイキン</t>
    </rPh>
    <rPh sb="4" eb="6">
      <t>ヨミョウ</t>
    </rPh>
    <rPh sb="7" eb="8">
      <t>タイ</t>
    </rPh>
    <rPh sb="10" eb="12">
      <t>ワリアイ</t>
    </rPh>
    <phoneticPr fontId="4"/>
  </si>
  <si>
    <t>年齢
（歳）</t>
    <rPh sb="0" eb="2">
      <t>ネンレイ</t>
    </rPh>
    <rPh sb="4" eb="5">
      <t>サイ</t>
    </rPh>
    <phoneticPr fontId="4"/>
  </si>
  <si>
    <t>健康な期間の平均</t>
    <rPh sb="0" eb="2">
      <t>ケンコウ</t>
    </rPh>
    <rPh sb="3" eb="5">
      <t>キカン</t>
    </rPh>
    <rPh sb="6" eb="8">
      <t>ヘイキン</t>
    </rPh>
    <phoneticPr fontId="4"/>
  </si>
  <si>
    <t>不健康な期間の平均</t>
    <rPh sb="0" eb="3">
      <t>フケンコウ</t>
    </rPh>
    <rPh sb="4" eb="6">
      <t>キカン</t>
    </rPh>
    <rPh sb="7" eb="9">
      <t>ヘイキン</t>
    </rPh>
    <phoneticPr fontId="4"/>
  </si>
  <si>
    <t>（年）</t>
    <rPh sb="1" eb="2">
      <t>ネン</t>
    </rPh>
    <phoneticPr fontId="4"/>
  </si>
  <si>
    <t>（％）#</t>
    <phoneticPr fontId="4"/>
  </si>
  <si>
    <t>都城市</t>
    <rPh sb="0" eb="3">
      <t>ミヤコノジョウシ</t>
    </rPh>
    <phoneticPr fontId="7"/>
  </si>
  <si>
    <t>延岡市</t>
    <rPh sb="0" eb="3">
      <t>ノベオカシ</t>
    </rPh>
    <phoneticPr fontId="7"/>
  </si>
  <si>
    <t>日南市</t>
    <rPh sb="0" eb="3">
      <t>ニチナンシ</t>
    </rPh>
    <phoneticPr fontId="7"/>
  </si>
  <si>
    <t>小林市</t>
    <rPh sb="0" eb="3">
      <t>コバヤシシ</t>
    </rPh>
    <phoneticPr fontId="7"/>
  </si>
  <si>
    <t>日向市</t>
    <rPh sb="0" eb="3">
      <t>ヒュウガシ</t>
    </rPh>
    <phoneticPr fontId="7"/>
  </si>
  <si>
    <t>串間市</t>
    <rPh sb="0" eb="3">
      <t>クシマシ</t>
    </rPh>
    <phoneticPr fontId="7"/>
  </si>
  <si>
    <t>西都市</t>
    <rPh sb="0" eb="3">
      <t>サイトシ</t>
    </rPh>
    <phoneticPr fontId="7"/>
  </si>
  <si>
    <t>えびの市</t>
    <rPh sb="3" eb="4">
      <t>シ</t>
    </rPh>
    <phoneticPr fontId="7"/>
  </si>
  <si>
    <t>三股町</t>
    <rPh sb="0" eb="3">
      <t>ミマタチョウ</t>
    </rPh>
    <phoneticPr fontId="7"/>
  </si>
  <si>
    <t>高原町</t>
    <rPh sb="0" eb="3">
      <t>タカハルチョウ</t>
    </rPh>
    <phoneticPr fontId="7"/>
  </si>
  <si>
    <t>国富町</t>
    <rPh sb="0" eb="3">
      <t>クニトミチョウ</t>
    </rPh>
    <phoneticPr fontId="7"/>
  </si>
  <si>
    <t>綾町</t>
    <rPh sb="0" eb="1">
      <t>アヤ</t>
    </rPh>
    <rPh sb="1" eb="2">
      <t>チョウ</t>
    </rPh>
    <phoneticPr fontId="7"/>
  </si>
  <si>
    <t>高鍋町</t>
    <rPh sb="0" eb="3">
      <t>タカナベチョウ</t>
    </rPh>
    <phoneticPr fontId="7"/>
  </si>
  <si>
    <t>新富町</t>
    <rPh sb="0" eb="3">
      <t>シントミチョウ</t>
    </rPh>
    <phoneticPr fontId="7"/>
  </si>
  <si>
    <t>西米良村</t>
    <rPh sb="0" eb="4">
      <t>ニシメラソン</t>
    </rPh>
    <phoneticPr fontId="7"/>
  </si>
  <si>
    <t>木城町</t>
    <rPh sb="0" eb="3">
      <t>キジョウチョウ</t>
    </rPh>
    <phoneticPr fontId="7"/>
  </si>
  <si>
    <t>川南町</t>
    <rPh sb="0" eb="3">
      <t>カワミナミチョウ</t>
    </rPh>
    <phoneticPr fontId="7"/>
  </si>
  <si>
    <t>都農町</t>
    <rPh sb="0" eb="3">
      <t>ツノチョウ</t>
    </rPh>
    <phoneticPr fontId="7"/>
  </si>
  <si>
    <t>門川町</t>
    <rPh sb="0" eb="3">
      <t>カドガワチョウ</t>
    </rPh>
    <phoneticPr fontId="7"/>
  </si>
  <si>
    <t>諸塚村</t>
    <rPh sb="0" eb="3">
      <t>モロツカソン</t>
    </rPh>
    <phoneticPr fontId="7"/>
  </si>
  <si>
    <t>椎葉村</t>
    <rPh sb="0" eb="3">
      <t>シイバソン</t>
    </rPh>
    <phoneticPr fontId="7"/>
  </si>
  <si>
    <t>美郷町</t>
    <rPh sb="0" eb="2">
      <t>ミサト</t>
    </rPh>
    <rPh sb="2" eb="3">
      <t>チョウ</t>
    </rPh>
    <phoneticPr fontId="7"/>
  </si>
  <si>
    <t>高千穂町</t>
    <rPh sb="0" eb="4">
      <t>タカチホチョウ</t>
    </rPh>
    <phoneticPr fontId="7"/>
  </si>
  <si>
    <t>日之影町</t>
    <rPh sb="0" eb="4">
      <t>ヒノカゲチョウ</t>
    </rPh>
    <phoneticPr fontId="7"/>
  </si>
  <si>
    <t>五ケ瀬町</t>
    <rPh sb="0" eb="3">
      <t>ゴカセ</t>
    </rPh>
    <rPh sb="3" eb="4">
      <t>チョウ</t>
    </rPh>
    <phoneticPr fontId="7"/>
  </si>
  <si>
    <t>令和３年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</si>
</sst>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_);[Red]\(0\)"/>
    <numFmt numFmtId="177" formatCode="#,##0_);[Red]\(#,##0\)"/>
    <numFmt numFmtId="178" formatCode="0.00_ "/>
    <numFmt numFmtId="179" formatCode="0.0000_ "/>
    <numFmt numFmtId="180" formatCode="0.000_ "/>
    <numFmt numFmtId="181" formatCode="0_ "/>
    <numFmt numFmtId="182" formatCode="0.0_ "/>
  </numFmts>
  <fonts count="16" x14ac:knownFonts="1">
    <font>
      <sz val="11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12"/>
      <name val="ＭＳ ゴシック"/>
      <family val="3"/>
      <charset val="128"/>
    </font>
    <font>
      <sz val="6"/>
      <name val="Meiryo UI"/>
      <family val="2"/>
      <charset val="128"/>
    </font>
    <font>
      <sz val="6"/>
      <name val="ＭＳ 明朝"/>
      <family val="1"/>
      <charset val="128"/>
    </font>
    <font>
      <sz val="11"/>
      <name val="ＭＳ 明朝"/>
      <family val="1"/>
      <charset val="128"/>
    </font>
    <font>
      <b/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i/>
      <sz val="11"/>
      <name val="Century"/>
      <family val="1"/>
    </font>
    <font>
      <i/>
      <sz val="9"/>
      <name val="Century"/>
      <family val="1"/>
    </font>
    <font>
      <i/>
      <sz val="11"/>
      <name val="ＭＳ 明朝"/>
      <family val="1"/>
      <charset val="128"/>
    </font>
    <font>
      <i/>
      <sz val="11"/>
      <name val="Symbol"/>
      <family val="1"/>
      <charset val="2"/>
    </font>
    <font>
      <sz val="11"/>
      <name val="Symbol"/>
      <family val="1"/>
      <charset val="2"/>
    </font>
    <font>
      <sz val="11"/>
      <name val="Century"/>
      <family val="1"/>
    </font>
    <font>
      <sz val="6"/>
      <name val="游ゴシック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222">
    <xf numFmtId="0" fontId="0" fillId="0" borderId="0" xfId="0">
      <alignment vertical="center"/>
    </xf>
    <xf numFmtId="0" fontId="2" fillId="2" borderId="1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5" fillId="0" borderId="0" xfId="1" applyFont="1">
      <alignment vertical="center"/>
    </xf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distributed" vertical="center"/>
    </xf>
    <xf numFmtId="0" fontId="6" fillId="0" borderId="0" xfId="1" applyFont="1">
      <alignment vertical="center"/>
    </xf>
    <xf numFmtId="0" fontId="5" fillId="3" borderId="4" xfId="1" applyFont="1" applyFill="1" applyBorder="1">
      <alignment vertical="center"/>
    </xf>
    <xf numFmtId="0" fontId="5" fillId="3" borderId="5" xfId="1" applyFont="1" applyFill="1" applyBorder="1" applyAlignment="1">
      <alignment horizontal="center" vertical="center" wrapText="1"/>
    </xf>
    <xf numFmtId="0" fontId="1" fillId="3" borderId="5" xfId="1" applyFill="1" applyBorder="1" applyAlignment="1">
      <alignment horizontal="center" vertical="center"/>
    </xf>
    <xf numFmtId="0" fontId="1" fillId="3" borderId="6" xfId="1" applyFill="1" applyBorder="1" applyAlignment="1">
      <alignment horizontal="center" vertical="center"/>
    </xf>
    <xf numFmtId="0" fontId="5" fillId="3" borderId="7" xfId="1" applyFont="1" applyFill="1" applyBorder="1" applyAlignment="1">
      <alignment horizontal="center" vertical="center" wrapText="1"/>
    </xf>
    <xf numFmtId="0" fontId="5" fillId="3" borderId="6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5" fillId="3" borderId="8" xfId="1" applyFont="1" applyFill="1" applyBorder="1" applyAlignment="1">
      <alignment horizontal="center" vertical="center" wrapText="1"/>
    </xf>
    <xf numFmtId="0" fontId="5" fillId="3" borderId="9" xfId="1" applyFont="1" applyFill="1" applyBorder="1" applyAlignment="1">
      <alignment horizontal="center" vertical="center" wrapText="1"/>
    </xf>
    <xf numFmtId="0" fontId="5" fillId="3" borderId="10" xfId="1" applyFont="1" applyFill="1" applyBorder="1" applyAlignment="1">
      <alignment horizontal="center" vertical="center" wrapText="1"/>
    </xf>
    <xf numFmtId="0" fontId="5" fillId="3" borderId="11" xfId="1" applyFont="1" applyFill="1" applyBorder="1" applyAlignment="1">
      <alignment horizontal="center" vertical="center" wrapText="1"/>
    </xf>
    <xf numFmtId="0" fontId="1" fillId="3" borderId="9" xfId="1" applyFill="1" applyBorder="1" applyAlignment="1">
      <alignment horizontal="center" vertical="center" wrapText="1"/>
    </xf>
    <xf numFmtId="0" fontId="1" fillId="3" borderId="11" xfId="1" applyFill="1" applyBorder="1" applyAlignment="1">
      <alignment horizontal="center" vertical="center" wrapText="1"/>
    </xf>
    <xf numFmtId="0" fontId="1" fillId="3" borderId="5" xfId="1" applyFill="1" applyBorder="1" applyAlignment="1">
      <alignment horizontal="center" vertical="center" wrapText="1"/>
    </xf>
    <xf numFmtId="0" fontId="1" fillId="3" borderId="6" xfId="1" applyFill="1" applyBorder="1" applyAlignment="1">
      <alignment horizontal="center" vertical="center" wrapText="1"/>
    </xf>
    <xf numFmtId="0" fontId="5" fillId="3" borderId="12" xfId="1" applyFont="1" applyFill="1" applyBorder="1" applyAlignment="1">
      <alignment horizontal="center" vertical="center" wrapText="1"/>
    </xf>
    <xf numFmtId="0" fontId="5" fillId="3" borderId="13" xfId="1" applyFont="1" applyFill="1" applyBorder="1" applyAlignment="1">
      <alignment horizontal="center" vertical="center"/>
    </xf>
    <xf numFmtId="0" fontId="5" fillId="3" borderId="14" xfId="1" applyFont="1" applyFill="1" applyBorder="1" applyAlignment="1">
      <alignment horizontal="center" vertical="center" wrapText="1"/>
    </xf>
    <xf numFmtId="0" fontId="8" fillId="3" borderId="14" xfId="1" applyFont="1" applyFill="1" applyBorder="1" applyAlignment="1">
      <alignment horizontal="center" vertical="center" wrapText="1"/>
    </xf>
    <xf numFmtId="0" fontId="8" fillId="3" borderId="15" xfId="1" applyFont="1" applyFill="1" applyBorder="1" applyAlignment="1">
      <alignment horizontal="center" vertical="center" wrapText="1"/>
    </xf>
    <xf numFmtId="0" fontId="5" fillId="3" borderId="16" xfId="1" applyFont="1" applyFill="1" applyBorder="1" applyAlignment="1">
      <alignment horizontal="center" vertical="center"/>
    </xf>
    <xf numFmtId="0" fontId="5" fillId="3" borderId="14" xfId="1" applyFont="1" applyFill="1" applyBorder="1" applyAlignment="1">
      <alignment horizontal="center" vertical="center"/>
    </xf>
    <xf numFmtId="0" fontId="5" fillId="3" borderId="15" xfId="1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3" borderId="17" xfId="1" applyFont="1" applyFill="1" applyBorder="1" applyAlignment="1">
      <alignment horizontal="center" vertical="center" wrapText="1"/>
    </xf>
    <xf numFmtId="0" fontId="5" fillId="3" borderId="18" xfId="1" applyFont="1" applyFill="1" applyBorder="1" applyAlignment="1">
      <alignment horizontal="center" vertical="center" wrapText="1"/>
    </xf>
    <xf numFmtId="0" fontId="5" fillId="3" borderId="19" xfId="1" applyFont="1" applyFill="1" applyBorder="1" applyAlignment="1">
      <alignment horizontal="center" vertical="center" wrapText="1"/>
    </xf>
    <xf numFmtId="0" fontId="5" fillId="3" borderId="20" xfId="1" applyFont="1" applyFill="1" applyBorder="1" applyAlignment="1">
      <alignment horizontal="center" vertical="center" wrapText="1"/>
    </xf>
    <xf numFmtId="0" fontId="5" fillId="3" borderId="21" xfId="1" applyFont="1" applyFill="1" applyBorder="1" applyAlignment="1">
      <alignment horizontal="center" vertical="center" wrapText="1"/>
    </xf>
    <xf numFmtId="0" fontId="5" fillId="3" borderId="22" xfId="1" applyFont="1" applyFill="1" applyBorder="1" applyAlignment="1">
      <alignment horizontal="center" vertical="center" wrapText="1"/>
    </xf>
    <xf numFmtId="0" fontId="5" fillId="3" borderId="22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center" vertical="center" wrapText="1"/>
    </xf>
    <xf numFmtId="0" fontId="1" fillId="3" borderId="23" xfId="1" applyFill="1" applyBorder="1" applyAlignment="1">
      <alignment horizontal="center" vertical="center" wrapText="1"/>
    </xf>
    <xf numFmtId="0" fontId="5" fillId="3" borderId="24" xfId="1" applyFont="1" applyFill="1" applyBorder="1" applyAlignment="1">
      <alignment horizontal="center" vertical="center" wrapText="1"/>
    </xf>
    <xf numFmtId="0" fontId="5" fillId="3" borderId="25" xfId="1" applyFont="1" applyFill="1" applyBorder="1" applyAlignment="1">
      <alignment horizontal="center" vertical="center" wrapText="1"/>
    </xf>
    <xf numFmtId="0" fontId="5" fillId="3" borderId="25" xfId="1" applyFont="1" applyFill="1" applyBorder="1" applyAlignment="1">
      <alignment horizontal="center" vertical="center" wrapText="1"/>
    </xf>
    <xf numFmtId="0" fontId="1" fillId="3" borderId="25" xfId="1" applyFill="1" applyBorder="1" applyAlignment="1">
      <alignment horizontal="center" vertical="center" wrapText="1"/>
    </xf>
    <xf numFmtId="0" fontId="1" fillId="3" borderId="20" xfId="1" applyFill="1" applyBorder="1" applyAlignment="1">
      <alignment horizontal="center" vertical="center" wrapText="1"/>
    </xf>
    <xf numFmtId="0" fontId="1" fillId="3" borderId="21" xfId="1" applyFill="1" applyBorder="1" applyAlignment="1">
      <alignment horizontal="center" vertical="center" wrapText="1"/>
    </xf>
    <xf numFmtId="0" fontId="5" fillId="3" borderId="24" xfId="1" applyFont="1" applyFill="1" applyBorder="1">
      <alignment vertical="center"/>
    </xf>
    <xf numFmtId="0" fontId="5" fillId="3" borderId="26" xfId="1" applyFont="1" applyFill="1" applyBorder="1" applyAlignment="1">
      <alignment horizontal="center" vertical="center"/>
    </xf>
    <xf numFmtId="0" fontId="5" fillId="3" borderId="27" xfId="1" applyFont="1" applyFill="1" applyBorder="1" applyAlignment="1">
      <alignment horizontal="center" vertical="center" wrapText="1"/>
    </xf>
    <xf numFmtId="0" fontId="5" fillId="3" borderId="24" xfId="1" applyFont="1" applyFill="1" applyBorder="1" applyAlignment="1">
      <alignment horizontal="center" vertical="center"/>
    </xf>
    <xf numFmtId="0" fontId="5" fillId="3" borderId="25" xfId="1" applyFont="1" applyFill="1" applyBorder="1" applyAlignment="1">
      <alignment horizontal="center" vertical="center"/>
    </xf>
    <xf numFmtId="0" fontId="9" fillId="3" borderId="25" xfId="1" applyFont="1" applyFill="1" applyBorder="1" applyAlignment="1">
      <alignment horizontal="center" vertical="center"/>
    </xf>
    <xf numFmtId="0" fontId="9" fillId="3" borderId="27" xfId="1" applyFont="1" applyFill="1" applyBorder="1" applyAlignment="1">
      <alignment horizontal="center" vertical="center"/>
    </xf>
    <xf numFmtId="0" fontId="9" fillId="3" borderId="24" xfId="1" applyFont="1" applyFill="1" applyBorder="1" applyAlignment="1">
      <alignment horizontal="center" vertical="center" wrapText="1"/>
    </xf>
    <xf numFmtId="0" fontId="9" fillId="3" borderId="25" xfId="1" applyFont="1" applyFill="1" applyBorder="1" applyAlignment="1">
      <alignment horizontal="center" vertical="center" wrapText="1"/>
    </xf>
    <xf numFmtId="0" fontId="11" fillId="3" borderId="26" xfId="1" applyFont="1" applyFill="1" applyBorder="1" applyAlignment="1">
      <alignment horizontal="center" vertical="center" wrapText="1"/>
    </xf>
    <xf numFmtId="0" fontId="12" fillId="3" borderId="27" xfId="1" applyFont="1" applyFill="1" applyBorder="1" applyAlignment="1">
      <alignment horizontal="center" vertical="center" wrapText="1"/>
    </xf>
    <xf numFmtId="0" fontId="9" fillId="3" borderId="24" xfId="1" applyFont="1" applyFill="1" applyBorder="1" applyAlignment="1">
      <alignment horizontal="center" vertical="center"/>
    </xf>
    <xf numFmtId="0" fontId="13" fillId="3" borderId="27" xfId="1" applyFont="1" applyFill="1" applyBorder="1" applyAlignment="1">
      <alignment horizontal="center" vertical="center"/>
    </xf>
    <xf numFmtId="0" fontId="13" fillId="3" borderId="20" xfId="1" applyFont="1" applyFill="1" applyBorder="1" applyAlignment="1">
      <alignment horizontal="center" vertical="center"/>
    </xf>
    <xf numFmtId="0" fontId="9" fillId="3" borderId="26" xfId="1" applyFont="1" applyFill="1" applyBorder="1" applyAlignment="1">
      <alignment horizontal="center" vertical="center"/>
    </xf>
    <xf numFmtId="0" fontId="9" fillId="3" borderId="22" xfId="1" applyFont="1" applyFill="1" applyBorder="1" applyAlignment="1">
      <alignment horizontal="center" vertical="center"/>
    </xf>
    <xf numFmtId="0" fontId="11" fillId="3" borderId="20" xfId="1" applyFont="1" applyFill="1" applyBorder="1" applyAlignment="1">
      <alignment horizontal="center" vertical="center"/>
    </xf>
    <xf numFmtId="0" fontId="12" fillId="3" borderId="20" xfId="1" applyFont="1" applyFill="1" applyBorder="1" applyAlignment="1">
      <alignment horizontal="center" vertical="center"/>
    </xf>
    <xf numFmtId="0" fontId="12" fillId="3" borderId="21" xfId="1" applyFont="1" applyFill="1" applyBorder="1" applyAlignment="1">
      <alignment horizontal="center" vertical="center"/>
    </xf>
    <xf numFmtId="0" fontId="14" fillId="3" borderId="22" xfId="1" applyFont="1" applyFill="1" applyBorder="1" applyAlignment="1">
      <alignment horizontal="center" vertical="center"/>
    </xf>
    <xf numFmtId="0" fontId="14" fillId="3" borderId="3" xfId="1" applyFont="1" applyFill="1" applyBorder="1" applyAlignment="1">
      <alignment horizontal="center" vertical="center"/>
    </xf>
    <xf numFmtId="0" fontId="5" fillId="3" borderId="1" xfId="1" applyFont="1" applyFill="1" applyBorder="1">
      <alignment vertical="center"/>
    </xf>
    <xf numFmtId="0" fontId="14" fillId="3" borderId="20" xfId="1" applyFont="1" applyFill="1" applyBorder="1" applyAlignment="1">
      <alignment horizontal="center" vertical="center"/>
    </xf>
    <xf numFmtId="0" fontId="14" fillId="3" borderId="21" xfId="1" applyFont="1" applyFill="1" applyBorder="1" applyAlignment="1">
      <alignment horizontal="center" vertical="center"/>
    </xf>
    <xf numFmtId="0" fontId="5" fillId="3" borderId="22" xfId="1" applyFont="1" applyFill="1" applyBorder="1" applyAlignment="1">
      <alignment horizontal="center" vertical="center"/>
    </xf>
    <xf numFmtId="0" fontId="5" fillId="3" borderId="20" xfId="1" applyFont="1" applyFill="1" applyBorder="1" applyAlignment="1">
      <alignment horizontal="center" vertical="center"/>
    </xf>
    <xf numFmtId="0" fontId="5" fillId="3" borderId="21" xfId="1" applyFont="1" applyFill="1" applyBorder="1" applyAlignment="1">
      <alignment horizontal="center" vertical="center"/>
    </xf>
    <xf numFmtId="0" fontId="5" fillId="3" borderId="12" xfId="1" applyFont="1" applyFill="1" applyBorder="1" applyAlignment="1">
      <alignment horizontal="center" vertical="center"/>
    </xf>
    <xf numFmtId="176" fontId="5" fillId="3" borderId="28" xfId="1" applyNumberFormat="1" applyFont="1" applyFill="1" applyBorder="1" applyAlignment="1">
      <alignment horizontal="center" vertical="center"/>
    </xf>
    <xf numFmtId="177" fontId="5" fillId="0" borderId="29" xfId="1" applyNumberFormat="1" applyFont="1" applyBorder="1" applyAlignment="1" applyProtection="1">
      <alignment vertical="center" shrinkToFit="1"/>
      <protection locked="0"/>
    </xf>
    <xf numFmtId="177" fontId="5" fillId="0" borderId="29" xfId="1" applyNumberFormat="1" applyFont="1" applyBorder="1" applyProtection="1">
      <alignment vertical="center"/>
      <protection locked="0"/>
    </xf>
    <xf numFmtId="177" fontId="5" fillId="0" borderId="30" xfId="1" applyNumberFormat="1" applyFont="1" applyBorder="1">
      <alignment vertical="center"/>
    </xf>
    <xf numFmtId="177" fontId="5" fillId="3" borderId="31" xfId="1" applyNumberFormat="1" applyFont="1" applyFill="1" applyBorder="1" applyAlignment="1">
      <alignment horizontal="center" vertical="center"/>
    </xf>
    <xf numFmtId="177" fontId="5" fillId="3" borderId="29" xfId="1" applyNumberFormat="1" applyFont="1" applyFill="1" applyBorder="1" applyAlignment="1">
      <alignment horizontal="center" vertical="center"/>
    </xf>
    <xf numFmtId="177" fontId="5" fillId="0" borderId="30" xfId="1" applyNumberFormat="1" applyFont="1" applyBorder="1" applyProtection="1">
      <alignment vertical="center"/>
      <protection locked="0"/>
    </xf>
    <xf numFmtId="176" fontId="5" fillId="0" borderId="0" xfId="1" applyNumberFormat="1" applyFont="1">
      <alignment vertical="center"/>
    </xf>
    <xf numFmtId="178" fontId="5" fillId="4" borderId="31" xfId="1" applyNumberFormat="1" applyFont="1" applyFill="1" applyBorder="1">
      <alignment vertical="center"/>
    </xf>
    <xf numFmtId="178" fontId="5" fillId="4" borderId="29" xfId="1" applyNumberFormat="1" applyFont="1" applyFill="1" applyBorder="1">
      <alignment vertical="center"/>
    </xf>
    <xf numFmtId="179" fontId="5" fillId="4" borderId="32" xfId="1" applyNumberFormat="1" applyFont="1" applyFill="1" applyBorder="1">
      <alignment vertical="center"/>
    </xf>
    <xf numFmtId="179" fontId="5" fillId="4" borderId="29" xfId="1" applyNumberFormat="1" applyFont="1" applyFill="1" applyBorder="1">
      <alignment vertical="center"/>
    </xf>
    <xf numFmtId="180" fontId="5" fillId="4" borderId="30" xfId="1" applyNumberFormat="1" applyFont="1" applyFill="1" applyBorder="1">
      <alignment vertical="center"/>
    </xf>
    <xf numFmtId="179" fontId="5" fillId="4" borderId="31" xfId="1" applyNumberFormat="1" applyFont="1" applyFill="1" applyBorder="1">
      <alignment vertical="center"/>
    </xf>
    <xf numFmtId="181" fontId="5" fillId="4" borderId="29" xfId="1" applyNumberFormat="1" applyFont="1" applyFill="1" applyBorder="1">
      <alignment vertical="center"/>
    </xf>
    <xf numFmtId="181" fontId="5" fillId="4" borderId="30" xfId="1" applyNumberFormat="1" applyFont="1" applyFill="1" applyBorder="1">
      <alignment vertical="center"/>
    </xf>
    <xf numFmtId="181" fontId="5" fillId="4" borderId="31" xfId="1" applyNumberFormat="1" applyFont="1" applyFill="1" applyBorder="1">
      <alignment vertical="center"/>
    </xf>
    <xf numFmtId="182" fontId="5" fillId="4" borderId="29" xfId="1" applyNumberFormat="1" applyFont="1" applyFill="1" applyBorder="1">
      <alignment vertical="center"/>
    </xf>
    <xf numFmtId="182" fontId="5" fillId="4" borderId="30" xfId="1" applyNumberFormat="1" applyFont="1" applyFill="1" applyBorder="1">
      <alignment vertical="center"/>
    </xf>
    <xf numFmtId="11" fontId="5" fillId="4" borderId="31" xfId="1" applyNumberFormat="1" applyFont="1" applyFill="1" applyBorder="1">
      <alignment vertical="center"/>
    </xf>
    <xf numFmtId="11" fontId="5" fillId="4" borderId="29" xfId="1" applyNumberFormat="1" applyFont="1" applyFill="1" applyBorder="1">
      <alignment vertical="center"/>
    </xf>
    <xf numFmtId="11" fontId="5" fillId="4" borderId="30" xfId="1" applyNumberFormat="1" applyFont="1" applyFill="1" applyBorder="1">
      <alignment vertical="center"/>
    </xf>
    <xf numFmtId="178" fontId="5" fillId="4" borderId="30" xfId="1" applyNumberFormat="1" applyFont="1" applyFill="1" applyBorder="1">
      <alignment vertical="center"/>
    </xf>
    <xf numFmtId="176" fontId="5" fillId="3" borderId="33" xfId="1" applyNumberFormat="1" applyFont="1" applyFill="1" applyBorder="1" applyAlignment="1">
      <alignment horizontal="center" vertical="center"/>
    </xf>
    <xf numFmtId="177" fontId="5" fillId="0" borderId="34" xfId="1" applyNumberFormat="1" applyFont="1" applyBorder="1" applyAlignment="1" applyProtection="1">
      <alignment vertical="center" shrinkToFit="1"/>
      <protection locked="0"/>
    </xf>
    <xf numFmtId="177" fontId="5" fillId="0" borderId="34" xfId="1" applyNumberFormat="1" applyFont="1" applyBorder="1" applyProtection="1">
      <alignment vertical="center"/>
      <protection locked="0"/>
    </xf>
    <xf numFmtId="177" fontId="5" fillId="0" borderId="35" xfId="1" applyNumberFormat="1" applyFont="1" applyBorder="1">
      <alignment vertical="center"/>
    </xf>
    <xf numFmtId="177" fontId="5" fillId="3" borderId="36" xfId="1" applyNumberFormat="1" applyFont="1" applyFill="1" applyBorder="1" applyAlignment="1">
      <alignment horizontal="center" vertical="center"/>
    </xf>
    <xf numFmtId="177" fontId="5" fillId="3" borderId="34" xfId="1" applyNumberFormat="1" applyFont="1" applyFill="1" applyBorder="1" applyAlignment="1">
      <alignment horizontal="center" vertical="center"/>
    </xf>
    <xf numFmtId="177" fontId="5" fillId="0" borderId="35" xfId="1" applyNumberFormat="1" applyFont="1" applyBorder="1" applyProtection="1">
      <alignment vertical="center"/>
      <protection locked="0"/>
    </xf>
    <xf numFmtId="178" fontId="5" fillId="4" borderId="36" xfId="1" applyNumberFormat="1" applyFont="1" applyFill="1" applyBorder="1">
      <alignment vertical="center"/>
    </xf>
    <xf numFmtId="178" fontId="5" fillId="4" borderId="34" xfId="1" applyNumberFormat="1" applyFont="1" applyFill="1" applyBorder="1">
      <alignment vertical="center"/>
    </xf>
    <xf numFmtId="179" fontId="5" fillId="4" borderId="33" xfId="1" applyNumberFormat="1" applyFont="1" applyFill="1" applyBorder="1">
      <alignment vertical="center"/>
    </xf>
    <xf numFmtId="179" fontId="5" fillId="4" borderId="34" xfId="1" applyNumberFormat="1" applyFont="1" applyFill="1" applyBorder="1">
      <alignment vertical="center"/>
    </xf>
    <xf numFmtId="180" fontId="5" fillId="4" borderId="35" xfId="1" applyNumberFormat="1" applyFont="1" applyFill="1" applyBorder="1">
      <alignment vertical="center"/>
    </xf>
    <xf numFmtId="179" fontId="5" fillId="4" borderId="36" xfId="1" applyNumberFormat="1" applyFont="1" applyFill="1" applyBorder="1">
      <alignment vertical="center"/>
    </xf>
    <xf numFmtId="181" fontId="5" fillId="4" borderId="34" xfId="1" applyNumberFormat="1" applyFont="1" applyFill="1" applyBorder="1">
      <alignment vertical="center"/>
    </xf>
    <xf numFmtId="181" fontId="5" fillId="4" borderId="35" xfId="1" applyNumberFormat="1" applyFont="1" applyFill="1" applyBorder="1">
      <alignment vertical="center"/>
    </xf>
    <xf numFmtId="181" fontId="5" fillId="4" borderId="36" xfId="1" applyNumberFormat="1" applyFont="1" applyFill="1" applyBorder="1">
      <alignment vertical="center"/>
    </xf>
    <xf numFmtId="182" fontId="5" fillId="4" borderId="34" xfId="1" applyNumberFormat="1" applyFont="1" applyFill="1" applyBorder="1">
      <alignment vertical="center"/>
    </xf>
    <xf numFmtId="182" fontId="5" fillId="4" borderId="35" xfId="1" applyNumberFormat="1" applyFont="1" applyFill="1" applyBorder="1">
      <alignment vertical="center"/>
    </xf>
    <xf numFmtId="11" fontId="5" fillId="4" borderId="36" xfId="1" applyNumberFormat="1" applyFont="1" applyFill="1" applyBorder="1">
      <alignment vertical="center"/>
    </xf>
    <xf numFmtId="11" fontId="5" fillId="4" borderId="34" xfId="1" applyNumberFormat="1" applyFont="1" applyFill="1" applyBorder="1">
      <alignment vertical="center"/>
    </xf>
    <xf numFmtId="11" fontId="5" fillId="4" borderId="35" xfId="1" applyNumberFormat="1" applyFont="1" applyFill="1" applyBorder="1">
      <alignment vertical="center"/>
    </xf>
    <xf numFmtId="178" fontId="5" fillId="4" borderId="35" xfId="1" applyNumberFormat="1" applyFont="1" applyFill="1" applyBorder="1">
      <alignment vertical="center"/>
    </xf>
    <xf numFmtId="176" fontId="5" fillId="3" borderId="37" xfId="1" applyNumberFormat="1" applyFont="1" applyFill="1" applyBorder="1" applyAlignment="1">
      <alignment horizontal="center" vertical="center"/>
    </xf>
    <xf numFmtId="177" fontId="5" fillId="0" borderId="38" xfId="1" applyNumberFormat="1" applyFont="1" applyBorder="1" applyAlignment="1" applyProtection="1">
      <alignment vertical="center" shrinkToFit="1"/>
      <protection locked="0"/>
    </xf>
    <xf numFmtId="177" fontId="5" fillId="0" borderId="38" xfId="1" applyNumberFormat="1" applyFont="1" applyBorder="1" applyProtection="1">
      <alignment vertical="center"/>
      <protection locked="0"/>
    </xf>
    <xf numFmtId="177" fontId="5" fillId="0" borderId="39" xfId="1" applyNumberFormat="1" applyFont="1" applyBorder="1">
      <alignment vertical="center"/>
    </xf>
    <xf numFmtId="177" fontId="5" fillId="3" borderId="40" xfId="1" applyNumberFormat="1" applyFont="1" applyFill="1" applyBorder="1" applyAlignment="1">
      <alignment horizontal="center" vertical="center"/>
    </xf>
    <xf numFmtId="177" fontId="5" fillId="3" borderId="38" xfId="1" applyNumberFormat="1" applyFont="1" applyFill="1" applyBorder="1" applyAlignment="1">
      <alignment horizontal="center" vertical="center"/>
    </xf>
    <xf numFmtId="177" fontId="5" fillId="0" borderId="39" xfId="1" applyNumberFormat="1" applyFont="1" applyBorder="1" applyProtection="1">
      <alignment vertical="center"/>
      <protection locked="0"/>
    </xf>
    <xf numFmtId="181" fontId="5" fillId="4" borderId="40" xfId="1" applyNumberFormat="1" applyFont="1" applyFill="1" applyBorder="1">
      <alignment vertical="center"/>
    </xf>
    <xf numFmtId="178" fontId="5" fillId="4" borderId="38" xfId="1" applyNumberFormat="1" applyFont="1" applyFill="1" applyBorder="1">
      <alignment vertical="center"/>
    </xf>
    <xf numFmtId="179" fontId="5" fillId="4" borderId="37" xfId="1" applyNumberFormat="1" applyFont="1" applyFill="1" applyBorder="1">
      <alignment vertical="center"/>
    </xf>
    <xf numFmtId="179" fontId="5" fillId="4" borderId="38" xfId="1" applyNumberFormat="1" applyFont="1" applyFill="1" applyBorder="1">
      <alignment vertical="center"/>
    </xf>
    <xf numFmtId="180" fontId="5" fillId="4" borderId="39" xfId="1" applyNumberFormat="1" applyFont="1" applyFill="1" applyBorder="1">
      <alignment vertical="center"/>
    </xf>
    <xf numFmtId="181" fontId="5" fillId="4" borderId="38" xfId="1" applyNumberFormat="1" applyFont="1" applyFill="1" applyBorder="1">
      <alignment vertical="center"/>
    </xf>
    <xf numFmtId="181" fontId="5" fillId="4" borderId="39" xfId="1" applyNumberFormat="1" applyFont="1" applyFill="1" applyBorder="1">
      <alignment vertical="center"/>
    </xf>
    <xf numFmtId="178" fontId="5" fillId="4" borderId="40" xfId="1" applyNumberFormat="1" applyFont="1" applyFill="1" applyBorder="1">
      <alignment vertical="center"/>
    </xf>
    <xf numFmtId="182" fontId="5" fillId="4" borderId="38" xfId="1" applyNumberFormat="1" applyFont="1" applyFill="1" applyBorder="1">
      <alignment vertical="center"/>
    </xf>
    <xf numFmtId="182" fontId="5" fillId="4" borderId="39" xfId="1" applyNumberFormat="1" applyFont="1" applyFill="1" applyBorder="1">
      <alignment vertical="center"/>
    </xf>
    <xf numFmtId="11" fontId="5" fillId="4" borderId="40" xfId="1" applyNumberFormat="1" applyFont="1" applyFill="1" applyBorder="1">
      <alignment vertical="center"/>
    </xf>
    <xf numFmtId="11" fontId="5" fillId="4" borderId="38" xfId="1" applyNumberFormat="1" applyFont="1" applyFill="1" applyBorder="1">
      <alignment vertical="center"/>
    </xf>
    <xf numFmtId="11" fontId="5" fillId="4" borderId="39" xfId="1" applyNumberFormat="1" applyFont="1" applyFill="1" applyBorder="1">
      <alignment vertical="center"/>
    </xf>
    <xf numFmtId="178" fontId="5" fillId="4" borderId="39" xfId="1" applyNumberFormat="1" applyFont="1" applyFill="1" applyBorder="1">
      <alignment vertical="center"/>
    </xf>
    <xf numFmtId="177" fontId="5" fillId="0" borderId="41" xfId="1" applyNumberFormat="1" applyFont="1" applyBorder="1" applyAlignment="1" applyProtection="1">
      <alignment vertical="center" shrinkToFit="1"/>
      <protection locked="0"/>
    </xf>
    <xf numFmtId="177" fontId="5" fillId="0" borderId="30" xfId="1" applyNumberFormat="1" applyFont="1" applyBorder="1" applyAlignment="1"/>
    <xf numFmtId="177" fontId="5" fillId="0" borderId="41" xfId="1" applyNumberFormat="1" applyFont="1" applyBorder="1" applyProtection="1">
      <alignment vertical="center"/>
      <protection locked="0"/>
    </xf>
    <xf numFmtId="177" fontId="5" fillId="0" borderId="42" xfId="1" applyNumberFormat="1" applyFont="1" applyBorder="1" applyProtection="1">
      <alignment vertical="center"/>
      <protection locked="0"/>
    </xf>
    <xf numFmtId="178" fontId="5" fillId="4" borderId="43" xfId="1" applyNumberFormat="1" applyFont="1" applyFill="1" applyBorder="1">
      <alignment vertical="center"/>
    </xf>
    <xf numFmtId="178" fontId="5" fillId="4" borderId="41" xfId="1" applyNumberFormat="1" applyFont="1" applyFill="1" applyBorder="1">
      <alignment vertical="center"/>
    </xf>
    <xf numFmtId="179" fontId="5" fillId="4" borderId="41" xfId="1" applyNumberFormat="1" applyFont="1" applyFill="1" applyBorder="1">
      <alignment vertical="center"/>
    </xf>
    <xf numFmtId="180" fontId="5" fillId="4" borderId="42" xfId="1" applyNumberFormat="1" applyFont="1" applyFill="1" applyBorder="1">
      <alignment vertical="center"/>
    </xf>
    <xf numFmtId="179" fontId="5" fillId="4" borderId="43" xfId="1" applyNumberFormat="1" applyFont="1" applyFill="1" applyBorder="1">
      <alignment vertical="center"/>
    </xf>
    <xf numFmtId="181" fontId="5" fillId="4" borderId="41" xfId="1" applyNumberFormat="1" applyFont="1" applyFill="1" applyBorder="1">
      <alignment vertical="center"/>
    </xf>
    <xf numFmtId="181" fontId="5" fillId="4" borderId="42" xfId="1" applyNumberFormat="1" applyFont="1" applyFill="1" applyBorder="1">
      <alignment vertical="center"/>
    </xf>
    <xf numFmtId="181" fontId="5" fillId="4" borderId="43" xfId="1" applyNumberFormat="1" applyFont="1" applyFill="1" applyBorder="1">
      <alignment vertical="center"/>
    </xf>
    <xf numFmtId="178" fontId="5" fillId="4" borderId="42" xfId="1" applyNumberFormat="1" applyFont="1" applyFill="1" applyBorder="1">
      <alignment vertical="center"/>
    </xf>
    <xf numFmtId="0" fontId="5" fillId="3" borderId="12" xfId="1" applyFont="1" applyFill="1" applyBorder="1">
      <alignment vertical="center"/>
    </xf>
    <xf numFmtId="177" fontId="5" fillId="0" borderId="35" xfId="1" applyNumberFormat="1" applyFont="1" applyBorder="1" applyAlignment="1"/>
    <xf numFmtId="0" fontId="5" fillId="3" borderId="44" xfId="1" applyFont="1" applyFill="1" applyBorder="1">
      <alignment vertical="center"/>
    </xf>
    <xf numFmtId="176" fontId="5" fillId="3" borderId="45" xfId="1" applyNumberFormat="1" applyFont="1" applyFill="1" applyBorder="1" applyAlignment="1">
      <alignment horizontal="center" vertical="center"/>
    </xf>
    <xf numFmtId="177" fontId="5" fillId="0" borderId="45" xfId="1" applyNumberFormat="1" applyFont="1" applyBorder="1" applyAlignment="1" applyProtection="1">
      <alignment vertical="center" shrinkToFit="1"/>
      <protection locked="0"/>
    </xf>
    <xf numFmtId="177" fontId="5" fillId="0" borderId="45" xfId="1" applyNumberFormat="1" applyFont="1" applyBorder="1" applyProtection="1">
      <alignment vertical="center"/>
      <protection locked="0"/>
    </xf>
    <xf numFmtId="177" fontId="5" fillId="0" borderId="46" xfId="1" applyNumberFormat="1" applyFont="1" applyBorder="1" applyAlignment="1"/>
    <xf numFmtId="177" fontId="5" fillId="3" borderId="47" xfId="1" applyNumberFormat="1" applyFont="1" applyFill="1" applyBorder="1" applyAlignment="1">
      <alignment horizontal="center" vertical="center"/>
    </xf>
    <xf numFmtId="177" fontId="5" fillId="3" borderId="45" xfId="1" applyNumberFormat="1" applyFont="1" applyFill="1" applyBorder="1" applyAlignment="1">
      <alignment horizontal="center" vertical="center"/>
    </xf>
    <xf numFmtId="177" fontId="5" fillId="0" borderId="46" xfId="1" applyNumberFormat="1" applyFont="1" applyBorder="1" applyProtection="1">
      <alignment vertical="center"/>
      <protection locked="0"/>
    </xf>
    <xf numFmtId="181" fontId="5" fillId="4" borderId="47" xfId="1" applyNumberFormat="1" applyFont="1" applyFill="1" applyBorder="1">
      <alignment vertical="center"/>
    </xf>
    <xf numFmtId="178" fontId="5" fillId="4" borderId="45" xfId="1" applyNumberFormat="1" applyFont="1" applyFill="1" applyBorder="1">
      <alignment vertical="center"/>
    </xf>
    <xf numFmtId="179" fontId="5" fillId="4" borderId="48" xfId="1" applyNumberFormat="1" applyFont="1" applyFill="1" applyBorder="1">
      <alignment vertical="center"/>
    </xf>
    <xf numFmtId="179" fontId="5" fillId="4" borderId="45" xfId="1" applyNumberFormat="1" applyFont="1" applyFill="1" applyBorder="1">
      <alignment vertical="center"/>
    </xf>
    <xf numFmtId="180" fontId="5" fillId="4" borderId="46" xfId="1" applyNumberFormat="1" applyFont="1" applyFill="1" applyBorder="1">
      <alignment vertical="center"/>
    </xf>
    <xf numFmtId="181" fontId="5" fillId="4" borderId="45" xfId="1" applyNumberFormat="1" applyFont="1" applyFill="1" applyBorder="1">
      <alignment vertical="center"/>
    </xf>
    <xf numFmtId="181" fontId="5" fillId="4" borderId="46" xfId="1" applyNumberFormat="1" applyFont="1" applyFill="1" applyBorder="1">
      <alignment vertical="center"/>
    </xf>
    <xf numFmtId="178" fontId="5" fillId="4" borderId="47" xfId="1" applyNumberFormat="1" applyFont="1" applyFill="1" applyBorder="1">
      <alignment vertical="center"/>
    </xf>
    <xf numFmtId="182" fontId="5" fillId="4" borderId="45" xfId="1" applyNumberFormat="1" applyFont="1" applyFill="1" applyBorder="1">
      <alignment vertical="center"/>
    </xf>
    <xf numFmtId="182" fontId="5" fillId="4" borderId="46" xfId="1" applyNumberFormat="1" applyFont="1" applyFill="1" applyBorder="1">
      <alignment vertical="center"/>
    </xf>
    <xf numFmtId="11" fontId="5" fillId="4" borderId="47" xfId="1" applyNumberFormat="1" applyFont="1" applyFill="1" applyBorder="1">
      <alignment vertical="center"/>
    </xf>
    <xf numFmtId="11" fontId="5" fillId="4" borderId="45" xfId="1" applyNumberFormat="1" applyFont="1" applyFill="1" applyBorder="1">
      <alignment vertical="center"/>
    </xf>
    <xf numFmtId="11" fontId="5" fillId="4" borderId="46" xfId="1" applyNumberFormat="1" applyFont="1" applyFill="1" applyBorder="1">
      <alignment vertical="center"/>
    </xf>
    <xf numFmtId="178" fontId="5" fillId="4" borderId="46" xfId="1" applyNumberFormat="1" applyFont="1" applyFill="1" applyBorder="1">
      <alignment vertical="center"/>
    </xf>
    <xf numFmtId="0" fontId="5" fillId="0" borderId="49" xfId="1" applyFont="1" applyBorder="1" applyAlignment="1">
      <alignment horizontal="right" vertical="center"/>
    </xf>
    <xf numFmtId="0" fontId="1" fillId="0" borderId="49" xfId="1" applyBorder="1" applyAlignment="1">
      <alignment horizontal="right" vertical="center"/>
    </xf>
    <xf numFmtId="0" fontId="5" fillId="3" borderId="4" xfId="1" applyFont="1" applyFill="1" applyBorder="1" applyAlignment="1">
      <alignment horizontal="center" vertical="center"/>
    </xf>
    <xf numFmtId="0" fontId="5" fillId="3" borderId="50" xfId="1" applyFont="1" applyFill="1" applyBorder="1" applyAlignment="1">
      <alignment horizontal="center" vertical="center" wrapText="1"/>
    </xf>
    <xf numFmtId="0" fontId="5" fillId="3" borderId="51" xfId="1" applyFont="1" applyFill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5" fillId="3" borderId="7" xfId="1" applyFont="1" applyFill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1" fillId="0" borderId="24" xfId="1" applyBorder="1" applyAlignment="1">
      <alignment horizontal="center" vertical="center"/>
    </xf>
    <xf numFmtId="0" fontId="1" fillId="0" borderId="25" xfId="1" applyBorder="1" applyAlignment="1">
      <alignment horizontal="center" vertical="center"/>
    </xf>
    <xf numFmtId="0" fontId="5" fillId="3" borderId="52" xfId="1" applyFont="1" applyFill="1" applyBorder="1" applyAlignment="1">
      <alignment horizontal="center" vertical="center"/>
    </xf>
    <xf numFmtId="0" fontId="1" fillId="0" borderId="53" xfId="1" applyBorder="1" applyAlignment="1">
      <alignment horizontal="center" vertical="center"/>
    </xf>
    <xf numFmtId="0" fontId="1" fillId="0" borderId="26" xfId="1" applyBorder="1" applyAlignment="1">
      <alignment horizontal="center" vertical="center"/>
    </xf>
    <xf numFmtId="0" fontId="5" fillId="3" borderId="53" xfId="1" applyFont="1" applyFill="1" applyBorder="1" applyAlignment="1">
      <alignment horizontal="center" vertical="center"/>
    </xf>
    <xf numFmtId="0" fontId="5" fillId="3" borderId="54" xfId="1" applyFont="1" applyFill="1" applyBorder="1" applyAlignment="1">
      <alignment horizontal="center" vertical="center"/>
    </xf>
    <xf numFmtId="178" fontId="5" fillId="5" borderId="29" xfId="1" applyNumberFormat="1" applyFont="1" applyFill="1" applyBorder="1">
      <alignment vertical="center"/>
    </xf>
    <xf numFmtId="178" fontId="5" fillId="5" borderId="55" xfId="1" applyNumberFormat="1" applyFont="1" applyFill="1" applyBorder="1">
      <alignment vertical="center"/>
    </xf>
    <xf numFmtId="178" fontId="5" fillId="5" borderId="31" xfId="1" applyNumberFormat="1" applyFont="1" applyFill="1" applyBorder="1">
      <alignment vertical="center"/>
    </xf>
    <xf numFmtId="182" fontId="5" fillId="5" borderId="55" xfId="1" applyNumberFormat="1" applyFont="1" applyFill="1" applyBorder="1">
      <alignment vertical="center"/>
    </xf>
    <xf numFmtId="182" fontId="5" fillId="5" borderId="30" xfId="1" applyNumberFormat="1" applyFont="1" applyFill="1" applyBorder="1">
      <alignment vertical="center"/>
    </xf>
    <xf numFmtId="178" fontId="5" fillId="5" borderId="34" xfId="1" applyNumberFormat="1" applyFont="1" applyFill="1" applyBorder="1">
      <alignment vertical="center"/>
    </xf>
    <xf numFmtId="178" fontId="5" fillId="5" borderId="56" xfId="1" applyNumberFormat="1" applyFont="1" applyFill="1" applyBorder="1">
      <alignment vertical="center"/>
    </xf>
    <xf numFmtId="178" fontId="5" fillId="5" borderId="36" xfId="1" applyNumberFormat="1" applyFont="1" applyFill="1" applyBorder="1">
      <alignment vertical="center"/>
    </xf>
    <xf numFmtId="182" fontId="5" fillId="5" borderId="56" xfId="1" applyNumberFormat="1" applyFont="1" applyFill="1" applyBorder="1">
      <alignment vertical="center"/>
    </xf>
    <xf numFmtId="182" fontId="5" fillId="5" borderId="35" xfId="1" applyNumberFormat="1" applyFont="1" applyFill="1" applyBorder="1">
      <alignment vertical="center"/>
    </xf>
    <xf numFmtId="178" fontId="5" fillId="5" borderId="38" xfId="1" applyNumberFormat="1" applyFont="1" applyFill="1" applyBorder="1">
      <alignment vertical="center"/>
    </xf>
    <xf numFmtId="178" fontId="5" fillId="5" borderId="57" xfId="1" applyNumberFormat="1" applyFont="1" applyFill="1" applyBorder="1">
      <alignment vertical="center"/>
    </xf>
    <xf numFmtId="178" fontId="5" fillId="5" borderId="40" xfId="1" applyNumberFormat="1" applyFont="1" applyFill="1" applyBorder="1">
      <alignment vertical="center"/>
    </xf>
    <xf numFmtId="182" fontId="5" fillId="5" borderId="57" xfId="1" applyNumberFormat="1" applyFont="1" applyFill="1" applyBorder="1">
      <alignment vertical="center"/>
    </xf>
    <xf numFmtId="182" fontId="5" fillId="5" borderId="39" xfId="1" applyNumberFormat="1" applyFont="1" applyFill="1" applyBorder="1">
      <alignment vertical="center"/>
    </xf>
    <xf numFmtId="176" fontId="5" fillId="3" borderId="32" xfId="1" applyNumberFormat="1" applyFont="1" applyFill="1" applyBorder="1" applyAlignment="1">
      <alignment horizontal="center" vertical="center"/>
    </xf>
    <xf numFmtId="178" fontId="5" fillId="5" borderId="41" xfId="1" applyNumberFormat="1" applyFont="1" applyFill="1" applyBorder="1">
      <alignment vertical="center"/>
    </xf>
    <xf numFmtId="178" fontId="5" fillId="5" borderId="58" xfId="1" applyNumberFormat="1" applyFont="1" applyFill="1" applyBorder="1">
      <alignment vertical="center"/>
    </xf>
    <xf numFmtId="178" fontId="5" fillId="5" borderId="43" xfId="1" applyNumberFormat="1" applyFont="1" applyFill="1" applyBorder="1">
      <alignment vertical="center"/>
    </xf>
    <xf numFmtId="182" fontId="5" fillId="5" borderId="58" xfId="1" applyNumberFormat="1" applyFont="1" applyFill="1" applyBorder="1">
      <alignment vertical="center"/>
    </xf>
    <xf numFmtId="182" fontId="5" fillId="5" borderId="42" xfId="1" applyNumberFormat="1" applyFont="1" applyFill="1" applyBorder="1">
      <alignment vertical="center"/>
    </xf>
    <xf numFmtId="176" fontId="5" fillId="3" borderId="48" xfId="1" applyNumberFormat="1" applyFont="1" applyFill="1" applyBorder="1" applyAlignment="1">
      <alignment horizontal="center" vertical="center"/>
    </xf>
    <xf numFmtId="178" fontId="5" fillId="5" borderId="45" xfId="1" applyNumberFormat="1" applyFont="1" applyFill="1" applyBorder="1">
      <alignment vertical="center"/>
    </xf>
    <xf numFmtId="178" fontId="5" fillId="5" borderId="59" xfId="1" applyNumberFormat="1" applyFont="1" applyFill="1" applyBorder="1">
      <alignment vertical="center"/>
    </xf>
    <xf numFmtId="178" fontId="5" fillId="5" borderId="47" xfId="1" applyNumberFormat="1" applyFont="1" applyFill="1" applyBorder="1">
      <alignment vertical="center"/>
    </xf>
    <xf numFmtId="182" fontId="5" fillId="5" borderId="59" xfId="1" applyNumberFormat="1" applyFont="1" applyFill="1" applyBorder="1">
      <alignment vertical="center"/>
    </xf>
    <xf numFmtId="182" fontId="5" fillId="5" borderId="46" xfId="1" applyNumberFormat="1" applyFont="1" applyFill="1" applyBorder="1">
      <alignment vertical="center"/>
    </xf>
    <xf numFmtId="177" fontId="5" fillId="0" borderId="34" xfId="1" applyNumberFormat="1" applyFont="1" applyFill="1" applyBorder="1" applyProtection="1">
      <alignment vertical="center"/>
      <protection locked="0"/>
    </xf>
  </cellXfs>
  <cellStyles count="2">
    <cellStyle name="標準" xfId="0" builtinId="0"/>
    <cellStyle name="標準 10" xfId="1" xr:uid="{EECD91B1-2E7D-41E8-A657-6F78E8FD75B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A62B-B2EA-4CC6-846A-144B450D7D13}">
  <dimension ref="A1:AU84"/>
  <sheetViews>
    <sheetView view="pageBreakPreview" topLeftCell="A65" zoomScaleNormal="100" zoomScaleSheetLayoutView="100" workbookViewId="0">
      <selection activeCell="E20" sqref="E20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2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24317</v>
      </c>
      <c r="D7" s="78">
        <v>15</v>
      </c>
      <c r="E7" s="78">
        <v>8119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6.1685240778056505E-4</v>
      </c>
      <c r="R7" s="87">
        <f>IF(P7=0,Q7,Q7/P7)</f>
        <v>6.4740471634908354E-4</v>
      </c>
      <c r="S7" s="88">
        <f>IF(E7&lt;0.5,0,F7/E7)</f>
        <v>0</v>
      </c>
      <c r="T7" s="89">
        <f>5*R7/(1+5*(1-O7)*R7)</f>
        <v>3.2282577176500587E-3</v>
      </c>
      <c r="U7" s="90">
        <v>100000</v>
      </c>
      <c r="V7" s="90">
        <f>5*U7*((1-T7)+O7*T7)</f>
        <v>498645.99934569636</v>
      </c>
      <c r="W7" s="91">
        <f>SUM(V7:V$24)</f>
        <v>8183904.0516743902</v>
      </c>
      <c r="X7" s="92">
        <f t="shared" ref="X7:X42" si="0">V7*(1-S7)</f>
        <v>498645.99934569636</v>
      </c>
      <c r="Y7" s="90">
        <f>SUM(X7:X$24)</f>
        <v>8063298.4175138101</v>
      </c>
      <c r="Z7" s="90">
        <f t="shared" ref="Z7:Z42" si="1">V7*S7</f>
        <v>0</v>
      </c>
      <c r="AA7" s="91">
        <f>SUM(Z7:Z$24)</f>
        <v>120605.63416058136</v>
      </c>
      <c r="AB7" s="84">
        <f t="shared" ref="AB7:AB42" si="2">W7/U7</f>
        <v>81.839040516743907</v>
      </c>
      <c r="AC7" s="85">
        <f t="shared" ref="AC7:AC42" si="3">Y7/U7</f>
        <v>80.632984175138105</v>
      </c>
      <c r="AD7" s="93">
        <f>AC7/AB7*100</f>
        <v>98.526306840854218</v>
      </c>
      <c r="AE7" s="85">
        <f t="shared" ref="AE7:AE42" si="4">AA7/U7</f>
        <v>1.2060563416058137</v>
      </c>
      <c r="AF7" s="94">
        <f>AE7/AB7*100</f>
        <v>1.4736931591457989</v>
      </c>
      <c r="AH7" s="95">
        <f>IF(D7=0,0,T7*T7*(1-T7)/D7)</f>
        <v>6.9253360842203891E-7</v>
      </c>
      <c r="AI7" s="96">
        <f>IF(E7&lt;0.5,0,S7*(1-S7)/E7)</f>
        <v>0</v>
      </c>
      <c r="AJ7" s="96">
        <f>U7*U7*((1-O7)*5+AB8)^2*AH7</f>
        <v>45769481.450474508</v>
      </c>
      <c r="AK7" s="96">
        <f>SUM(AJ7:AJ$24)/U7/U7</f>
        <v>2.6084231269111743E-2</v>
      </c>
      <c r="AL7" s="96">
        <f>U7*U7*((1-O7)*5*(1-S7)+AC8)^2*AH7+V7*V7*AI7</f>
        <v>44417202.440001488</v>
      </c>
      <c r="AM7" s="96">
        <f>SUM(AL7:AL$24)/U7/U7</f>
        <v>2.407600861194498E-2</v>
      </c>
      <c r="AN7" s="96">
        <f>U7*U7*((1-O7)*5*S7+AE8)^2*AH7+V7*V7*AI7</f>
        <v>10138.754623310722</v>
      </c>
      <c r="AO7" s="97">
        <f>SUM(AN7:AN$24)/U7/U7</f>
        <v>5.7403865239093307E-4</v>
      </c>
      <c r="AP7" s="84">
        <f t="shared" ref="AP7:AP42" si="5">AB7-1.96*SQRT(AK7)</f>
        <v>81.522488494410425</v>
      </c>
      <c r="AQ7" s="85">
        <f t="shared" ref="AQ7:AQ42" si="6">AB7+1.96*SQRT(AK7)</f>
        <v>82.155592539077389</v>
      </c>
      <c r="AR7" s="85">
        <f t="shared" ref="AR7:AR42" si="7">AC7-1.96*SQRT(AM7)</f>
        <v>80.328861840075973</v>
      </c>
      <c r="AS7" s="85">
        <f t="shared" ref="AS7:AS42" si="8">AC7+1.96*SQRT(AM7)</f>
        <v>80.937106510200238</v>
      </c>
      <c r="AT7" s="85">
        <f t="shared" ref="AT7:AT42" si="9">AE7-1.96*SQRT(AO7)</f>
        <v>1.1590964982604084</v>
      </c>
      <c r="AU7" s="98">
        <f t="shared" ref="AU7:AU42" si="10">AE7+1.96*SQRT(AO7)</f>
        <v>1.2530161849512189</v>
      </c>
    </row>
    <row r="8" spans="1:47" ht="14.45" customHeight="1" x14ac:dyDescent="0.25">
      <c r="A8" s="75"/>
      <c r="B8" s="99" t="s">
        <v>69</v>
      </c>
      <c r="C8" s="100">
        <v>27918</v>
      </c>
      <c r="D8" s="101">
        <v>1</v>
      </c>
      <c r="E8" s="101">
        <v>9304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3.5819184755354967E-5</v>
      </c>
      <c r="R8" s="109">
        <f t="shared" ref="R8:R42" si="14">IF(P8=0,Q8,Q8/P8)</f>
        <v>3.3854335964170415E-5</v>
      </c>
      <c r="S8" s="110">
        <f t="shared" ref="S8:S42" si="15">IF(E8&lt;0.5,0,F8/E8)</f>
        <v>0</v>
      </c>
      <c r="T8" s="111">
        <f>5*R8/(1+5*(1-O8)*R8)</f>
        <v>1.6925671796150091E-4</v>
      </c>
      <c r="U8" s="112">
        <f>U7*(1-T7)</f>
        <v>99677.174228235002</v>
      </c>
      <c r="V8" s="112">
        <f>5*U8*((1-T8)+O8*T8)</f>
        <v>498341.81900372053</v>
      </c>
      <c r="W8" s="113">
        <f>SUM(V8:V$24)</f>
        <v>7685258.0523286937</v>
      </c>
      <c r="X8" s="114">
        <f t="shared" si="0"/>
        <v>498341.81900372053</v>
      </c>
      <c r="Y8" s="112">
        <f>SUM(X8:X$24)</f>
        <v>7564652.4181681126</v>
      </c>
      <c r="Z8" s="112">
        <f t="shared" si="1"/>
        <v>0</v>
      </c>
      <c r="AA8" s="113">
        <f>SUM(Z8:Z$24)</f>
        <v>120605.63416058136</v>
      </c>
      <c r="AB8" s="106">
        <f t="shared" si="2"/>
        <v>77.101483984000552</v>
      </c>
      <c r="AC8" s="107">
        <f t="shared" si="3"/>
        <v>75.891521571899816</v>
      </c>
      <c r="AD8" s="115">
        <f t="shared" ref="AD8:AD42" si="16">AC8/AB8*100</f>
        <v>98.430688555421554</v>
      </c>
      <c r="AE8" s="107">
        <f t="shared" si="4"/>
        <v>1.2099624121007442</v>
      </c>
      <c r="AF8" s="116">
        <f t="shared" ref="AF8:AF42" si="17">AE8/AB8*100</f>
        <v>1.5693114445784535</v>
      </c>
      <c r="AH8" s="117">
        <f>IF(D8=0,0,T8*T8*(1-T8)/D8)</f>
        <v>2.8642987736303665E-8</v>
      </c>
      <c r="AI8" s="118">
        <f t="shared" ref="AI8:AI42" si="18">IF(E8&lt;0.5,0,S8*(1-S8)/E8)</f>
        <v>0</v>
      </c>
      <c r="AJ8" s="118">
        <f>U8*U8*((1-O8)*5+AB9)^2*AH8</f>
        <v>1589075.0994646843</v>
      </c>
      <c r="AK8" s="118">
        <f>SUM(AJ8:AJ$24)/U8/U8</f>
        <v>2.1646820559590614E-2</v>
      </c>
      <c r="AL8" s="118">
        <f>U8*U8*((1-O8)*5*(1-S8)+AC9)^2*AH8+V8*V8*AI8</f>
        <v>1538022.0740068601</v>
      </c>
      <c r="AM8" s="118">
        <f>SUM(AL8:AL$24)/U8/U8</f>
        <v>1.9761673971763004E-2</v>
      </c>
      <c r="AN8" s="118">
        <f>U8*U8*((1-O8)*5*S8+AE9)^2*AH8+V8*V8*AI8</f>
        <v>416.77392231561242</v>
      </c>
      <c r="AO8" s="119">
        <f>SUM(AN8:AN$24)/U8/U8</f>
        <v>5.7674251326026327E-4</v>
      </c>
      <c r="AP8" s="106">
        <f t="shared" si="5"/>
        <v>76.813111957164168</v>
      </c>
      <c r="AQ8" s="107">
        <f t="shared" si="6"/>
        <v>77.389856010836937</v>
      </c>
      <c r="AR8" s="107">
        <f t="shared" si="7"/>
        <v>75.615992178313718</v>
      </c>
      <c r="AS8" s="107">
        <f t="shared" si="8"/>
        <v>76.167050965485913</v>
      </c>
      <c r="AT8" s="107">
        <f t="shared" si="9"/>
        <v>1.1628921025740306</v>
      </c>
      <c r="AU8" s="120">
        <f t="shared" si="10"/>
        <v>1.2570327216274577</v>
      </c>
    </row>
    <row r="9" spans="1:47" ht="14.45" customHeight="1" x14ac:dyDescent="0.25">
      <c r="A9" s="75"/>
      <c r="B9" s="99" t="s">
        <v>70</v>
      </c>
      <c r="C9" s="100">
        <v>29552</v>
      </c>
      <c r="D9" s="101">
        <v>2</v>
      </c>
      <c r="E9" s="101">
        <v>9911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6.7677314564158097E-5</v>
      </c>
      <c r="R9" s="109">
        <f t="shared" si="14"/>
        <v>6.7950972319314078E-5</v>
      </c>
      <c r="S9" s="110">
        <f t="shared" si="15"/>
        <v>0</v>
      </c>
      <c r="T9" s="111">
        <f t="shared" ref="T9:T22" si="19">5*R9/(1+5*(1-O9)*R9)</f>
        <v>3.3970715583804811E-4</v>
      </c>
      <c r="U9" s="112">
        <f t="shared" ref="U9:U23" si="20">U8*(1-T8)</f>
        <v>99660.303196869456</v>
      </c>
      <c r="V9" s="112">
        <f t="shared" ref="V9:V22" si="21">5*U9*((1-T9)+O9*T9)</f>
        <v>498231.5483268394</v>
      </c>
      <c r="W9" s="113">
        <f>SUM(V9:V$24)</f>
        <v>7186916.2333249729</v>
      </c>
      <c r="X9" s="114">
        <f t="shared" si="0"/>
        <v>498231.5483268394</v>
      </c>
      <c r="Y9" s="112">
        <f>SUM(X9:X$24)</f>
        <v>7066310.5991643928</v>
      </c>
      <c r="Z9" s="112">
        <f t="shared" si="1"/>
        <v>0</v>
      </c>
      <c r="AA9" s="113">
        <f>SUM(Z9:Z$24)</f>
        <v>120605.63416058136</v>
      </c>
      <c r="AB9" s="106">
        <f t="shared" si="2"/>
        <v>72.114131733353275</v>
      </c>
      <c r="AC9" s="107">
        <f t="shared" si="3"/>
        <v>70.903964492317144</v>
      </c>
      <c r="AD9" s="115">
        <f t="shared" si="16"/>
        <v>98.321872271150951</v>
      </c>
      <c r="AE9" s="107">
        <f t="shared" si="4"/>
        <v>1.2101672410361466</v>
      </c>
      <c r="AF9" s="116">
        <f t="shared" si="17"/>
        <v>1.6781277288490684</v>
      </c>
      <c r="AH9" s="117">
        <f>IF(D9=0,0,T9*T9*(1-T9)/D9)</f>
        <v>5.7680874599241762E-8</v>
      </c>
      <c r="AI9" s="118">
        <f t="shared" si="18"/>
        <v>0</v>
      </c>
      <c r="AJ9" s="118">
        <f t="shared" ref="AJ9:AJ23" si="22">U9*U9*((1-O9)*5+AB10)^2*AH9</f>
        <v>2743737.1312694144</v>
      </c>
      <c r="AK9" s="118">
        <f>SUM(AJ9:AJ$24)/U9/U9</f>
        <v>2.1494157516499489E-2</v>
      </c>
      <c r="AL9" s="118">
        <f t="shared" ref="AL9:AL23" si="23">U9*U9*((1-O9)*5*(1-S9)+AC10)^2*AH9+V9*V9*AI9</f>
        <v>2648585.3128769621</v>
      </c>
      <c r="AM9" s="118">
        <f>SUM(AL9:AL$24)/U9/U9</f>
        <v>1.9613512784355556E-2</v>
      </c>
      <c r="AN9" s="118">
        <f t="shared" ref="AN9:AN23" si="24">U9*U9*((1-O9)*5*S9+AE10)^2*AH9+V9*V9*AI9</f>
        <v>839.58011895186974</v>
      </c>
      <c r="AO9" s="119">
        <f>SUM(AN9:AN$24)/U9/U9</f>
        <v>5.768958359334066E-4</v>
      </c>
      <c r="AP9" s="106">
        <f t="shared" si="5"/>
        <v>71.826778369852192</v>
      </c>
      <c r="AQ9" s="107">
        <f t="shared" si="6"/>
        <v>72.401485096854358</v>
      </c>
      <c r="AR9" s="107">
        <f t="shared" si="7"/>
        <v>70.62946991912419</v>
      </c>
      <c r="AS9" s="107">
        <f t="shared" si="8"/>
        <v>71.178459065510097</v>
      </c>
      <c r="AT9" s="107">
        <f t="shared" si="9"/>
        <v>1.1630906752807544</v>
      </c>
      <c r="AU9" s="120">
        <f t="shared" si="10"/>
        <v>1.2572438067915388</v>
      </c>
    </row>
    <row r="10" spans="1:47" ht="14.45" customHeight="1" x14ac:dyDescent="0.25">
      <c r="A10" s="75"/>
      <c r="B10" s="99" t="s">
        <v>71</v>
      </c>
      <c r="C10" s="100">
        <v>29044</v>
      </c>
      <c r="D10" s="101">
        <v>10</v>
      </c>
      <c r="E10" s="101">
        <v>9650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3.4430519212229723E-4</v>
      </c>
      <c r="R10" s="109">
        <f t="shared" si="14"/>
        <v>3.4119202473348472E-4</v>
      </c>
      <c r="S10" s="110">
        <f t="shared" si="15"/>
        <v>0</v>
      </c>
      <c r="T10" s="111">
        <f t="shared" si="19"/>
        <v>1.7047351502852894E-3</v>
      </c>
      <c r="U10" s="112">
        <f t="shared" si="20"/>
        <v>99626.447878720486</v>
      </c>
      <c r="V10" s="112">
        <f t="shared" si="21"/>
        <v>497774.55299426953</v>
      </c>
      <c r="W10" s="113">
        <f>SUM(V10:V$24)</f>
        <v>6688684.6849981342</v>
      </c>
      <c r="X10" s="114">
        <f t="shared" si="0"/>
        <v>497774.55299426953</v>
      </c>
      <c r="Y10" s="112">
        <f>SUM(X10:X$24)</f>
        <v>6568079.050837554</v>
      </c>
      <c r="Z10" s="112">
        <f t="shared" si="1"/>
        <v>0</v>
      </c>
      <c r="AA10" s="113">
        <f>SUM(Z10:Z$24)</f>
        <v>120605.63416058136</v>
      </c>
      <c r="AB10" s="106">
        <f t="shared" si="2"/>
        <v>67.137640931859323</v>
      </c>
      <c r="AC10" s="107">
        <f t="shared" si="3"/>
        <v>65.927062448649735</v>
      </c>
      <c r="AD10" s="115">
        <f t="shared" si="16"/>
        <v>98.196870687729032</v>
      </c>
      <c r="AE10" s="107">
        <f t="shared" si="4"/>
        <v>1.2105784832095965</v>
      </c>
      <c r="AF10" s="116">
        <f t="shared" si="17"/>
        <v>1.8031293122709822</v>
      </c>
      <c r="AH10" s="117">
        <f t="shared" ref="AH10:AH22" si="25">IF(D10=0,0,T10*T10*(1-T10)/D10)</f>
        <v>2.9011677644086589E-7</v>
      </c>
      <c r="AI10" s="118">
        <f t="shared" si="18"/>
        <v>0</v>
      </c>
      <c r="AJ10" s="118">
        <f t="shared" si="22"/>
        <v>11925187.733961781</v>
      </c>
      <c r="AK10" s="118">
        <f>SUM(AJ10:AJ$24)/U10/U10</f>
        <v>2.1232333285259725E-2</v>
      </c>
      <c r="AL10" s="118">
        <f t="shared" si="23"/>
        <v>11479996.714253478</v>
      </c>
      <c r="AM10" s="118">
        <f>SUM(AL10:AL$24)/U10/U10</f>
        <v>1.9359996835277629E-2</v>
      </c>
      <c r="AN10" s="118">
        <f t="shared" si="24"/>
        <v>4234.3817981158109</v>
      </c>
      <c r="AO10" s="119">
        <f>SUM(AN10:AN$24)/U10/U10</f>
        <v>5.7720339823614131E-4</v>
      </c>
      <c r="AP10" s="106">
        <f t="shared" si="5"/>
        <v>66.85204308251754</v>
      </c>
      <c r="AQ10" s="107">
        <f t="shared" si="6"/>
        <v>67.423238781201107</v>
      </c>
      <c r="AR10" s="107">
        <f t="shared" si="7"/>
        <v>65.654347645526755</v>
      </c>
      <c r="AS10" s="107">
        <f t="shared" si="8"/>
        <v>66.199777251772716</v>
      </c>
      <c r="AT10" s="107">
        <f t="shared" si="9"/>
        <v>1.1634893700870927</v>
      </c>
      <c r="AU10" s="120">
        <f t="shared" si="10"/>
        <v>1.2576675963321002</v>
      </c>
    </row>
    <row r="11" spans="1:47" ht="14.45" customHeight="1" x14ac:dyDescent="0.25">
      <c r="A11" s="75"/>
      <c r="B11" s="99" t="s">
        <v>72</v>
      </c>
      <c r="C11" s="100">
        <v>28100</v>
      </c>
      <c r="D11" s="101">
        <v>11</v>
      </c>
      <c r="E11" s="101">
        <v>9347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3.914590747330961E-4</v>
      </c>
      <c r="R11" s="109">
        <f t="shared" si="14"/>
        <v>3.8955867329194783E-4</v>
      </c>
      <c r="S11" s="110">
        <f t="shared" si="15"/>
        <v>0</v>
      </c>
      <c r="T11" s="111">
        <f t="shared" si="19"/>
        <v>1.9459573788397995E-3</v>
      </c>
      <c r="U11" s="112">
        <f t="shared" si="20"/>
        <v>99456.611171123572</v>
      </c>
      <c r="V11" s="112">
        <f t="shared" si="21"/>
        <v>496814.31746176234</v>
      </c>
      <c r="W11" s="113">
        <f>SUM(V11:V$24)</f>
        <v>6190910.1320038652</v>
      </c>
      <c r="X11" s="114">
        <f t="shared" si="0"/>
        <v>496814.31746176234</v>
      </c>
      <c r="Y11" s="112">
        <f>SUM(X11:X$24)</f>
        <v>6070304.4978432842</v>
      </c>
      <c r="Z11" s="112">
        <f t="shared" si="1"/>
        <v>0</v>
      </c>
      <c r="AA11" s="113">
        <f>SUM(Z11:Z$24)</f>
        <v>120605.63416058136</v>
      </c>
      <c r="AB11" s="106">
        <f t="shared" si="2"/>
        <v>62.24734644690313</v>
      </c>
      <c r="AC11" s="107">
        <f t="shared" si="3"/>
        <v>61.034700723904699</v>
      </c>
      <c r="AD11" s="115">
        <f t="shared" si="16"/>
        <v>98.051891699459333</v>
      </c>
      <c r="AE11" s="107">
        <f t="shared" si="4"/>
        <v>1.2126457229984349</v>
      </c>
      <c r="AF11" s="116">
        <f t="shared" si="17"/>
        <v>1.9481083005406814</v>
      </c>
      <c r="AH11" s="117">
        <f t="shared" si="25"/>
        <v>3.4358011508388348E-7</v>
      </c>
      <c r="AI11" s="118">
        <f t="shared" si="18"/>
        <v>0</v>
      </c>
      <c r="AJ11" s="118">
        <f t="shared" si="22"/>
        <v>12147556.323043473</v>
      </c>
      <c r="AK11" s="118">
        <f>SUM(AJ11:AJ$24)/U11/U11</f>
        <v>2.009932462132762E-2</v>
      </c>
      <c r="AL11" s="118">
        <f t="shared" si="23"/>
        <v>11658829.252084712</v>
      </c>
      <c r="AM11" s="118">
        <f>SUM(AL11:AL$24)/U11/U11</f>
        <v>1.8265595032887074E-2</v>
      </c>
      <c r="AN11" s="118">
        <f t="shared" si="24"/>
        <v>5017.1270371510655</v>
      </c>
      <c r="AO11" s="119">
        <f>SUM(AN11:AN$24)/U11/U11</f>
        <v>5.7874832201913848E-4</v>
      </c>
      <c r="AP11" s="106">
        <f t="shared" si="5"/>
        <v>61.969473156597473</v>
      </c>
      <c r="AQ11" s="107">
        <f t="shared" si="6"/>
        <v>62.525219737208786</v>
      </c>
      <c r="AR11" s="107">
        <f t="shared" si="7"/>
        <v>60.76980619795458</v>
      </c>
      <c r="AS11" s="107">
        <f t="shared" si="8"/>
        <v>61.299595249854818</v>
      </c>
      <c r="AT11" s="107">
        <f t="shared" si="9"/>
        <v>1.1654936333960777</v>
      </c>
      <c r="AU11" s="120">
        <f t="shared" si="10"/>
        <v>1.259797812600792</v>
      </c>
    </row>
    <row r="12" spans="1:47" ht="14.45" customHeight="1" x14ac:dyDescent="0.25">
      <c r="A12" s="75"/>
      <c r="B12" s="99" t="s">
        <v>73</v>
      </c>
      <c r="C12" s="100">
        <v>26134</v>
      </c>
      <c r="D12" s="101">
        <v>14</v>
      </c>
      <c r="E12" s="101">
        <v>8751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5.357006198821459E-4</v>
      </c>
      <c r="R12" s="109">
        <f t="shared" si="14"/>
        <v>5.3692347051403661E-4</v>
      </c>
      <c r="S12" s="110">
        <f t="shared" si="15"/>
        <v>0</v>
      </c>
      <c r="T12" s="111">
        <f t="shared" si="19"/>
        <v>2.6810531002202211E-3</v>
      </c>
      <c r="U12" s="112">
        <f t="shared" si="20"/>
        <v>99263.072844740716</v>
      </c>
      <c r="V12" s="112">
        <f t="shared" si="21"/>
        <v>495656.42741039459</v>
      </c>
      <c r="W12" s="113">
        <f>SUM(V12:V$24)</f>
        <v>5694095.8145421026</v>
      </c>
      <c r="X12" s="114">
        <f t="shared" si="0"/>
        <v>495656.42741039459</v>
      </c>
      <c r="Y12" s="112">
        <f>SUM(X12:X$24)</f>
        <v>5573490.1803815216</v>
      </c>
      <c r="Z12" s="112">
        <f t="shared" si="1"/>
        <v>0</v>
      </c>
      <c r="AA12" s="113">
        <f>SUM(Z12:Z$24)</f>
        <v>120605.63416058136</v>
      </c>
      <c r="AB12" s="106">
        <f t="shared" si="2"/>
        <v>57.363686730193692</v>
      </c>
      <c r="AC12" s="107">
        <f t="shared" si="3"/>
        <v>56.148676649363104</v>
      </c>
      <c r="AD12" s="115">
        <f t="shared" si="16"/>
        <v>97.881917725153713</v>
      </c>
      <c r="AE12" s="107">
        <f t="shared" si="4"/>
        <v>1.2150100808305921</v>
      </c>
      <c r="AF12" s="116">
        <f t="shared" si="17"/>
        <v>2.1180822748463011</v>
      </c>
      <c r="AH12" s="117">
        <f t="shared" si="25"/>
        <v>5.12055299565836E-7</v>
      </c>
      <c r="AI12" s="118">
        <f t="shared" si="18"/>
        <v>0</v>
      </c>
      <c r="AJ12" s="118">
        <f t="shared" si="22"/>
        <v>15255065.857399648</v>
      </c>
      <c r="AK12" s="118">
        <f>SUM(AJ12:AJ$24)/U12/U12</f>
        <v>1.8944919177336834E-2</v>
      </c>
      <c r="AL12" s="118">
        <f t="shared" si="23"/>
        <v>14586581.715459026</v>
      </c>
      <c r="AM12" s="118">
        <f>SUM(AL12:AL$24)/U12/U12</f>
        <v>1.7153633044666113E-2</v>
      </c>
      <c r="AN12" s="118">
        <f t="shared" si="24"/>
        <v>7488.3117922427364</v>
      </c>
      <c r="AO12" s="119">
        <f>SUM(AN12:AN$24)/U12/U12</f>
        <v>5.8049816321396061E-4</v>
      </c>
      <c r="AP12" s="106">
        <f t="shared" si="5"/>
        <v>57.093911265201676</v>
      </c>
      <c r="AQ12" s="107">
        <f t="shared" si="6"/>
        <v>57.633462195185707</v>
      </c>
      <c r="AR12" s="107">
        <f t="shared" si="7"/>
        <v>55.891971766853267</v>
      </c>
      <c r="AS12" s="107">
        <f t="shared" si="8"/>
        <v>56.405381531872941</v>
      </c>
      <c r="AT12" s="107">
        <f t="shared" si="9"/>
        <v>1.167786763033102</v>
      </c>
      <c r="AU12" s="120">
        <f t="shared" si="10"/>
        <v>1.2622333986280823</v>
      </c>
    </row>
    <row r="13" spans="1:47" ht="14.45" customHeight="1" x14ac:dyDescent="0.25">
      <c r="A13" s="75"/>
      <c r="B13" s="99" t="s">
        <v>74</v>
      </c>
      <c r="C13" s="100">
        <v>28568</v>
      </c>
      <c r="D13" s="101">
        <v>24</v>
      </c>
      <c r="E13" s="101">
        <v>9548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8.4010081209745166E-4</v>
      </c>
      <c r="R13" s="109">
        <f t="shared" si="14"/>
        <v>8.3303893591873588E-4</v>
      </c>
      <c r="S13" s="110">
        <f t="shared" si="15"/>
        <v>0</v>
      </c>
      <c r="T13" s="111">
        <f t="shared" si="19"/>
        <v>4.1569566067926845E-3</v>
      </c>
      <c r="U13" s="112">
        <f t="shared" si="20"/>
        <v>98996.943275552941</v>
      </c>
      <c r="V13" s="112">
        <f t="shared" si="21"/>
        <v>494005.71768920933</v>
      </c>
      <c r="W13" s="113">
        <f>SUM(V13:V$24)</f>
        <v>5198439.3871317077</v>
      </c>
      <c r="X13" s="114">
        <f t="shared" si="0"/>
        <v>494005.71768920933</v>
      </c>
      <c r="Y13" s="112">
        <f>SUM(X13:X$24)</f>
        <v>5077833.7529711258</v>
      </c>
      <c r="Z13" s="112">
        <f t="shared" si="1"/>
        <v>0</v>
      </c>
      <c r="AA13" s="113">
        <f>SUM(Z13:Z$24)</f>
        <v>120605.63416058136</v>
      </c>
      <c r="AB13" s="106">
        <f t="shared" si="2"/>
        <v>52.51111009217847</v>
      </c>
      <c r="AC13" s="107">
        <f t="shared" si="3"/>
        <v>51.292833747777792</v>
      </c>
      <c r="AD13" s="115">
        <f t="shared" si="16"/>
        <v>97.679964597468796</v>
      </c>
      <c r="AE13" s="107">
        <f t="shared" si="4"/>
        <v>1.2182763444006723</v>
      </c>
      <c r="AF13" s="116">
        <f t="shared" si="17"/>
        <v>2.3200354025311962</v>
      </c>
      <c r="AH13" s="117">
        <f t="shared" si="25"/>
        <v>7.1701895093455093E-7</v>
      </c>
      <c r="AI13" s="118">
        <f t="shared" si="18"/>
        <v>0</v>
      </c>
      <c r="AJ13" s="118">
        <f t="shared" si="22"/>
        <v>17636825.78557872</v>
      </c>
      <c r="AK13" s="118">
        <f>SUM(AJ13:AJ$24)/U13/U13</f>
        <v>1.7490337173150107E-2</v>
      </c>
      <c r="AL13" s="118">
        <f t="shared" si="23"/>
        <v>16785987.498735394</v>
      </c>
      <c r="AM13" s="118">
        <f>SUM(AL13:AL$24)/U13/U13</f>
        <v>1.5757617127726591E-2</v>
      </c>
      <c r="AN13" s="118">
        <f t="shared" si="24"/>
        <v>10516.81028620371</v>
      </c>
      <c r="AO13" s="119">
        <f>SUM(AN13:AN$24)/U13/U13</f>
        <v>5.8285933618680943E-4</v>
      </c>
      <c r="AP13" s="106">
        <f t="shared" si="5"/>
        <v>52.251898056801302</v>
      </c>
      <c r="AQ13" s="107">
        <f t="shared" si="6"/>
        <v>52.770322127555637</v>
      </c>
      <c r="AR13" s="107">
        <f t="shared" si="7"/>
        <v>51.046796226334671</v>
      </c>
      <c r="AS13" s="107">
        <f t="shared" si="8"/>
        <v>51.538871269220913</v>
      </c>
      <c r="AT13" s="107">
        <f t="shared" si="9"/>
        <v>1.1709570837778007</v>
      </c>
      <c r="AU13" s="120">
        <f t="shared" si="10"/>
        <v>1.265595605023544</v>
      </c>
    </row>
    <row r="14" spans="1:47" ht="14.45" customHeight="1" x14ac:dyDescent="0.25">
      <c r="A14" s="75"/>
      <c r="B14" s="99" t="s">
        <v>75</v>
      </c>
      <c r="C14" s="100">
        <v>33457</v>
      </c>
      <c r="D14" s="101">
        <v>20</v>
      </c>
      <c r="E14" s="101">
        <v>11168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5.9778222793436349E-4</v>
      </c>
      <c r="R14" s="109">
        <f t="shared" si="14"/>
        <v>5.9278901600402301E-4</v>
      </c>
      <c r="S14" s="110">
        <f t="shared" si="15"/>
        <v>0</v>
      </c>
      <c r="T14" s="111">
        <f t="shared" si="19"/>
        <v>2.9597780856650104E-3</v>
      </c>
      <c r="U14" s="112">
        <f t="shared" si="20"/>
        <v>98585.417278151348</v>
      </c>
      <c r="V14" s="112">
        <f t="shared" si="21"/>
        <v>492234.08286639495</v>
      </c>
      <c r="W14" s="113">
        <f>SUM(V14:V$24)</f>
        <v>4704433.6694424981</v>
      </c>
      <c r="X14" s="114">
        <f t="shared" si="0"/>
        <v>492234.08286639495</v>
      </c>
      <c r="Y14" s="112">
        <f>SUM(X14:X$24)</f>
        <v>4583828.0352819171</v>
      </c>
      <c r="Z14" s="112">
        <f t="shared" si="1"/>
        <v>0</v>
      </c>
      <c r="AA14" s="113">
        <f>SUM(Z14:Z$24)</f>
        <v>120605.63416058136</v>
      </c>
      <c r="AB14" s="106">
        <f t="shared" si="2"/>
        <v>47.719366609457985</v>
      </c>
      <c r="AC14" s="107">
        <f t="shared" si="3"/>
        <v>46.496004803113941</v>
      </c>
      <c r="AD14" s="115">
        <f t="shared" si="16"/>
        <v>97.436341063878302</v>
      </c>
      <c r="AE14" s="107">
        <f t="shared" si="4"/>
        <v>1.2233618063440521</v>
      </c>
      <c r="AF14" s="116">
        <f t="shared" si="17"/>
        <v>2.5636589361217164</v>
      </c>
      <c r="AH14" s="117">
        <f t="shared" si="25"/>
        <v>4.3671789064597261E-7</v>
      </c>
      <c r="AI14" s="118">
        <f t="shared" si="18"/>
        <v>0</v>
      </c>
      <c r="AJ14" s="118">
        <f t="shared" si="22"/>
        <v>8682515.4903481416</v>
      </c>
      <c r="AK14" s="118">
        <f>SUM(AJ14:AJ$24)/U14/U14</f>
        <v>1.5822002917187633E-2</v>
      </c>
      <c r="AL14" s="118">
        <f t="shared" si="23"/>
        <v>8217810.9688890986</v>
      </c>
      <c r="AM14" s="118">
        <f>SUM(AL14:AL$24)/U14/U14</f>
        <v>1.416232991012125E-2</v>
      </c>
      <c r="AN14" s="118">
        <f t="shared" si="24"/>
        <v>6390.1465678369186</v>
      </c>
      <c r="AO14" s="119">
        <f>SUM(AN14:AN$24)/U14/U14</f>
        <v>5.8665348412038887E-4</v>
      </c>
      <c r="AP14" s="106">
        <f t="shared" si="5"/>
        <v>47.472826944481604</v>
      </c>
      <c r="AQ14" s="107">
        <f t="shared" si="6"/>
        <v>47.965906274434367</v>
      </c>
      <c r="AR14" s="107">
        <f t="shared" si="7"/>
        <v>46.262753851170068</v>
      </c>
      <c r="AS14" s="107">
        <f t="shared" si="8"/>
        <v>46.729255755057814</v>
      </c>
      <c r="AT14" s="107">
        <f t="shared" si="9"/>
        <v>1.1758887821661372</v>
      </c>
      <c r="AU14" s="120">
        <f t="shared" si="10"/>
        <v>1.270834830521967</v>
      </c>
    </row>
    <row r="15" spans="1:47" ht="14.45" customHeight="1" x14ac:dyDescent="0.25">
      <c r="A15" s="75"/>
      <c r="B15" s="99" t="s">
        <v>76</v>
      </c>
      <c r="C15" s="100">
        <v>39086</v>
      </c>
      <c r="D15" s="101">
        <v>47</v>
      </c>
      <c r="E15" s="101">
        <v>12991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1.2024765900834058E-3</v>
      </c>
      <c r="R15" s="109">
        <f t="shared" si="14"/>
        <v>1.1803816357257859E-3</v>
      </c>
      <c r="S15" s="110">
        <f t="shared" si="15"/>
        <v>0</v>
      </c>
      <c r="T15" s="111">
        <f t="shared" si="19"/>
        <v>5.8856758218118728E-3</v>
      </c>
      <c r="U15" s="112">
        <f t="shared" si="20"/>
        <v>98293.626320525334</v>
      </c>
      <c r="V15" s="112">
        <f t="shared" si="21"/>
        <v>490116.41859135451</v>
      </c>
      <c r="W15" s="113">
        <f>SUM(V15:V$24)</f>
        <v>4212199.5865761032</v>
      </c>
      <c r="X15" s="114">
        <f t="shared" si="0"/>
        <v>490116.41859135451</v>
      </c>
      <c r="Y15" s="112">
        <f>SUM(X15:X$24)</f>
        <v>4091593.9524155217</v>
      </c>
      <c r="Z15" s="112">
        <f t="shared" si="1"/>
        <v>0</v>
      </c>
      <c r="AA15" s="113">
        <f>SUM(Z15:Z$24)</f>
        <v>120605.63416058136</v>
      </c>
      <c r="AB15" s="106">
        <f t="shared" si="2"/>
        <v>42.853232139798735</v>
      </c>
      <c r="AC15" s="107">
        <f t="shared" si="3"/>
        <v>41.626238705175631</v>
      </c>
      <c r="AD15" s="115">
        <f t="shared" si="16"/>
        <v>97.136754047815288</v>
      </c>
      <c r="AE15" s="107">
        <f t="shared" si="4"/>
        <v>1.2269934346231044</v>
      </c>
      <c r="AF15" s="116">
        <f t="shared" si="17"/>
        <v>2.8632459521847098</v>
      </c>
      <c r="AH15" s="117">
        <f t="shared" si="25"/>
        <v>7.3270836435330395E-7</v>
      </c>
      <c r="AI15" s="118">
        <f t="shared" si="18"/>
        <v>0</v>
      </c>
      <c r="AJ15" s="118">
        <f t="shared" si="22"/>
        <v>11570152.350751353</v>
      </c>
      <c r="AK15" s="118">
        <f>SUM(AJ15:AJ$24)/U15/U15</f>
        <v>1.5017420773666237E-2</v>
      </c>
      <c r="AL15" s="118">
        <f t="shared" si="23"/>
        <v>10874462.383104904</v>
      </c>
      <c r="AM15" s="118">
        <f>SUM(AL15:AL$24)/U15/U15</f>
        <v>1.3395977356098107E-2</v>
      </c>
      <c r="AN15" s="118">
        <f t="shared" si="24"/>
        <v>10784.342677994042</v>
      </c>
      <c r="AO15" s="119">
        <f>SUM(AN15:AN$24)/U15/U15</f>
        <v>5.8948029742364385E-4</v>
      </c>
      <c r="AP15" s="106">
        <f t="shared" si="5"/>
        <v>42.613042790234445</v>
      </c>
      <c r="AQ15" s="107">
        <f t="shared" si="6"/>
        <v>43.093421489363024</v>
      </c>
      <c r="AR15" s="107">
        <f t="shared" si="7"/>
        <v>41.399386359780685</v>
      </c>
      <c r="AS15" s="107">
        <f t="shared" si="8"/>
        <v>41.853091050570576</v>
      </c>
      <c r="AT15" s="107">
        <f t="shared" si="9"/>
        <v>1.1794061725608396</v>
      </c>
      <c r="AU15" s="120">
        <f t="shared" si="10"/>
        <v>1.2745806966853692</v>
      </c>
    </row>
    <row r="16" spans="1:47" ht="14.45" customHeight="1" x14ac:dyDescent="0.25">
      <c r="A16" s="75"/>
      <c r="B16" s="99" t="s">
        <v>77</v>
      </c>
      <c r="C16" s="100">
        <v>44176</v>
      </c>
      <c r="D16" s="101">
        <v>78</v>
      </c>
      <c r="E16" s="101">
        <v>14783</v>
      </c>
      <c r="F16" s="102">
        <v>9.6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1.7656646142701919E-3</v>
      </c>
      <c r="R16" s="109">
        <f t="shared" si="14"/>
        <v>1.7503102966358174E-3</v>
      </c>
      <c r="S16" s="110">
        <f t="shared" si="15"/>
        <v>6.4939457484948927E-4</v>
      </c>
      <c r="T16" s="111">
        <f t="shared" si="19"/>
        <v>8.7166960935929193E-3</v>
      </c>
      <c r="U16" s="112">
        <f t="shared" si="20"/>
        <v>97715.1019006524</v>
      </c>
      <c r="V16" s="112">
        <f t="shared" si="21"/>
        <v>486629.62713500683</v>
      </c>
      <c r="W16" s="113">
        <f>SUM(V16:V$24)</f>
        <v>3722083.1679847492</v>
      </c>
      <c r="X16" s="114">
        <f t="shared" si="0"/>
        <v>486313.61249518435</v>
      </c>
      <c r="Y16" s="112">
        <f>SUM(X16:X$24)</f>
        <v>3601477.5338241677</v>
      </c>
      <c r="Z16" s="112">
        <f t="shared" si="1"/>
        <v>316.01463982250323</v>
      </c>
      <c r="AA16" s="113">
        <f>SUM(Z16:Z$24)</f>
        <v>120605.63416058136</v>
      </c>
      <c r="AB16" s="106">
        <f t="shared" si="2"/>
        <v>38.091176241815887</v>
      </c>
      <c r="AC16" s="107">
        <f t="shared" si="3"/>
        <v>36.856918365451989</v>
      </c>
      <c r="AD16" s="115">
        <f t="shared" si="16"/>
        <v>96.759727584865303</v>
      </c>
      <c r="AE16" s="107">
        <f t="shared" si="4"/>
        <v>1.2342578763639005</v>
      </c>
      <c r="AF16" s="116">
        <f t="shared" si="17"/>
        <v>3.2402724151346942</v>
      </c>
      <c r="AH16" s="117">
        <f t="shared" si="25"/>
        <v>9.6562165802317537E-7</v>
      </c>
      <c r="AI16" s="118">
        <f t="shared" si="18"/>
        <v>4.3899943281853841E-8</v>
      </c>
      <c r="AJ16" s="118">
        <f t="shared" si="22"/>
        <v>11742101.288415592</v>
      </c>
      <c r="AK16" s="118">
        <f>SUM(AJ16:AJ$24)/U16/U16</f>
        <v>1.398401166441934E-2</v>
      </c>
      <c r="AL16" s="118">
        <f t="shared" si="23"/>
        <v>10948558.000970833</v>
      </c>
      <c r="AM16" s="118">
        <f>SUM(AL16:AL$24)/U16/U16</f>
        <v>1.241617236395081E-2</v>
      </c>
      <c r="AN16" s="118">
        <f t="shared" si="24"/>
        <v>24648.825125934709</v>
      </c>
      <c r="AO16" s="119">
        <f>SUM(AN16:AN$24)/U16/U16</f>
        <v>5.9535156392266663E-4</v>
      </c>
      <c r="AP16" s="106">
        <f t="shared" si="5"/>
        <v>37.859398375724162</v>
      </c>
      <c r="AQ16" s="107">
        <f t="shared" si="6"/>
        <v>38.322954107907613</v>
      </c>
      <c r="AR16" s="107">
        <f t="shared" si="7"/>
        <v>36.638519721332223</v>
      </c>
      <c r="AS16" s="107">
        <f t="shared" si="8"/>
        <v>37.075317009571755</v>
      </c>
      <c r="AT16" s="107">
        <f t="shared" si="9"/>
        <v>1.1864342151911575</v>
      </c>
      <c r="AU16" s="120">
        <f t="shared" si="10"/>
        <v>1.2820815375366434</v>
      </c>
    </row>
    <row r="17" spans="1:47" ht="14.45" customHeight="1" x14ac:dyDescent="0.25">
      <c r="A17" s="75"/>
      <c r="B17" s="99" t="s">
        <v>78</v>
      </c>
      <c r="C17" s="100">
        <v>37924</v>
      </c>
      <c r="D17" s="101">
        <v>116</v>
      </c>
      <c r="E17" s="101">
        <v>12781</v>
      </c>
      <c r="F17" s="102">
        <v>9.6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3.0587490771015716E-3</v>
      </c>
      <c r="R17" s="109">
        <f t="shared" si="14"/>
        <v>3.1371948235393299E-3</v>
      </c>
      <c r="S17" s="110">
        <f t="shared" si="15"/>
        <v>7.5111493623347149E-4</v>
      </c>
      <c r="T17" s="111">
        <f t="shared" si="19"/>
        <v>1.5573899169266823E-2</v>
      </c>
      <c r="U17" s="112">
        <f t="shared" si="20"/>
        <v>96863.349053629951</v>
      </c>
      <c r="V17" s="112">
        <f t="shared" si="21"/>
        <v>480856.34339305095</v>
      </c>
      <c r="W17" s="113">
        <f>SUM(V17:V$24)</f>
        <v>3235453.5408497415</v>
      </c>
      <c r="X17" s="114">
        <f t="shared" si="0"/>
        <v>480495.16501134582</v>
      </c>
      <c r="Y17" s="112">
        <f>SUM(X17:X$24)</f>
        <v>3115163.9213289833</v>
      </c>
      <c r="Z17" s="112">
        <f t="shared" si="1"/>
        <v>361.17838170513176</v>
      </c>
      <c r="AA17" s="113">
        <f>SUM(Z17:Z$24)</f>
        <v>120289.61952075886</v>
      </c>
      <c r="AB17" s="106">
        <f t="shared" si="2"/>
        <v>33.402247315012623</v>
      </c>
      <c r="AC17" s="107">
        <f t="shared" si="3"/>
        <v>32.160398662286831</v>
      </c>
      <c r="AD17" s="115">
        <f t="shared" si="16"/>
        <v>96.282140417038207</v>
      </c>
      <c r="AE17" s="107">
        <f t="shared" si="4"/>
        <v>1.2418486527257959</v>
      </c>
      <c r="AF17" s="116">
        <f t="shared" si="17"/>
        <v>3.717859582961796</v>
      </c>
      <c r="AH17" s="117">
        <f t="shared" si="25"/>
        <v>2.0583529583113391E-6</v>
      </c>
      <c r="AI17" s="118">
        <f t="shared" si="18"/>
        <v>5.872394668539539E-8</v>
      </c>
      <c r="AJ17" s="118">
        <f t="shared" si="22"/>
        <v>18777578.905039661</v>
      </c>
      <c r="AK17" s="118">
        <f>SUM(AJ17:AJ$24)/U17/U17</f>
        <v>1.2979536934034986E-2</v>
      </c>
      <c r="AL17" s="118">
        <f t="shared" si="23"/>
        <v>17304937.625981063</v>
      </c>
      <c r="AM17" s="118">
        <f>SUM(AL17:AL$24)/U17/U17</f>
        <v>1.1468580180015368E-2</v>
      </c>
      <c r="AN17" s="118">
        <f t="shared" si="24"/>
        <v>44211.143288137828</v>
      </c>
      <c r="AO17" s="119">
        <f>SUM(AN17:AN$24)/U17/U17</f>
        <v>6.0324075766996811E-4</v>
      </c>
      <c r="AP17" s="106">
        <f t="shared" si="5"/>
        <v>33.178948884463303</v>
      </c>
      <c r="AQ17" s="107">
        <f t="shared" si="6"/>
        <v>33.625545745561944</v>
      </c>
      <c r="AR17" s="107">
        <f t="shared" si="7"/>
        <v>31.950499406405473</v>
      </c>
      <c r="AS17" s="107">
        <f t="shared" si="8"/>
        <v>32.370297918168184</v>
      </c>
      <c r="AT17" s="107">
        <f t="shared" si="9"/>
        <v>1.1937091710640149</v>
      </c>
      <c r="AU17" s="120">
        <f t="shared" si="10"/>
        <v>1.289988134387577</v>
      </c>
    </row>
    <row r="18" spans="1:47" ht="14.45" customHeight="1" x14ac:dyDescent="0.25">
      <c r="A18" s="75"/>
      <c r="B18" s="99" t="s">
        <v>79</v>
      </c>
      <c r="C18" s="100">
        <v>35129</v>
      </c>
      <c r="D18" s="101">
        <v>134</v>
      </c>
      <c r="E18" s="101">
        <v>11522</v>
      </c>
      <c r="F18" s="102">
        <v>19.2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3.8145122263656809E-3</v>
      </c>
      <c r="R18" s="109">
        <f t="shared" si="14"/>
        <v>3.7864950551184471E-3</v>
      </c>
      <c r="S18" s="110">
        <f t="shared" si="15"/>
        <v>1.6663773650407916E-3</v>
      </c>
      <c r="T18" s="111">
        <f t="shared" si="19"/>
        <v>1.8767237240607748E-2</v>
      </c>
      <c r="U18" s="112">
        <f t="shared" si="20"/>
        <v>95354.80902227122</v>
      </c>
      <c r="V18" s="112">
        <f t="shared" si="21"/>
        <v>472612.87731902994</v>
      </c>
      <c r="W18" s="113">
        <f>SUM(V18:V$24)</f>
        <v>2754597.1974566905</v>
      </c>
      <c r="X18" s="114">
        <f t="shared" si="0"/>
        <v>471825.32591783867</v>
      </c>
      <c r="Y18" s="112">
        <f>SUM(X18:X$24)</f>
        <v>2634668.7563176374</v>
      </c>
      <c r="Z18" s="112">
        <f t="shared" si="1"/>
        <v>787.551401191232</v>
      </c>
      <c r="AA18" s="113">
        <f>SUM(Z18:Z$24)</f>
        <v>119928.44113905373</v>
      </c>
      <c r="AB18" s="106">
        <f t="shared" si="2"/>
        <v>28.887868642401898</v>
      </c>
      <c r="AC18" s="107">
        <f t="shared" si="3"/>
        <v>27.630161324137099</v>
      </c>
      <c r="AD18" s="115">
        <f t="shared" si="16"/>
        <v>95.646243986242979</v>
      </c>
      <c r="AE18" s="107">
        <f t="shared" si="4"/>
        <v>1.2577073182648089</v>
      </c>
      <c r="AF18" s="116">
        <f t="shared" si="17"/>
        <v>4.3537560137570468</v>
      </c>
      <c r="AH18" s="117">
        <f t="shared" si="25"/>
        <v>2.5790985085805273E-6</v>
      </c>
      <c r="AI18" s="118">
        <f t="shared" si="18"/>
        <v>1.4438470330828599E-7</v>
      </c>
      <c r="AJ18" s="118">
        <f t="shared" si="22"/>
        <v>16735816.426420897</v>
      </c>
      <c r="AK18" s="118">
        <f>SUM(AJ18:AJ$24)/U18/U18</f>
        <v>1.1328302076765476E-2</v>
      </c>
      <c r="AL18" s="118">
        <f t="shared" si="23"/>
        <v>15206042.121314164</v>
      </c>
      <c r="AM18" s="118">
        <f>SUM(AL18:AL$24)/U18/U18</f>
        <v>9.9311211244656993E-3</v>
      </c>
      <c r="AN18" s="118">
        <f t="shared" si="24"/>
        <v>70504.874288178427</v>
      </c>
      <c r="AO18" s="119">
        <f>SUM(AN18:AN$24)/U18/U18</f>
        <v>6.1761626250185682E-4</v>
      </c>
      <c r="AP18" s="106">
        <f t="shared" si="5"/>
        <v>28.679257028971335</v>
      </c>
      <c r="AQ18" s="107">
        <f t="shared" si="6"/>
        <v>29.096480255832461</v>
      </c>
      <c r="AR18" s="107">
        <f t="shared" si="7"/>
        <v>27.434837503491107</v>
      </c>
      <c r="AS18" s="107">
        <f t="shared" si="8"/>
        <v>27.825485144783091</v>
      </c>
      <c r="AT18" s="107">
        <f t="shared" si="9"/>
        <v>1.2089976207290292</v>
      </c>
      <c r="AU18" s="120">
        <f t="shared" si="10"/>
        <v>1.3064170158005886</v>
      </c>
    </row>
    <row r="19" spans="1:47" ht="14.45" customHeight="1" x14ac:dyDescent="0.25">
      <c r="A19" s="75"/>
      <c r="B19" s="99" t="s">
        <v>80</v>
      </c>
      <c r="C19" s="100">
        <v>36056</v>
      </c>
      <c r="D19" s="101">
        <v>245</v>
      </c>
      <c r="E19" s="101">
        <v>11918</v>
      </c>
      <c r="F19" s="102">
        <v>57.6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6.794985577989794E-3</v>
      </c>
      <c r="R19" s="109">
        <f t="shared" si="14"/>
        <v>6.7929833032574043E-3</v>
      </c>
      <c r="S19" s="110">
        <f t="shared" si="15"/>
        <v>4.8330256754489011E-3</v>
      </c>
      <c r="T19" s="111">
        <f t="shared" si="19"/>
        <v>3.3438315695574497E-2</v>
      </c>
      <c r="U19" s="112">
        <f t="shared" si="20"/>
        <v>93565.262699317405</v>
      </c>
      <c r="V19" s="112">
        <f t="shared" si="21"/>
        <v>460573.0137418214</v>
      </c>
      <c r="W19" s="113">
        <f>SUM(V19:V$24)</f>
        <v>2281984.3201376614</v>
      </c>
      <c r="X19" s="114">
        <f t="shared" si="0"/>
        <v>458347.05254098831</v>
      </c>
      <c r="Y19" s="112">
        <f>SUM(X19:X$24)</f>
        <v>2162843.4303997988</v>
      </c>
      <c r="Z19" s="112">
        <f t="shared" si="1"/>
        <v>2225.9612008331023</v>
      </c>
      <c r="AA19" s="113">
        <f>SUM(Z19:Z$24)</f>
        <v>119140.88973786251</v>
      </c>
      <c r="AB19" s="106">
        <f t="shared" si="2"/>
        <v>24.389225812052462</v>
      </c>
      <c r="AC19" s="107">
        <f t="shared" si="3"/>
        <v>23.1158804881502</v>
      </c>
      <c r="AD19" s="115">
        <f t="shared" si="16"/>
        <v>94.779066241319512</v>
      </c>
      <c r="AE19" s="107">
        <f t="shared" si="4"/>
        <v>1.2733453239022616</v>
      </c>
      <c r="AF19" s="116">
        <f t="shared" si="17"/>
        <v>5.2209337586804851</v>
      </c>
      <c r="AH19" s="117">
        <f t="shared" si="25"/>
        <v>4.4111545919416985E-6</v>
      </c>
      <c r="AI19" s="118">
        <f t="shared" si="18"/>
        <v>4.0356331081300158E-7</v>
      </c>
      <c r="AJ19" s="118">
        <f t="shared" si="22"/>
        <v>19478008.378031403</v>
      </c>
      <c r="AK19" s="118">
        <f>SUM(AJ19:AJ$24)/U19/U19</f>
        <v>9.8540897751814155E-3</v>
      </c>
      <c r="AL19" s="118">
        <f t="shared" si="23"/>
        <v>17367414.753064349</v>
      </c>
      <c r="AM19" s="118">
        <f>SUM(AL19:AL$24)/U19/U19</f>
        <v>8.5776945549345691E-3</v>
      </c>
      <c r="AN19" s="118">
        <f t="shared" si="24"/>
        <v>151271.08447935581</v>
      </c>
      <c r="AO19" s="119">
        <f>SUM(AN19:AN$24)/U19/U19</f>
        <v>6.3341388000912437E-4</v>
      </c>
      <c r="AP19" s="106">
        <f t="shared" si="5"/>
        <v>24.194660986659134</v>
      </c>
      <c r="AQ19" s="107">
        <f t="shared" si="6"/>
        <v>24.583790637445791</v>
      </c>
      <c r="AR19" s="107">
        <f t="shared" si="7"/>
        <v>22.934353433962023</v>
      </c>
      <c r="AS19" s="107">
        <f t="shared" si="8"/>
        <v>23.297407542338377</v>
      </c>
      <c r="AT19" s="107">
        <f t="shared" si="9"/>
        <v>1.2240166024365369</v>
      </c>
      <c r="AU19" s="120">
        <f t="shared" si="10"/>
        <v>1.3226740453679864</v>
      </c>
    </row>
    <row r="20" spans="1:47" ht="14.45" customHeight="1" x14ac:dyDescent="0.25">
      <c r="A20" s="75"/>
      <c r="B20" s="99" t="s">
        <v>81</v>
      </c>
      <c r="C20" s="100">
        <v>39167</v>
      </c>
      <c r="D20" s="101">
        <v>480</v>
      </c>
      <c r="E20" s="101">
        <v>13107</v>
      </c>
      <c r="F20" s="102">
        <v>175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1.2255214849235325E-2</v>
      </c>
      <c r="R20" s="109">
        <f t="shared" si="14"/>
        <v>1.2022625808786686E-2</v>
      </c>
      <c r="S20" s="110">
        <f t="shared" si="15"/>
        <v>1.3351644159609368E-2</v>
      </c>
      <c r="T20" s="111">
        <f t="shared" si="19"/>
        <v>5.8485344085412165E-2</v>
      </c>
      <c r="U20" s="112">
        <f t="shared" si="20"/>
        <v>90436.59790703826</v>
      </c>
      <c r="V20" s="112">
        <f t="shared" si="21"/>
        <v>439938.4652428921</v>
      </c>
      <c r="W20" s="113">
        <f>SUM(V20:V$24)</f>
        <v>1821411.3063958399</v>
      </c>
      <c r="X20" s="114">
        <f t="shared" si="0"/>
        <v>434064.56340284436</v>
      </c>
      <c r="Y20" s="112">
        <f>SUM(X20:X$24)</f>
        <v>1704496.3778588106</v>
      </c>
      <c r="Z20" s="112">
        <f t="shared" si="1"/>
        <v>5873.9018400477698</v>
      </c>
      <c r="AA20" s="113">
        <f>SUM(Z20:Z$24)</f>
        <v>116914.92853702939</v>
      </c>
      <c r="AB20" s="106">
        <f t="shared" si="2"/>
        <v>20.140201517400158</v>
      </c>
      <c r="AC20" s="107">
        <f t="shared" si="3"/>
        <v>18.847418161515755</v>
      </c>
      <c r="AD20" s="115">
        <f t="shared" si="16"/>
        <v>93.581080334437075</v>
      </c>
      <c r="AE20" s="107">
        <f t="shared" si="4"/>
        <v>1.292783355884404</v>
      </c>
      <c r="AF20" s="116">
        <f t="shared" si="17"/>
        <v>6.418919665562937</v>
      </c>
      <c r="AH20" s="117">
        <f t="shared" si="25"/>
        <v>6.709342247305479E-6</v>
      </c>
      <c r="AI20" s="118">
        <f t="shared" si="18"/>
        <v>1.0050642983020172E-6</v>
      </c>
      <c r="AJ20" s="118">
        <f t="shared" si="22"/>
        <v>18860962.528644606</v>
      </c>
      <c r="AK20" s="118">
        <f>SUM(AJ20:AJ$24)/U20/U20</f>
        <v>8.166159847214239E-3</v>
      </c>
      <c r="AL20" s="118">
        <f t="shared" si="23"/>
        <v>16436964.729129542</v>
      </c>
      <c r="AM20" s="118">
        <f>SUM(AL20:AL$24)/U20/U20</f>
        <v>7.0579802456722856E-3</v>
      </c>
      <c r="AN20" s="118">
        <f t="shared" si="24"/>
        <v>292326.12126416824</v>
      </c>
      <c r="AO20" s="119">
        <f>SUM(AN20:AN$24)/U20/U20</f>
        <v>6.5950245977625989E-4</v>
      </c>
      <c r="AP20" s="106">
        <f t="shared" si="5"/>
        <v>19.963082575248116</v>
      </c>
      <c r="AQ20" s="107">
        <f t="shared" si="6"/>
        <v>20.317320459552199</v>
      </c>
      <c r="AR20" s="107">
        <f t="shared" si="7"/>
        <v>18.682755060270289</v>
      </c>
      <c r="AS20" s="107">
        <f t="shared" si="8"/>
        <v>19.012081262761221</v>
      </c>
      <c r="AT20" s="107">
        <f t="shared" si="9"/>
        <v>1.2424490271466877</v>
      </c>
      <c r="AU20" s="120">
        <f t="shared" si="10"/>
        <v>1.3431176846221202</v>
      </c>
    </row>
    <row r="21" spans="1:47" ht="14.45" customHeight="1" x14ac:dyDescent="0.25">
      <c r="A21" s="75"/>
      <c r="B21" s="99" t="s">
        <v>82</v>
      </c>
      <c r="C21" s="100">
        <v>42172</v>
      </c>
      <c r="D21" s="101">
        <v>852</v>
      </c>
      <c r="E21" s="101">
        <v>14441</v>
      </c>
      <c r="F21" s="102">
        <v>358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2.0202978279427106E-2</v>
      </c>
      <c r="R21" s="109">
        <f t="shared" si="14"/>
        <v>2.0392808521379219E-2</v>
      </c>
      <c r="S21" s="110">
        <f t="shared" si="15"/>
        <v>2.4790526971816357E-2</v>
      </c>
      <c r="T21" s="111">
        <f t="shared" si="19"/>
        <v>9.7299081010070218E-2</v>
      </c>
      <c r="U21" s="112">
        <f t="shared" si="20"/>
        <v>85147.382360531061</v>
      </c>
      <c r="V21" s="112">
        <f t="shared" si="21"/>
        <v>406259.00279538427</v>
      </c>
      <c r="W21" s="113">
        <f>SUM(V21:V$24)</f>
        <v>1381472.8411529476</v>
      </c>
      <c r="X21" s="114">
        <f t="shared" si="0"/>
        <v>396187.62802904204</v>
      </c>
      <c r="Y21" s="112">
        <f>SUM(X21:X$24)</f>
        <v>1270431.814455966</v>
      </c>
      <c r="Z21" s="112">
        <f t="shared" si="1"/>
        <v>10071.374766342191</v>
      </c>
      <c r="AA21" s="113">
        <f>SUM(Z21:Z$24)</f>
        <v>111041.02669698163</v>
      </c>
      <c r="AB21" s="106">
        <f t="shared" si="2"/>
        <v>16.224489853411054</v>
      </c>
      <c r="AC21" s="107">
        <f t="shared" si="3"/>
        <v>14.920386032264661</v>
      </c>
      <c r="AD21" s="115">
        <f t="shared" si="16"/>
        <v>91.962127420159121</v>
      </c>
      <c r="AE21" s="107">
        <f t="shared" si="4"/>
        <v>1.304103821146394</v>
      </c>
      <c r="AF21" s="116">
        <f t="shared" si="17"/>
        <v>8.0378725798408865</v>
      </c>
      <c r="AH21" s="117">
        <f t="shared" si="25"/>
        <v>1.0030481161021364E-5</v>
      </c>
      <c r="AI21" s="118">
        <f t="shared" si="18"/>
        <v>1.6741192953587701E-6</v>
      </c>
      <c r="AJ21" s="118">
        <f t="shared" si="22"/>
        <v>16447161.844979042</v>
      </c>
      <c r="AK21" s="118">
        <f>SUM(AJ21:AJ$24)/U21/U21</f>
        <v>6.6107228618995642E-3</v>
      </c>
      <c r="AL21" s="118">
        <f t="shared" si="23"/>
        <v>13859544.178880606</v>
      </c>
      <c r="AM21" s="118">
        <f>SUM(AL21:AL$24)/U21/U21</f>
        <v>5.6949315307858834E-3</v>
      </c>
      <c r="AN21" s="118">
        <f t="shared" si="24"/>
        <v>413181.98167246475</v>
      </c>
      <c r="AO21" s="119">
        <f>SUM(AN21:AN$24)/U21/U21</f>
        <v>7.036612772055831E-4</v>
      </c>
      <c r="AP21" s="106">
        <f t="shared" si="5"/>
        <v>16.065129403655561</v>
      </c>
      <c r="AQ21" s="107">
        <f t="shared" si="6"/>
        <v>16.383850303166547</v>
      </c>
      <c r="AR21" s="107">
        <f t="shared" si="7"/>
        <v>14.772475082809704</v>
      </c>
      <c r="AS21" s="107">
        <f t="shared" si="8"/>
        <v>15.068296981719618</v>
      </c>
      <c r="AT21" s="107">
        <f t="shared" si="9"/>
        <v>1.2521116567125778</v>
      </c>
      <c r="AU21" s="120">
        <f t="shared" si="10"/>
        <v>1.3560959855802102</v>
      </c>
    </row>
    <row r="22" spans="1:47" ht="14.45" customHeight="1" x14ac:dyDescent="0.25">
      <c r="A22" s="75"/>
      <c r="B22" s="99" t="s">
        <v>83</v>
      </c>
      <c r="C22" s="100">
        <v>26588</v>
      </c>
      <c r="D22" s="101">
        <v>862</v>
      </c>
      <c r="E22" s="101">
        <v>8444</v>
      </c>
      <c r="F22" s="102">
        <v>354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3.242064089062735E-2</v>
      </c>
      <c r="R22" s="109">
        <f t="shared" si="14"/>
        <v>3.1642254952321813E-2</v>
      </c>
      <c r="S22" s="110">
        <f t="shared" si="15"/>
        <v>4.1923259118900998E-2</v>
      </c>
      <c r="T22" s="111">
        <f t="shared" si="19"/>
        <v>0.14726466369542862</v>
      </c>
      <c r="U22" s="112">
        <f t="shared" si="20"/>
        <v>76862.62030643833</v>
      </c>
      <c r="V22" s="112">
        <f t="shared" si="21"/>
        <v>357722.54370722396</v>
      </c>
      <c r="W22" s="113">
        <f>SUM(V22:V$24)</f>
        <v>975213.83835756348</v>
      </c>
      <c r="X22" s="114">
        <f t="shared" si="0"/>
        <v>342725.64881471358</v>
      </c>
      <c r="Y22" s="112">
        <f>SUM(X22:X$24)</f>
        <v>874244.18642692408</v>
      </c>
      <c r="Z22" s="112">
        <f t="shared" si="1"/>
        <v>14996.894892510338</v>
      </c>
      <c r="AA22" s="113">
        <f>SUM(Z22:Z$24)</f>
        <v>100969.65193063943</v>
      </c>
      <c r="AB22" s="106">
        <f t="shared" si="2"/>
        <v>12.687751659643531</v>
      </c>
      <c r="AC22" s="107">
        <f t="shared" si="3"/>
        <v>11.374113749199021</v>
      </c>
      <c r="AD22" s="115">
        <f t="shared" si="16"/>
        <v>89.646409027512291</v>
      </c>
      <c r="AE22" s="107">
        <f t="shared" si="4"/>
        <v>1.3136379104445104</v>
      </c>
      <c r="AF22" s="116">
        <f t="shared" si="17"/>
        <v>10.353590972487696</v>
      </c>
      <c r="AH22" s="117">
        <f t="shared" si="25"/>
        <v>2.145379339992444E-5</v>
      </c>
      <c r="AI22" s="118">
        <f t="shared" si="18"/>
        <v>4.7567147635895883E-6</v>
      </c>
      <c r="AJ22" s="118">
        <f t="shared" si="22"/>
        <v>17559278.663850348</v>
      </c>
      <c r="AK22" s="118">
        <f>SUM(AJ22:AJ$24)/U22/U22</f>
        <v>5.3286762561216344E-3</v>
      </c>
      <c r="AL22" s="118">
        <f t="shared" si="23"/>
        <v>14212524.580089252</v>
      </c>
      <c r="AM22" s="118">
        <f>SUM(AL22:AL$24)/U22/U22</f>
        <v>4.6428207855639288E-3</v>
      </c>
      <c r="AN22" s="118">
        <f t="shared" si="24"/>
        <v>860741.49629781733</v>
      </c>
      <c r="AO22" s="119">
        <f>SUM(AN22:AN$24)/U22/U22</f>
        <v>7.9358927937657909E-4</v>
      </c>
      <c r="AP22" s="106">
        <f t="shared" si="5"/>
        <v>12.544676005860238</v>
      </c>
      <c r="AQ22" s="107">
        <f t="shared" si="6"/>
        <v>12.830827313426825</v>
      </c>
      <c r="AR22" s="107">
        <f t="shared" si="7"/>
        <v>11.240562783909276</v>
      </c>
      <c r="AS22" s="107">
        <f t="shared" si="8"/>
        <v>11.507664714488765</v>
      </c>
      <c r="AT22" s="107">
        <f t="shared" si="9"/>
        <v>1.258423305713035</v>
      </c>
      <c r="AU22" s="120">
        <f t="shared" si="10"/>
        <v>1.3688525151759858</v>
      </c>
    </row>
    <row r="23" spans="1:47" ht="14.45" customHeight="1" x14ac:dyDescent="0.25">
      <c r="A23" s="75"/>
      <c r="B23" s="99" t="s">
        <v>84</v>
      </c>
      <c r="C23" s="100">
        <v>20038</v>
      </c>
      <c r="D23" s="101">
        <v>1059</v>
      </c>
      <c r="E23" s="101">
        <v>6772</v>
      </c>
      <c r="F23" s="102">
        <v>530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5.2849585787004688E-2</v>
      </c>
      <c r="R23" s="109">
        <f t="shared" si="14"/>
        <v>5.3663643387384753E-2</v>
      </c>
      <c r="S23" s="110">
        <f t="shared" si="15"/>
        <v>7.8263437684583576E-2</v>
      </c>
      <c r="T23" s="111">
        <f>5*R23/(1+5*(1-O23)*R23)</f>
        <v>0.23800473805239347</v>
      </c>
      <c r="U23" s="112">
        <f t="shared" si="20"/>
        <v>65543.472376261256</v>
      </c>
      <c r="V23" s="112">
        <f>5*U23*((1-T23)+O23*T23)</f>
        <v>290693.21405082825</v>
      </c>
      <c r="W23" s="113">
        <f>SUM(V23:V$24)</f>
        <v>617491.29465033952</v>
      </c>
      <c r="X23" s="114">
        <f t="shared" si="0"/>
        <v>267942.56380762992</v>
      </c>
      <c r="Y23" s="112">
        <f>SUM(X23:X$24)</f>
        <v>531518.53761221049</v>
      </c>
      <c r="Z23" s="112">
        <f t="shared" si="1"/>
        <v>22750.65024319831</v>
      </c>
      <c r="AA23" s="113">
        <f>SUM(Z23:Z$24)</f>
        <v>85972.757038129101</v>
      </c>
      <c r="AB23" s="106">
        <f t="shared" si="2"/>
        <v>9.4210952252505997</v>
      </c>
      <c r="AC23" s="107">
        <f t="shared" si="3"/>
        <v>8.1094046186774449</v>
      </c>
      <c r="AD23" s="115">
        <f t="shared" si="16"/>
        <v>86.077090028157912</v>
      </c>
      <c r="AE23" s="107">
        <f t="shared" si="4"/>
        <v>1.3116906065731573</v>
      </c>
      <c r="AF23" s="116">
        <f t="shared" si="17"/>
        <v>13.922909971842119</v>
      </c>
      <c r="AH23" s="117">
        <f>IF(D23=0,0,T23*T23*(1-T23)/D23)</f>
        <v>4.075937504498613E-5</v>
      </c>
      <c r="AI23" s="118">
        <f t="shared" si="18"/>
        <v>1.065243236951785E-5</v>
      </c>
      <c r="AJ23" s="118">
        <f t="shared" si="22"/>
        <v>13921807.433444124</v>
      </c>
      <c r="AK23" s="118">
        <f>SUM(AJ23:AJ$24)/U23/U23</f>
        <v>3.2406843415699782E-3</v>
      </c>
      <c r="AL23" s="118">
        <f t="shared" si="23"/>
        <v>10658072.965994094</v>
      </c>
      <c r="AM23" s="118">
        <f>SUM(AL23:AL$24)/U23/U23</f>
        <v>3.0765329448222811E-3</v>
      </c>
      <c r="AN23" s="118">
        <f t="shared" si="24"/>
        <v>1269125.9640551379</v>
      </c>
      <c r="AO23" s="119">
        <f>SUM(AN23:AN$24)/U23/U23</f>
        <v>8.9099678664208515E-4</v>
      </c>
      <c r="AP23" s="106">
        <f t="shared" si="5"/>
        <v>9.3095182878191789</v>
      </c>
      <c r="AQ23" s="107">
        <f t="shared" si="6"/>
        <v>9.5326721626820206</v>
      </c>
      <c r="AR23" s="107">
        <f t="shared" si="7"/>
        <v>8.0006902729781348</v>
      </c>
      <c r="AS23" s="107">
        <f t="shared" si="8"/>
        <v>8.2181189643767549</v>
      </c>
      <c r="AT23" s="107">
        <f t="shared" si="9"/>
        <v>1.253185450769893</v>
      </c>
      <c r="AU23" s="120">
        <f t="shared" si="10"/>
        <v>1.3701957623764216</v>
      </c>
    </row>
    <row r="24" spans="1:47" ht="14.45" customHeight="1" x14ac:dyDescent="0.25">
      <c r="A24" s="51"/>
      <c r="B24" s="121" t="s">
        <v>85</v>
      </c>
      <c r="C24" s="122">
        <v>19434</v>
      </c>
      <c r="D24" s="123">
        <v>2653</v>
      </c>
      <c r="E24" s="123">
        <v>6513</v>
      </c>
      <c r="F24" s="124">
        <v>1260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0.13651332715858805</v>
      </c>
      <c r="R24" s="131">
        <f t="shared" si="14"/>
        <v>0.15282775012228636</v>
      </c>
      <c r="S24" s="132">
        <f t="shared" si="15"/>
        <v>0.19345923537540305</v>
      </c>
      <c r="T24" s="128">
        <v>1</v>
      </c>
      <c r="U24" s="133">
        <f>U23*(1-T23)</f>
        <v>49943.815402304906</v>
      </c>
      <c r="V24" s="133">
        <f>U24/R24</f>
        <v>326798.08059951128</v>
      </c>
      <c r="W24" s="134">
        <f>SUM(V24:V$24)</f>
        <v>326798.08059951128</v>
      </c>
      <c r="X24" s="128">
        <f t="shared" si="0"/>
        <v>263575.97380458051</v>
      </c>
      <c r="Y24" s="133">
        <f>SUM(X24:X$24)</f>
        <v>263575.97380458051</v>
      </c>
      <c r="Z24" s="133">
        <f t="shared" si="1"/>
        <v>63222.106794930791</v>
      </c>
      <c r="AA24" s="134">
        <f>SUM(Z24:Z$24)</f>
        <v>63222.106794930791</v>
      </c>
      <c r="AB24" s="135">
        <f t="shared" si="2"/>
        <v>6.5433142816003107</v>
      </c>
      <c r="AC24" s="129">
        <f t="shared" si="3"/>
        <v>5.2774497038609605</v>
      </c>
      <c r="AD24" s="136">
        <f t="shared" si="16"/>
        <v>80.654076462459699</v>
      </c>
      <c r="AE24" s="129">
        <f t="shared" si="4"/>
        <v>1.2658645777393509</v>
      </c>
      <c r="AF24" s="137">
        <f t="shared" si="17"/>
        <v>19.345923537540305</v>
      </c>
      <c r="AH24" s="138">
        <f>0</f>
        <v>0</v>
      </c>
      <c r="AI24" s="139">
        <f t="shared" si="18"/>
        <v>2.3957125690675181E-5</v>
      </c>
      <c r="AJ24" s="139">
        <v>0</v>
      </c>
      <c r="AK24" s="139">
        <f>(1-R24)/R24/R24/D24</f>
        <v>1.3671936489330674E-2</v>
      </c>
      <c r="AL24" s="139">
        <f>V24*V24*AI24</f>
        <v>2558548.8046140135</v>
      </c>
      <c r="AM24" s="139">
        <f>(1-S24)*(1-S24)*(1-R24)/R24/R24/D24+AI24/R24/R24</f>
        <v>9.9194275511696635E-3</v>
      </c>
      <c r="AN24" s="139">
        <f>V24*V24*AI24</f>
        <v>2558548.8046140135</v>
      </c>
      <c r="AO24" s="140">
        <f>S24*S24*(1-R24)/R24/R24/D24+AI24/R24/R24</f>
        <v>1.5374158204929551E-3</v>
      </c>
      <c r="AP24" s="135">
        <f t="shared" si="5"/>
        <v>6.3141372512996874</v>
      </c>
      <c r="AQ24" s="129">
        <f t="shared" si="6"/>
        <v>6.772491311900934</v>
      </c>
      <c r="AR24" s="129">
        <f t="shared" si="7"/>
        <v>5.0822409108198343</v>
      </c>
      <c r="AS24" s="129">
        <f t="shared" si="8"/>
        <v>5.4726584969020866</v>
      </c>
      <c r="AT24" s="129">
        <f t="shared" si="9"/>
        <v>1.1890131846745162</v>
      </c>
      <c r="AU24" s="141">
        <f t="shared" si="10"/>
        <v>1.3427159708041856</v>
      </c>
    </row>
    <row r="25" spans="1:47" ht="14.45" customHeight="1" x14ac:dyDescent="0.15">
      <c r="A25" s="75" t="s">
        <v>86</v>
      </c>
      <c r="B25" s="76" t="s">
        <v>68</v>
      </c>
      <c r="C25" s="142">
        <v>23813</v>
      </c>
      <c r="D25" s="78">
        <v>9</v>
      </c>
      <c r="E25" s="78">
        <v>7990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3.7794482005627176E-4</v>
      </c>
      <c r="R25" s="148">
        <f t="shared" si="14"/>
        <v>3.9416981072837559E-4</v>
      </c>
      <c r="S25" s="149">
        <f t="shared" si="15"/>
        <v>0</v>
      </c>
      <c r="T25" s="150">
        <f>5*R25/(1+5*(1-O25)*R25)</f>
        <v>1.9675909560049965E-3</v>
      </c>
      <c r="U25" s="151">
        <v>100000</v>
      </c>
      <c r="V25" s="151">
        <f>5*U25*((1-T25)+O25*T25)</f>
        <v>499173.42791147268</v>
      </c>
      <c r="W25" s="152">
        <f>SUM(V25:V$42)</f>
        <v>8777461.3895183951</v>
      </c>
      <c r="X25" s="153">
        <f t="shared" si="0"/>
        <v>499173.42791147268</v>
      </c>
      <c r="Y25" s="151">
        <f>SUM(X25:X$42)</f>
        <v>8507383.9915469792</v>
      </c>
      <c r="Z25" s="151">
        <f t="shared" si="1"/>
        <v>0</v>
      </c>
      <c r="AA25" s="152">
        <f>SUM(Z25:Z$42)</f>
        <v>270077.39797141665</v>
      </c>
      <c r="AB25" s="146">
        <f t="shared" si="2"/>
        <v>87.774613895183947</v>
      </c>
      <c r="AC25" s="147">
        <f t="shared" si="3"/>
        <v>85.07383991546979</v>
      </c>
      <c r="AD25" s="93">
        <f t="shared" si="16"/>
        <v>96.923057977857596</v>
      </c>
      <c r="AE25" s="147">
        <f t="shared" si="4"/>
        <v>2.7007739797141666</v>
      </c>
      <c r="AF25" s="94">
        <f t="shared" si="17"/>
        <v>3.0769420221424109</v>
      </c>
      <c r="AH25" s="95">
        <f>IF(D25=0,0,T25*T25*(1-T25)/D25)</f>
        <v>4.2931075673827938E-7</v>
      </c>
      <c r="AI25" s="96">
        <f t="shared" si="18"/>
        <v>0</v>
      </c>
      <c r="AJ25" s="96">
        <f>U25*U25*((1-O25)*5+AB26)^2*AH25</f>
        <v>32604446.640644193</v>
      </c>
      <c r="AK25" s="96">
        <f>SUM(AJ25:AJ$42)/U25/U25</f>
        <v>1.90927383677124E-2</v>
      </c>
      <c r="AL25" s="96">
        <f>U25*U25*((1-O25)*5*(1-S25)+AC26)^2*AH25+V25*V25*AI25</f>
        <v>30611011.445967622</v>
      </c>
      <c r="AM25" s="96">
        <f>SUM(AL25:AL$42)/U25/U25</f>
        <v>1.653477113832762E-2</v>
      </c>
      <c r="AN25" s="96">
        <f>U25*U25*((1-O25)*5*S25+AE26)^2*AH25+V25*V25*AI25</f>
        <v>31438.293433097781</v>
      </c>
      <c r="AO25" s="97">
        <f>SUM(AN25:AN$42)/U25/U25</f>
        <v>1.1283955418013129E-3</v>
      </c>
      <c r="AP25" s="146">
        <f t="shared" si="5"/>
        <v>87.503788003302461</v>
      </c>
      <c r="AQ25" s="147">
        <f t="shared" si="6"/>
        <v>88.045439787065433</v>
      </c>
      <c r="AR25" s="147">
        <f t="shared" si="7"/>
        <v>84.821808217453452</v>
      </c>
      <c r="AS25" s="147">
        <f t="shared" si="8"/>
        <v>85.325871613486129</v>
      </c>
      <c r="AT25" s="147">
        <f t="shared" si="9"/>
        <v>2.6349344451366505</v>
      </c>
      <c r="AU25" s="154">
        <f t="shared" si="10"/>
        <v>2.7666135142916826</v>
      </c>
    </row>
    <row r="26" spans="1:47" ht="14.45" customHeight="1" x14ac:dyDescent="0.15">
      <c r="A26" s="155"/>
      <c r="B26" s="99" t="s">
        <v>69</v>
      </c>
      <c r="C26" s="142">
        <v>27072</v>
      </c>
      <c r="D26" s="101">
        <v>2</v>
      </c>
      <c r="E26" s="101">
        <v>9028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7.387706855791962E-5</v>
      </c>
      <c r="R26" s="109">
        <f t="shared" si="14"/>
        <v>7.3754360954022096E-5</v>
      </c>
      <c r="S26" s="110">
        <f t="shared" si="15"/>
        <v>0</v>
      </c>
      <c r="T26" s="111">
        <f>5*R26/(1+5*(1-O26)*R26)</f>
        <v>3.6870187895777167E-4</v>
      </c>
      <c r="U26" s="112">
        <f>U25*(1-T25)</f>
        <v>99803.240904399499</v>
      </c>
      <c r="V26" s="112">
        <f>5*U26*((1-T26)+O26*T26)</f>
        <v>498921.58201284672</v>
      </c>
      <c r="W26" s="113">
        <f>SUM(V26:V$42)</f>
        <v>8278287.9616069226</v>
      </c>
      <c r="X26" s="114">
        <f t="shared" si="0"/>
        <v>498921.58201284672</v>
      </c>
      <c r="Y26" s="112">
        <f>SUM(X26:X$42)</f>
        <v>8008210.5636355057</v>
      </c>
      <c r="Z26" s="112">
        <f t="shared" si="1"/>
        <v>0</v>
      </c>
      <c r="AA26" s="113">
        <f>SUM(Z26:Z$42)</f>
        <v>270077.39797141665</v>
      </c>
      <c r="AB26" s="106">
        <f t="shared" si="2"/>
        <v>82.94608357995719</v>
      </c>
      <c r="AC26" s="107">
        <f t="shared" si="3"/>
        <v>80.239985105358343</v>
      </c>
      <c r="AD26" s="115">
        <f t="shared" si="16"/>
        <v>96.737521100691566</v>
      </c>
      <c r="AE26" s="107">
        <f t="shared" si="4"/>
        <v>2.7060984745988463</v>
      </c>
      <c r="AF26" s="116">
        <f t="shared" si="17"/>
        <v>3.2624788993084399</v>
      </c>
      <c r="AH26" s="117">
        <f>IF(D26=0,0,T26*T26*(1-T26)/D26)</f>
        <v>6.7945476908504799E-8</v>
      </c>
      <c r="AI26" s="118">
        <f t="shared" si="18"/>
        <v>0</v>
      </c>
      <c r="AJ26" s="118">
        <f>U26*U26*((1-O26)*5+AB27)^2*AH26</f>
        <v>4390872.6812607488</v>
      </c>
      <c r="AK26" s="118">
        <f>SUM(AJ26:AJ$42)/U26/U26</f>
        <v>1.5894781023145135E-2</v>
      </c>
      <c r="AL26" s="118">
        <f>U26*U26*((1-O26)*5*(1-S26)+AC27)^2*AH26+V26*V26*AI26</f>
        <v>4100688.314882081</v>
      </c>
      <c r="AM26" s="118">
        <f>SUM(AL26:AL$42)/U26/U26</f>
        <v>1.3526848234196639E-2</v>
      </c>
      <c r="AN26" s="118">
        <f>U26*U26*((1-O26)*5*S26+AE27)^2*AH26+V26*V26*AI26</f>
        <v>4959.7220918555176</v>
      </c>
      <c r="AO26" s="119">
        <f>SUM(AN26:AN$42)/U26/U26</f>
        <v>1.1296928859599125E-3</v>
      </c>
      <c r="AP26" s="106">
        <f t="shared" si="5"/>
        <v>82.698977548508111</v>
      </c>
      <c r="AQ26" s="107">
        <f t="shared" si="6"/>
        <v>83.193189611406268</v>
      </c>
      <c r="AR26" s="107">
        <f t="shared" si="7"/>
        <v>80.012027345726239</v>
      </c>
      <c r="AS26" s="107">
        <f t="shared" si="8"/>
        <v>80.467942864990448</v>
      </c>
      <c r="AT26" s="107">
        <f t="shared" si="9"/>
        <v>2.6402211022263571</v>
      </c>
      <c r="AU26" s="120">
        <f t="shared" si="10"/>
        <v>2.7719758469713356</v>
      </c>
    </row>
    <row r="27" spans="1:47" ht="14.45" customHeight="1" x14ac:dyDescent="0.15">
      <c r="A27" s="155"/>
      <c r="B27" s="99" t="s">
        <v>70</v>
      </c>
      <c r="C27" s="142">
        <v>28342</v>
      </c>
      <c r="D27" s="101">
        <v>1</v>
      </c>
      <c r="E27" s="101">
        <v>9448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3.5283325100557478E-5</v>
      </c>
      <c r="R27" s="109">
        <f t="shared" si="14"/>
        <v>3.5209249207264052E-5</v>
      </c>
      <c r="S27" s="110">
        <f t="shared" si="15"/>
        <v>0</v>
      </c>
      <c r="T27" s="111">
        <f t="shared" ref="T27:T40" si="28">5*R27/(1+5*(1-O27)*R27)</f>
        <v>1.7603352380894468E-4</v>
      </c>
      <c r="U27" s="112">
        <f t="shared" ref="U27:U41" si="29">U26*(1-T26)</f>
        <v>99766.443261951979</v>
      </c>
      <c r="V27" s="112">
        <f t="shared" ref="V27:V40" si="30">5*U27*((1-T27)+O27*T27)</f>
        <v>498796.16750428377</v>
      </c>
      <c r="W27" s="113">
        <f>SUM(V27:V$42)</f>
        <v>7779366.3795940764</v>
      </c>
      <c r="X27" s="114">
        <f t="shared" si="0"/>
        <v>498796.16750428377</v>
      </c>
      <c r="Y27" s="112">
        <f>SUM(X27:X$42)</f>
        <v>7509288.9816226587</v>
      </c>
      <c r="Z27" s="112">
        <f t="shared" si="1"/>
        <v>0</v>
      </c>
      <c r="AA27" s="113">
        <f>SUM(Z27:Z$42)</f>
        <v>270077.39797141665</v>
      </c>
      <c r="AB27" s="106">
        <f t="shared" si="2"/>
        <v>77.975781487650778</v>
      </c>
      <c r="AC27" s="107">
        <f t="shared" si="3"/>
        <v>75.268684901454066</v>
      </c>
      <c r="AD27" s="115">
        <f t="shared" si="16"/>
        <v>96.528285405353145</v>
      </c>
      <c r="AE27" s="107">
        <f t="shared" si="4"/>
        <v>2.7070965861966969</v>
      </c>
      <c r="AF27" s="116">
        <f t="shared" si="17"/>
        <v>3.4717145946468344</v>
      </c>
      <c r="AH27" s="117">
        <f t="shared" ref="AH27:AH40" si="31">IF(D27=0,0,T27*T27*(1-T27)/D27)</f>
        <v>3.0982346612700346E-8</v>
      </c>
      <c r="AI27" s="118">
        <f t="shared" si="18"/>
        <v>0</v>
      </c>
      <c r="AJ27" s="118">
        <f t="shared" ref="AJ27:AJ40" si="32">U27*U27*((1-O27)*5+AB28)^2*AH27</f>
        <v>1736551.7228731029</v>
      </c>
      <c r="AK27" s="118">
        <f>SUM(AJ27:AJ$42)/U27/U27</f>
        <v>1.5465362867984311E-2</v>
      </c>
      <c r="AL27" s="118">
        <f t="shared" ref="AL27:AL40" si="33">U27*U27*((1-O27)*5*(1-S27)+AC28)^2*AH27+V27*V27*AI27</f>
        <v>1613499.5474363398</v>
      </c>
      <c r="AM27" s="118">
        <f>SUM(AL27:AL$42)/U27/U27</f>
        <v>1.312483745235073E-2</v>
      </c>
      <c r="AN27" s="118">
        <f t="shared" ref="AN27:AN40" si="34">U27*U27*((1-O27)*5*S27+AE28)^2*AH27+V27*V27*AI27</f>
        <v>2260.7040072149166</v>
      </c>
      <c r="AO27" s="119">
        <f>SUM(AN27:AN$42)/U27/U27</f>
        <v>1.13002808957694E-3</v>
      </c>
      <c r="AP27" s="106">
        <f t="shared" si="5"/>
        <v>77.732036255915574</v>
      </c>
      <c r="AQ27" s="107">
        <f t="shared" si="6"/>
        <v>78.219526719385982</v>
      </c>
      <c r="AR27" s="107">
        <f t="shared" si="7"/>
        <v>75.044140082861091</v>
      </c>
      <c r="AS27" s="107">
        <f t="shared" si="8"/>
        <v>75.49322972004704</v>
      </c>
      <c r="AT27" s="107">
        <f t="shared" si="9"/>
        <v>2.6412094409487903</v>
      </c>
      <c r="AU27" s="120">
        <f t="shared" si="10"/>
        <v>2.7729837314446035</v>
      </c>
    </row>
    <row r="28" spans="1:47" ht="14.45" customHeight="1" x14ac:dyDescent="0.15">
      <c r="A28" s="155"/>
      <c r="B28" s="99" t="s">
        <v>71</v>
      </c>
      <c r="C28" s="142">
        <v>28396</v>
      </c>
      <c r="D28" s="101">
        <v>5</v>
      </c>
      <c r="E28" s="101">
        <v>9426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1.7608113818847726E-4</v>
      </c>
      <c r="R28" s="109">
        <f t="shared" si="14"/>
        <v>1.7759196156007825E-4</v>
      </c>
      <c r="S28" s="110">
        <f t="shared" si="15"/>
        <v>0</v>
      </c>
      <c r="T28" s="111">
        <f t="shared" si="28"/>
        <v>8.8760513684137078E-4</v>
      </c>
      <c r="U28" s="112">
        <f t="shared" si="29"/>
        <v>99748.881023386697</v>
      </c>
      <c r="V28" s="112">
        <f t="shared" si="30"/>
        <v>498545.19547375478</v>
      </c>
      <c r="W28" s="113">
        <f>SUM(V28:V$42)</f>
        <v>7280570.2120897928</v>
      </c>
      <c r="X28" s="114">
        <f t="shared" si="0"/>
        <v>498545.19547375478</v>
      </c>
      <c r="Y28" s="112">
        <f>SUM(X28:X$42)</f>
        <v>7010492.8141183751</v>
      </c>
      <c r="Z28" s="112">
        <f t="shared" si="1"/>
        <v>0</v>
      </c>
      <c r="AA28" s="113">
        <f>SUM(Z28:Z$42)</f>
        <v>270077.39797141665</v>
      </c>
      <c r="AB28" s="106">
        <f t="shared" si="2"/>
        <v>72.988991328963593</v>
      </c>
      <c r="AC28" s="107">
        <f t="shared" si="3"/>
        <v>70.281418119113781</v>
      </c>
      <c r="AD28" s="115">
        <f t="shared" si="16"/>
        <v>96.290436186949478</v>
      </c>
      <c r="AE28" s="107">
        <f t="shared" si="4"/>
        <v>2.7075732098497971</v>
      </c>
      <c r="AF28" s="116">
        <f t="shared" si="17"/>
        <v>3.7095638130504955</v>
      </c>
      <c r="AH28" s="117">
        <f t="shared" si="31"/>
        <v>1.5742871711216223E-7</v>
      </c>
      <c r="AI28" s="118">
        <f t="shared" si="18"/>
        <v>0</v>
      </c>
      <c r="AJ28" s="118">
        <f t="shared" si="32"/>
        <v>7741548.8796189474</v>
      </c>
      <c r="AK28" s="118">
        <f>SUM(AJ28:AJ$42)/U28/U28</f>
        <v>1.5296278519928016E-2</v>
      </c>
      <c r="AL28" s="118">
        <f t="shared" si="33"/>
        <v>7156209.8473743815</v>
      </c>
      <c r="AM28" s="118">
        <f>SUM(AL28:AL$42)/U28/U28</f>
        <v>1.2967296117378334E-2</v>
      </c>
      <c r="AN28" s="118">
        <f t="shared" si="34"/>
        <v>11503.546289321908</v>
      </c>
      <c r="AO28" s="119">
        <f>SUM(AN28:AN$42)/U28/U28</f>
        <v>1.130198830202793E-3</v>
      </c>
      <c r="AP28" s="106">
        <f t="shared" si="5"/>
        <v>72.746582204625923</v>
      </c>
      <c r="AQ28" s="107">
        <f t="shared" si="6"/>
        <v>73.231400453301262</v>
      </c>
      <c r="AR28" s="107">
        <f t="shared" si="7"/>
        <v>70.058225008188458</v>
      </c>
      <c r="AS28" s="107">
        <f t="shared" si="8"/>
        <v>70.504611230039103</v>
      </c>
      <c r="AT28" s="107">
        <f t="shared" si="9"/>
        <v>2.6416810872090211</v>
      </c>
      <c r="AU28" s="120">
        <f t="shared" si="10"/>
        <v>2.7734653324905731</v>
      </c>
    </row>
    <row r="29" spans="1:47" ht="14.45" customHeight="1" x14ac:dyDescent="0.15">
      <c r="A29" s="155"/>
      <c r="B29" s="99" t="s">
        <v>72</v>
      </c>
      <c r="C29" s="142">
        <v>28239</v>
      </c>
      <c r="D29" s="101">
        <v>6</v>
      </c>
      <c r="E29" s="101">
        <v>9401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2.1247211303516414E-4</v>
      </c>
      <c r="R29" s="109">
        <f t="shared" si="14"/>
        <v>2.1037682037490087E-4</v>
      </c>
      <c r="S29" s="110">
        <f t="shared" si="15"/>
        <v>0</v>
      </c>
      <c r="T29" s="111">
        <f t="shared" si="28"/>
        <v>1.0513407361342373E-3</v>
      </c>
      <c r="U29" s="112">
        <f t="shared" si="29"/>
        <v>99660.343404196159</v>
      </c>
      <c r="V29" s="112">
        <f t="shared" si="30"/>
        <v>498044.31215968187</v>
      </c>
      <c r="W29" s="113">
        <f>SUM(V29:V$42)</f>
        <v>6782025.016616038</v>
      </c>
      <c r="X29" s="114">
        <f t="shared" si="0"/>
        <v>498044.31215968187</v>
      </c>
      <c r="Y29" s="112">
        <f>SUM(X29:X$42)</f>
        <v>6511947.6186446212</v>
      </c>
      <c r="Z29" s="112">
        <f t="shared" si="1"/>
        <v>0</v>
      </c>
      <c r="AA29" s="113">
        <f>SUM(Z29:Z$42)</f>
        <v>270077.39797141665</v>
      </c>
      <c r="AB29" s="106">
        <f t="shared" si="2"/>
        <v>68.051391204924187</v>
      </c>
      <c r="AC29" s="107">
        <f t="shared" si="3"/>
        <v>65.341412604147607</v>
      </c>
      <c r="AD29" s="115">
        <f t="shared" si="16"/>
        <v>96.017746951541412</v>
      </c>
      <c r="AE29" s="107">
        <f t="shared" si="4"/>
        <v>2.7099786007765769</v>
      </c>
      <c r="AF29" s="116">
        <f t="shared" si="17"/>
        <v>3.9822530484585941</v>
      </c>
      <c r="AH29" s="117">
        <f t="shared" si="31"/>
        <v>1.8402587971762499E-7</v>
      </c>
      <c r="AI29" s="118">
        <f t="shared" si="18"/>
        <v>0</v>
      </c>
      <c r="AJ29" s="118">
        <f t="shared" si="32"/>
        <v>7860082.7906251289</v>
      </c>
      <c r="AK29" s="118">
        <f>SUM(AJ29:AJ$42)/U29/U29</f>
        <v>1.454402808714828E-2</v>
      </c>
      <c r="AL29" s="118">
        <f t="shared" si="33"/>
        <v>7223212.7877964135</v>
      </c>
      <c r="AM29" s="118">
        <f>SUM(AL29:AL$42)/U29/U29</f>
        <v>1.2269839306793581E-2</v>
      </c>
      <c r="AN29" s="118">
        <f t="shared" si="34"/>
        <v>13451.448320932723</v>
      </c>
      <c r="AO29" s="119">
        <f>SUM(AN29:AN$42)/U29/U29</f>
        <v>1.1310496360651433E-3</v>
      </c>
      <c r="AP29" s="106">
        <f t="shared" si="5"/>
        <v>67.81501790207551</v>
      </c>
      <c r="AQ29" s="107">
        <f t="shared" si="6"/>
        <v>68.287764507772863</v>
      </c>
      <c r="AR29" s="107">
        <f t="shared" si="7"/>
        <v>65.124304763015658</v>
      </c>
      <c r="AS29" s="107">
        <f t="shared" si="8"/>
        <v>65.558520445279555</v>
      </c>
      <c r="AT29" s="107">
        <f t="shared" si="9"/>
        <v>2.6440616812345668</v>
      </c>
      <c r="AU29" s="120">
        <f t="shared" si="10"/>
        <v>2.7758955203185871</v>
      </c>
    </row>
    <row r="30" spans="1:47" ht="14.45" customHeight="1" x14ac:dyDescent="0.15">
      <c r="A30" s="155"/>
      <c r="B30" s="99" t="s">
        <v>73</v>
      </c>
      <c r="C30" s="142">
        <v>26707</v>
      </c>
      <c r="D30" s="101">
        <v>7</v>
      </c>
      <c r="E30" s="101">
        <v>8932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2.6210356835286631E-4</v>
      </c>
      <c r="R30" s="109">
        <f t="shared" si="14"/>
        <v>2.6084380793522444E-4</v>
      </c>
      <c r="S30" s="110">
        <f t="shared" si="15"/>
        <v>0</v>
      </c>
      <c r="T30" s="111">
        <f t="shared" si="28"/>
        <v>1.3034005597597252E-3</v>
      </c>
      <c r="U30" s="112">
        <f t="shared" si="29"/>
        <v>99555.566425398196</v>
      </c>
      <c r="V30" s="112">
        <f t="shared" si="30"/>
        <v>497465.44506160606</v>
      </c>
      <c r="W30" s="113">
        <f>SUM(V30:V$42)</f>
        <v>6283980.7044563554</v>
      </c>
      <c r="X30" s="114">
        <f t="shared" si="0"/>
        <v>497465.44506160606</v>
      </c>
      <c r="Y30" s="112">
        <f>SUM(X30:X$42)</f>
        <v>6013903.3064849386</v>
      </c>
      <c r="Z30" s="112">
        <f t="shared" si="1"/>
        <v>0</v>
      </c>
      <c r="AA30" s="113">
        <f>SUM(Z30:Z$42)</f>
        <v>270077.39797141665</v>
      </c>
      <c r="AB30" s="106">
        <f t="shared" si="2"/>
        <v>63.120335005730155</v>
      </c>
      <c r="AC30" s="107">
        <f t="shared" si="3"/>
        <v>60.407504295517697</v>
      </c>
      <c r="AD30" s="115">
        <f t="shared" si="16"/>
        <v>95.702128783115327</v>
      </c>
      <c r="AE30" s="107">
        <f t="shared" si="4"/>
        <v>2.7128307102124594</v>
      </c>
      <c r="AF30" s="116">
        <f t="shared" si="17"/>
        <v>4.2978712168846771</v>
      </c>
      <c r="AH30" s="117">
        <f t="shared" si="31"/>
        <v>2.4237696188654483E-7</v>
      </c>
      <c r="AI30" s="118">
        <f t="shared" si="18"/>
        <v>0</v>
      </c>
      <c r="AJ30" s="118">
        <f t="shared" si="32"/>
        <v>8823974.4509194158</v>
      </c>
      <c r="AK30" s="118">
        <f>SUM(AJ30:AJ$42)/U30/U30</f>
        <v>1.3781616138556314E-2</v>
      </c>
      <c r="AL30" s="118">
        <f t="shared" si="33"/>
        <v>8050725.5901821656</v>
      </c>
      <c r="AM30" s="118">
        <f>SUM(AL30:AL$42)/U30/U30</f>
        <v>1.1566894801357416E-2</v>
      </c>
      <c r="AN30" s="118">
        <f t="shared" si="34"/>
        <v>17725.589067721387</v>
      </c>
      <c r="AO30" s="119">
        <f>SUM(AN30:AN$42)/U30/U30</f>
        <v>1.1320744473838074E-3</v>
      </c>
      <c r="AP30" s="106">
        <f t="shared" si="5"/>
        <v>62.89024055434578</v>
      </c>
      <c r="AQ30" s="107">
        <f t="shared" si="6"/>
        <v>63.350429457114529</v>
      </c>
      <c r="AR30" s="107">
        <f t="shared" si="7"/>
        <v>60.19670727687442</v>
      </c>
      <c r="AS30" s="107">
        <f t="shared" si="8"/>
        <v>60.618301314160973</v>
      </c>
      <c r="AT30" s="107">
        <f t="shared" si="9"/>
        <v>2.6468839347259383</v>
      </c>
      <c r="AU30" s="120">
        <f t="shared" si="10"/>
        <v>2.7787774856989804</v>
      </c>
    </row>
    <row r="31" spans="1:47" ht="14.45" customHeight="1" x14ac:dyDescent="0.15">
      <c r="A31" s="155"/>
      <c r="B31" s="99" t="s">
        <v>74</v>
      </c>
      <c r="C31" s="142">
        <v>30356</v>
      </c>
      <c r="D31" s="101">
        <v>8</v>
      </c>
      <c r="E31" s="101">
        <v>10117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2.635393332454869E-4</v>
      </c>
      <c r="R31" s="109">
        <f t="shared" si="14"/>
        <v>2.5984795831289243E-4</v>
      </c>
      <c r="S31" s="110">
        <f t="shared" si="15"/>
        <v>0</v>
      </c>
      <c r="T31" s="111">
        <f t="shared" si="28"/>
        <v>1.2984443499518522E-3</v>
      </c>
      <c r="U31" s="112">
        <f t="shared" si="29"/>
        <v>99425.805644392138</v>
      </c>
      <c r="V31" s="112">
        <f t="shared" si="30"/>
        <v>496824.66784256685</v>
      </c>
      <c r="W31" s="113">
        <f>SUM(V31:V$42)</f>
        <v>5786515.25939475</v>
      </c>
      <c r="X31" s="114">
        <f t="shared" si="0"/>
        <v>496824.66784256685</v>
      </c>
      <c r="Y31" s="112">
        <f>SUM(X31:X$42)</f>
        <v>5516437.8614233341</v>
      </c>
      <c r="Z31" s="112">
        <f t="shared" si="1"/>
        <v>0</v>
      </c>
      <c r="AA31" s="113">
        <f>SUM(Z31:Z$42)</f>
        <v>270077.39797141665</v>
      </c>
      <c r="AB31" s="106">
        <f t="shared" si="2"/>
        <v>58.199329861011023</v>
      </c>
      <c r="AC31" s="107">
        <f t="shared" si="3"/>
        <v>55.482958631016885</v>
      </c>
      <c r="AD31" s="115">
        <f t="shared" si="16"/>
        <v>95.332641739206878</v>
      </c>
      <c r="AE31" s="107">
        <f t="shared" si="4"/>
        <v>2.7163712299941487</v>
      </c>
      <c r="AF31" s="116">
        <f t="shared" si="17"/>
        <v>4.6673582607931436</v>
      </c>
      <c r="AH31" s="117">
        <f t="shared" si="31"/>
        <v>2.1047107595415166E-7</v>
      </c>
      <c r="AI31" s="118">
        <f t="shared" si="18"/>
        <v>0</v>
      </c>
      <c r="AJ31" s="118">
        <f t="shared" si="32"/>
        <v>6438657.1964364341</v>
      </c>
      <c r="AK31" s="118">
        <f>SUM(AJ31:AJ$42)/U31/U31</f>
        <v>1.2924993683552023E-2</v>
      </c>
      <c r="AL31" s="118">
        <f t="shared" si="33"/>
        <v>5824432.3876836207</v>
      </c>
      <c r="AM31" s="118">
        <f>SUM(AL31:AL$42)/U31/U31</f>
        <v>1.0782708284684099E-2</v>
      </c>
      <c r="AN31" s="118">
        <f t="shared" si="34"/>
        <v>15392.08489733981</v>
      </c>
      <c r="AO31" s="119">
        <f>SUM(AN31:AN$42)/U31/U31</f>
        <v>1.1332382285997396E-3</v>
      </c>
      <c r="AP31" s="106">
        <f t="shared" si="5"/>
        <v>57.976501102241571</v>
      </c>
      <c r="AQ31" s="107">
        <f t="shared" si="6"/>
        <v>58.422158619780475</v>
      </c>
      <c r="AR31" s="107">
        <f t="shared" si="7"/>
        <v>55.279432583184075</v>
      </c>
      <c r="AS31" s="107">
        <f t="shared" si="8"/>
        <v>55.686484678849695</v>
      </c>
      <c r="AT31" s="107">
        <f t="shared" si="9"/>
        <v>2.6503905663191842</v>
      </c>
      <c r="AU31" s="120">
        <f t="shared" si="10"/>
        <v>2.7823518936691132</v>
      </c>
    </row>
    <row r="32" spans="1:47" ht="14.45" customHeight="1" x14ac:dyDescent="0.15">
      <c r="A32" s="155"/>
      <c r="B32" s="99" t="s">
        <v>75</v>
      </c>
      <c r="C32" s="142">
        <v>36238</v>
      </c>
      <c r="D32" s="101">
        <v>15</v>
      </c>
      <c r="E32" s="101">
        <v>12135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4.1393012859429327E-4</v>
      </c>
      <c r="R32" s="109">
        <f t="shared" si="14"/>
        <v>4.1484548771639836E-4</v>
      </c>
      <c r="S32" s="110">
        <f t="shared" si="15"/>
        <v>0</v>
      </c>
      <c r="T32" s="111">
        <f t="shared" si="28"/>
        <v>2.0722110306355007E-3</v>
      </c>
      <c r="U32" s="112">
        <f t="shared" si="29"/>
        <v>99296.706768813761</v>
      </c>
      <c r="V32" s="112">
        <f t="shared" si="30"/>
        <v>496000.88988501031</v>
      </c>
      <c r="W32" s="113">
        <f>SUM(V32:V$42)</f>
        <v>5289690.5915521821</v>
      </c>
      <c r="X32" s="114">
        <f t="shared" si="0"/>
        <v>496000.88988501031</v>
      </c>
      <c r="Y32" s="112">
        <f>SUM(X32:X$42)</f>
        <v>5019613.1935807662</v>
      </c>
      <c r="Z32" s="112">
        <f t="shared" si="1"/>
        <v>0</v>
      </c>
      <c r="AA32" s="113">
        <f>SUM(Z32:Z$42)</f>
        <v>270077.39797141665</v>
      </c>
      <c r="AB32" s="106">
        <f t="shared" si="2"/>
        <v>53.27156119958574</v>
      </c>
      <c r="AC32" s="107">
        <f t="shared" si="3"/>
        <v>50.551658327074371</v>
      </c>
      <c r="AD32" s="115">
        <f t="shared" si="16"/>
        <v>94.894268515388433</v>
      </c>
      <c r="AE32" s="107">
        <f t="shared" si="4"/>
        <v>2.719902872511379</v>
      </c>
      <c r="AF32" s="116">
        <f t="shared" si="17"/>
        <v>5.1057314846115869</v>
      </c>
      <c r="AH32" s="117">
        <f t="shared" si="31"/>
        <v>2.8567735733217117E-7</v>
      </c>
      <c r="AI32" s="118">
        <f t="shared" si="18"/>
        <v>0</v>
      </c>
      <c r="AJ32" s="118">
        <f t="shared" si="32"/>
        <v>7246749.1112858197</v>
      </c>
      <c r="AK32" s="118">
        <f>SUM(AJ32:AJ$42)/U32/U32</f>
        <v>1.2305605247467041E-2</v>
      </c>
      <c r="AL32" s="118">
        <f t="shared" si="33"/>
        <v>6488868.7202919042</v>
      </c>
      <c r="AM32" s="118">
        <f>SUM(AL32:AL$42)/U32/U32</f>
        <v>1.0220041359319542E-2</v>
      </c>
      <c r="AN32" s="118">
        <f t="shared" si="34"/>
        <v>20924.450823532083</v>
      </c>
      <c r="AO32" s="119">
        <f>SUM(AN32:AN$42)/U32/U32</f>
        <v>1.1346257745181324E-3</v>
      </c>
      <c r="AP32" s="106">
        <f t="shared" si="5"/>
        <v>53.0541371597036</v>
      </c>
      <c r="AQ32" s="107">
        <f t="shared" si="6"/>
        <v>53.48898523946788</v>
      </c>
      <c r="AR32" s="107">
        <f t="shared" si="7"/>
        <v>50.353513655468085</v>
      </c>
      <c r="AS32" s="107">
        <f t="shared" si="8"/>
        <v>50.749802998680657</v>
      </c>
      <c r="AT32" s="107">
        <f t="shared" si="9"/>
        <v>2.653881827568203</v>
      </c>
      <c r="AU32" s="120">
        <f t="shared" si="10"/>
        <v>2.7859239174545549</v>
      </c>
    </row>
    <row r="33" spans="1:47" ht="14.45" customHeight="1" x14ac:dyDescent="0.15">
      <c r="A33" s="155"/>
      <c r="B33" s="99" t="s">
        <v>76</v>
      </c>
      <c r="C33" s="142">
        <v>40842</v>
      </c>
      <c r="D33" s="101">
        <v>30</v>
      </c>
      <c r="E33" s="101">
        <v>13555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7.345379756133392E-4</v>
      </c>
      <c r="R33" s="109">
        <f t="shared" si="14"/>
        <v>7.1760159492346444E-4</v>
      </c>
      <c r="S33" s="110">
        <f t="shared" si="15"/>
        <v>0</v>
      </c>
      <c r="T33" s="111">
        <f t="shared" si="28"/>
        <v>3.5820613119138278E-3</v>
      </c>
      <c r="U33" s="112">
        <f t="shared" si="29"/>
        <v>99090.943037741643</v>
      </c>
      <c r="V33" s="112">
        <f t="shared" si="30"/>
        <v>494633.56258901319</v>
      </c>
      <c r="W33" s="113">
        <f>SUM(V33:V$42)</f>
        <v>4793689.7016671719</v>
      </c>
      <c r="X33" s="114">
        <f t="shared" si="0"/>
        <v>494633.56258901319</v>
      </c>
      <c r="Y33" s="112">
        <f>SUM(X33:X$42)</f>
        <v>4523612.3036957551</v>
      </c>
      <c r="Z33" s="112">
        <f t="shared" si="1"/>
        <v>0</v>
      </c>
      <c r="AA33" s="113">
        <f>SUM(Z33:Z$42)</f>
        <v>270077.39797141665</v>
      </c>
      <c r="AB33" s="106">
        <f t="shared" si="2"/>
        <v>48.376668489685855</v>
      </c>
      <c r="AC33" s="107">
        <f t="shared" si="3"/>
        <v>45.651117700765113</v>
      </c>
      <c r="AD33" s="115">
        <f t="shared" si="16"/>
        <v>94.365980804358529</v>
      </c>
      <c r="AE33" s="107">
        <f t="shared" si="4"/>
        <v>2.7255507889207382</v>
      </c>
      <c r="AF33" s="116">
        <f t="shared" si="17"/>
        <v>5.6340191956414678</v>
      </c>
      <c r="AH33" s="117">
        <f t="shared" si="31"/>
        <v>4.2617337429575613E-7</v>
      </c>
      <c r="AI33" s="118">
        <f t="shared" si="18"/>
        <v>0</v>
      </c>
      <c r="AJ33" s="118">
        <f t="shared" si="32"/>
        <v>8798637.0557601973</v>
      </c>
      <c r="AK33" s="118">
        <f>SUM(AJ33:AJ$42)/U33/U33</f>
        <v>1.1618731644176535E-2</v>
      </c>
      <c r="AL33" s="118">
        <f t="shared" si="33"/>
        <v>7780216.9397268975</v>
      </c>
      <c r="AM33" s="118">
        <f>SUM(AL33:AL$42)/U33/U33</f>
        <v>9.6016823293811979E-3</v>
      </c>
      <c r="AN33" s="118">
        <f t="shared" si="34"/>
        <v>31309.758624117672</v>
      </c>
      <c r="AO33" s="119">
        <f>SUM(AN33:AN$42)/U33/U33</f>
        <v>1.1372117863203083E-3</v>
      </c>
      <c r="AP33" s="106">
        <f t="shared" si="5"/>
        <v>48.165399657426413</v>
      </c>
      <c r="AQ33" s="107">
        <f t="shared" si="6"/>
        <v>48.587937321945297</v>
      </c>
      <c r="AR33" s="107">
        <f t="shared" si="7"/>
        <v>45.459060878869742</v>
      </c>
      <c r="AS33" s="107">
        <f t="shared" si="8"/>
        <v>45.843174522660483</v>
      </c>
      <c r="AT33" s="107">
        <f t="shared" si="9"/>
        <v>2.659454550008618</v>
      </c>
      <c r="AU33" s="120">
        <f t="shared" si="10"/>
        <v>2.7916470278328585</v>
      </c>
    </row>
    <row r="34" spans="1:47" ht="14.45" customHeight="1" x14ac:dyDescent="0.15">
      <c r="A34" s="155"/>
      <c r="B34" s="99" t="s">
        <v>77</v>
      </c>
      <c r="C34" s="142">
        <v>46608</v>
      </c>
      <c r="D34" s="101">
        <v>63</v>
      </c>
      <c r="E34" s="101">
        <v>15633</v>
      </c>
      <c r="F34" s="156">
        <v>7.7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1.3516992790937178E-3</v>
      </c>
      <c r="R34" s="109">
        <f t="shared" si="14"/>
        <v>1.3486544122741318E-3</v>
      </c>
      <c r="S34" s="110">
        <f t="shared" si="15"/>
        <v>4.925478155184546E-4</v>
      </c>
      <c r="T34" s="111">
        <f t="shared" si="28"/>
        <v>6.7224667727213208E-3</v>
      </c>
      <c r="U34" s="112">
        <f t="shared" si="29"/>
        <v>98735.993204325088</v>
      </c>
      <c r="V34" s="112">
        <f t="shared" si="30"/>
        <v>492156.7953561091</v>
      </c>
      <c r="W34" s="113">
        <f>SUM(V34:V$42)</f>
        <v>4299056.1390781589</v>
      </c>
      <c r="X34" s="114">
        <f t="shared" si="0"/>
        <v>491914.38460166391</v>
      </c>
      <c r="Y34" s="112">
        <f>SUM(X34:X$42)</f>
        <v>4028978.7411067425</v>
      </c>
      <c r="Z34" s="112">
        <f t="shared" si="1"/>
        <v>242.41075444521465</v>
      </c>
      <c r="AA34" s="113">
        <f>SUM(Z34:Z$42)</f>
        <v>270077.39797141665</v>
      </c>
      <c r="AB34" s="106">
        <f t="shared" si="2"/>
        <v>43.540921598688499</v>
      </c>
      <c r="AC34" s="107">
        <f t="shared" si="3"/>
        <v>40.805572622023867</v>
      </c>
      <c r="AD34" s="115">
        <f t="shared" si="16"/>
        <v>93.717751310190394</v>
      </c>
      <c r="AE34" s="107">
        <f t="shared" si="4"/>
        <v>2.7353489766646315</v>
      </c>
      <c r="AF34" s="116">
        <f t="shared" si="17"/>
        <v>6.2822486898095953</v>
      </c>
      <c r="AH34" s="117">
        <f t="shared" si="31"/>
        <v>7.1250413893851551E-7</v>
      </c>
      <c r="AI34" s="118">
        <f t="shared" si="18"/>
        <v>3.1491409976836348E-8</v>
      </c>
      <c r="AJ34" s="118">
        <f t="shared" si="32"/>
        <v>11740256.477402035</v>
      </c>
      <c r="AK34" s="118">
        <f>SUM(AJ34:AJ$42)/U34/U34</f>
        <v>1.0799883321392751E-2</v>
      </c>
      <c r="AL34" s="118">
        <f t="shared" si="33"/>
        <v>10228452.370326648</v>
      </c>
      <c r="AM34" s="118">
        <f>SUM(AL34:AL$42)/U34/U34</f>
        <v>8.8727718438849704E-3</v>
      </c>
      <c r="AN34" s="118">
        <f t="shared" si="34"/>
        <v>60253.684348786715</v>
      </c>
      <c r="AO34" s="119">
        <f>SUM(AN34:AN$42)/U34/U34</f>
        <v>1.142191242495118E-3</v>
      </c>
      <c r="AP34" s="106">
        <f t="shared" si="5"/>
        <v>43.337233524006983</v>
      </c>
      <c r="AQ34" s="107">
        <f t="shared" si="6"/>
        <v>43.744609673370014</v>
      </c>
      <c r="AR34" s="107">
        <f t="shared" si="7"/>
        <v>40.620949654017529</v>
      </c>
      <c r="AS34" s="107">
        <f t="shared" si="8"/>
        <v>40.990195590030204</v>
      </c>
      <c r="AT34" s="107">
        <f t="shared" si="9"/>
        <v>2.6691081895529942</v>
      </c>
      <c r="AU34" s="120">
        <f t="shared" si="10"/>
        <v>2.8015897637762688</v>
      </c>
    </row>
    <row r="35" spans="1:47" ht="14.45" customHeight="1" x14ac:dyDescent="0.15">
      <c r="A35" s="155"/>
      <c r="B35" s="99" t="s">
        <v>78</v>
      </c>
      <c r="C35" s="142">
        <v>41974</v>
      </c>
      <c r="D35" s="101">
        <v>68</v>
      </c>
      <c r="E35" s="101">
        <v>14187</v>
      </c>
      <c r="F35" s="156">
        <v>7.7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1.6200505074569973E-3</v>
      </c>
      <c r="R35" s="109">
        <f t="shared" si="14"/>
        <v>1.6537986589964431E-3</v>
      </c>
      <c r="S35" s="110">
        <f t="shared" si="15"/>
        <v>5.4275040530062731E-4</v>
      </c>
      <c r="T35" s="111">
        <f t="shared" si="28"/>
        <v>8.2371250915574661E-3</v>
      </c>
      <c r="U35" s="112">
        <f t="shared" si="29"/>
        <v>98072.243770737376</v>
      </c>
      <c r="V35" s="112">
        <f t="shared" si="30"/>
        <v>488471.39617315336</v>
      </c>
      <c r="W35" s="113">
        <f>SUM(V35:V$42)</f>
        <v>3806899.3437220501</v>
      </c>
      <c r="X35" s="114">
        <f t="shared" si="0"/>
        <v>488206.27812490263</v>
      </c>
      <c r="Y35" s="112">
        <f>SUM(X35:X$42)</f>
        <v>3537064.3565050787</v>
      </c>
      <c r="Z35" s="112">
        <f t="shared" si="1"/>
        <v>265.11804825074228</v>
      </c>
      <c r="AA35" s="113">
        <f>SUM(Z35:Z$42)</f>
        <v>269834.98721697147</v>
      </c>
      <c r="AB35" s="106">
        <f t="shared" si="2"/>
        <v>38.817296284373846</v>
      </c>
      <c r="AC35" s="107">
        <f t="shared" si="3"/>
        <v>36.065906320789836</v>
      </c>
      <c r="AD35" s="115">
        <f t="shared" si="16"/>
        <v>92.911948468982885</v>
      </c>
      <c r="AE35" s="107">
        <f t="shared" si="4"/>
        <v>2.7513899635840122</v>
      </c>
      <c r="AF35" s="116">
        <f t="shared" si="17"/>
        <v>7.0880515310171202</v>
      </c>
      <c r="AH35" s="117">
        <f t="shared" si="31"/>
        <v>9.895785138798018E-7</v>
      </c>
      <c r="AI35" s="118">
        <f t="shared" si="18"/>
        <v>3.8236119496593593E-8</v>
      </c>
      <c r="AJ35" s="118">
        <f t="shared" si="32"/>
        <v>12650380.696656337</v>
      </c>
      <c r="AK35" s="118">
        <f>SUM(AJ35:AJ$42)/U35/U35</f>
        <v>9.7259307453701049E-3</v>
      </c>
      <c r="AL35" s="118">
        <f t="shared" si="33"/>
        <v>10808396.334886726</v>
      </c>
      <c r="AM35" s="118">
        <f>SUM(AL35:AL$42)/U35/U35</f>
        <v>7.9298279293054542E-3</v>
      </c>
      <c r="AN35" s="118">
        <f t="shared" si="34"/>
        <v>82300.384783643414</v>
      </c>
      <c r="AO35" s="119">
        <f>SUM(AN35:AN$42)/U35/U35</f>
        <v>1.1514396080906063E-3</v>
      </c>
      <c r="AP35" s="106">
        <f t="shared" si="5"/>
        <v>38.624000822576591</v>
      </c>
      <c r="AQ35" s="107">
        <f t="shared" si="6"/>
        <v>39.010591746171102</v>
      </c>
      <c r="AR35" s="107">
        <f t="shared" si="7"/>
        <v>35.891369141446233</v>
      </c>
      <c r="AS35" s="107">
        <f t="shared" si="8"/>
        <v>36.240443500133438</v>
      </c>
      <c r="AT35" s="107">
        <f t="shared" si="9"/>
        <v>2.6848815400690853</v>
      </c>
      <c r="AU35" s="120">
        <f t="shared" si="10"/>
        <v>2.8178983870989391</v>
      </c>
    </row>
    <row r="36" spans="1:47" ht="14.45" customHeight="1" x14ac:dyDescent="0.15">
      <c r="A36" s="155"/>
      <c r="B36" s="99" t="s">
        <v>79</v>
      </c>
      <c r="C36" s="142">
        <v>38619</v>
      </c>
      <c r="D36" s="101">
        <v>81</v>
      </c>
      <c r="E36" s="101">
        <v>12601</v>
      </c>
      <c r="F36" s="156">
        <v>15.4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2.0974131903985084E-3</v>
      </c>
      <c r="R36" s="109">
        <f t="shared" si="14"/>
        <v>2.0815238354945009E-3</v>
      </c>
      <c r="S36" s="110">
        <f t="shared" si="15"/>
        <v>1.2221252281564956E-3</v>
      </c>
      <c r="T36" s="111">
        <f t="shared" si="28"/>
        <v>1.0356282569406239E-2</v>
      </c>
      <c r="U36" s="112">
        <f t="shared" si="29"/>
        <v>97264.410430788092</v>
      </c>
      <c r="V36" s="112">
        <f t="shared" si="30"/>
        <v>483923.22066715342</v>
      </c>
      <c r="W36" s="113">
        <f>SUM(V36:V$42)</f>
        <v>3318427.947548897</v>
      </c>
      <c r="X36" s="114">
        <f t="shared" si="0"/>
        <v>483331.80589068535</v>
      </c>
      <c r="Y36" s="112">
        <f>SUM(X36:X$42)</f>
        <v>3048858.0783801759</v>
      </c>
      <c r="Z36" s="112">
        <f t="shared" si="1"/>
        <v>591.41477646807107</v>
      </c>
      <c r="AA36" s="113">
        <f>SUM(Z36:Z$42)</f>
        <v>269569.86916872067</v>
      </c>
      <c r="AB36" s="106">
        <f t="shared" si="2"/>
        <v>34.117596897482258</v>
      </c>
      <c r="AC36" s="107">
        <f t="shared" si="3"/>
        <v>31.346080903350543</v>
      </c>
      <c r="AD36" s="115">
        <f t="shared" si="16"/>
        <v>91.876579108254134</v>
      </c>
      <c r="AE36" s="107">
        <f t="shared" si="4"/>
        <v>2.7715159941317138</v>
      </c>
      <c r="AF36" s="116">
        <f t="shared" si="17"/>
        <v>8.1234208917458677</v>
      </c>
      <c r="AH36" s="117">
        <f t="shared" si="31"/>
        <v>1.3103932165796455E-6</v>
      </c>
      <c r="AI36" s="118">
        <f t="shared" si="18"/>
        <v>9.6867838908277055E-8</v>
      </c>
      <c r="AJ36" s="118">
        <f t="shared" si="32"/>
        <v>12558758.223312527</v>
      </c>
      <c r="AK36" s="118">
        <f>SUM(AJ36:AJ$42)/U36/U36</f>
        <v>8.5509619751973961E-3</v>
      </c>
      <c r="AL36" s="118">
        <f t="shared" si="33"/>
        <v>10470975.064726695</v>
      </c>
      <c r="AM36" s="118">
        <f>SUM(AL36:AL$42)/U36/U36</f>
        <v>6.9196054681513177E-3</v>
      </c>
      <c r="AN36" s="118">
        <f t="shared" si="34"/>
        <v>119687.20609410698</v>
      </c>
      <c r="AO36" s="119">
        <f>SUM(AN36:AN$42)/U36/U36</f>
        <v>1.1619461963677854E-3</v>
      </c>
      <c r="AP36" s="106">
        <f t="shared" si="5"/>
        <v>33.936352930620139</v>
      </c>
      <c r="AQ36" s="107">
        <f t="shared" si="6"/>
        <v>34.298840864344378</v>
      </c>
      <c r="AR36" s="107">
        <f t="shared" si="7"/>
        <v>31.183039938049028</v>
      </c>
      <c r="AS36" s="107">
        <f t="shared" si="8"/>
        <v>31.509121868652059</v>
      </c>
      <c r="AT36" s="107">
        <f t="shared" si="9"/>
        <v>2.7047048235988869</v>
      </c>
      <c r="AU36" s="120">
        <f t="shared" si="10"/>
        <v>2.8383271646645407</v>
      </c>
    </row>
    <row r="37" spans="1:47" ht="14.45" customHeight="1" x14ac:dyDescent="0.15">
      <c r="A37" s="155"/>
      <c r="B37" s="99" t="s">
        <v>80</v>
      </c>
      <c r="C37" s="142">
        <v>39856</v>
      </c>
      <c r="D37" s="101">
        <v>131</v>
      </c>
      <c r="E37" s="101">
        <v>13233</v>
      </c>
      <c r="F37" s="156">
        <v>46.2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3.2868325973504616E-3</v>
      </c>
      <c r="R37" s="109">
        <f t="shared" si="14"/>
        <v>3.2772630600899828E-3</v>
      </c>
      <c r="S37" s="110">
        <f t="shared" si="15"/>
        <v>3.4912718204488779E-3</v>
      </c>
      <c r="T37" s="111">
        <f t="shared" si="28"/>
        <v>1.6261585845030253E-2</v>
      </c>
      <c r="U37" s="112">
        <f t="shared" si="29"/>
        <v>96257.112712420145</v>
      </c>
      <c r="V37" s="112">
        <f t="shared" si="30"/>
        <v>477622.11115417618</v>
      </c>
      <c r="W37" s="113">
        <f>SUM(V37:V$42)</f>
        <v>2834504.7268817434</v>
      </c>
      <c r="X37" s="114">
        <f t="shared" si="0"/>
        <v>475954.60253668029</v>
      </c>
      <c r="Y37" s="112">
        <f>SUM(X37:X$42)</f>
        <v>2565526.2724894909</v>
      </c>
      <c r="Z37" s="112">
        <f t="shared" si="1"/>
        <v>1667.5086174958769</v>
      </c>
      <c r="AA37" s="113">
        <f>SUM(Z37:Z$42)</f>
        <v>268978.45439225261</v>
      </c>
      <c r="AB37" s="106">
        <f t="shared" si="2"/>
        <v>29.44722365972239</v>
      </c>
      <c r="AC37" s="107">
        <f t="shared" si="3"/>
        <v>26.652848814968234</v>
      </c>
      <c r="AD37" s="115">
        <f t="shared" si="16"/>
        <v>90.510566031471853</v>
      </c>
      <c r="AE37" s="107">
        <f t="shared" si="4"/>
        <v>2.794374844754159</v>
      </c>
      <c r="AF37" s="116">
        <f t="shared" si="17"/>
        <v>9.4894339685281643</v>
      </c>
      <c r="AH37" s="117">
        <f t="shared" si="31"/>
        <v>1.9857936936131502E-6</v>
      </c>
      <c r="AI37" s="118">
        <f t="shared" si="18"/>
        <v>2.6290960791389838E-7</v>
      </c>
      <c r="AJ37" s="118">
        <f t="shared" si="32"/>
        <v>13642995.407502042</v>
      </c>
      <c r="AK37" s="118">
        <f>SUM(AJ37:AJ$42)/U37/U37</f>
        <v>7.3754218487508492E-3</v>
      </c>
      <c r="AL37" s="118">
        <f t="shared" si="33"/>
        <v>11013544.546881614</v>
      </c>
      <c r="AM37" s="118">
        <f>SUM(AL37:AL$42)/U37/U37</f>
        <v>5.935073888538229E-3</v>
      </c>
      <c r="AN37" s="118">
        <f t="shared" si="34"/>
        <v>207450.84973701646</v>
      </c>
      <c r="AO37" s="119">
        <f>SUM(AN37:AN$42)/U37/U37</f>
        <v>1.1734745709927033E-3</v>
      </c>
      <c r="AP37" s="106">
        <f t="shared" si="5"/>
        <v>29.278898318272681</v>
      </c>
      <c r="AQ37" s="107">
        <f t="shared" si="6"/>
        <v>29.615549001172099</v>
      </c>
      <c r="AR37" s="107">
        <f t="shared" si="7"/>
        <v>26.50185153072044</v>
      </c>
      <c r="AS37" s="107">
        <f t="shared" si="8"/>
        <v>26.803846099216027</v>
      </c>
      <c r="AT37" s="107">
        <f t="shared" si="9"/>
        <v>2.7272330551449628</v>
      </c>
      <c r="AU37" s="120">
        <f t="shared" si="10"/>
        <v>2.8615166343633551</v>
      </c>
    </row>
    <row r="38" spans="1:47" ht="14.45" customHeight="1" x14ac:dyDescent="0.15">
      <c r="A38" s="155"/>
      <c r="B38" s="99" t="s">
        <v>81</v>
      </c>
      <c r="C38" s="142">
        <v>43251</v>
      </c>
      <c r="D38" s="101">
        <v>221</v>
      </c>
      <c r="E38" s="101">
        <v>14402</v>
      </c>
      <c r="F38" s="156">
        <v>155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5.1097084460474899E-3</v>
      </c>
      <c r="R38" s="109">
        <f t="shared" si="14"/>
        <v>4.9934723735301856E-3</v>
      </c>
      <c r="S38" s="110">
        <f t="shared" si="15"/>
        <v>1.0762394111928898E-2</v>
      </c>
      <c r="T38" s="111">
        <f t="shared" si="28"/>
        <v>2.4682247005781727E-2</v>
      </c>
      <c r="U38" s="112">
        <f t="shared" si="29"/>
        <v>94691.819410852375</v>
      </c>
      <c r="V38" s="112">
        <f t="shared" si="30"/>
        <v>468052.42951073404</v>
      </c>
      <c r="W38" s="113">
        <f>SUM(V38:V$42)</f>
        <v>2356882.6157275676</v>
      </c>
      <c r="X38" s="114">
        <f t="shared" si="0"/>
        <v>463015.0647992937</v>
      </c>
      <c r="Y38" s="112">
        <f>SUM(X38:X$42)</f>
        <v>2089571.6699528107</v>
      </c>
      <c r="Z38" s="112">
        <f t="shared" si="1"/>
        <v>5037.3647114403393</v>
      </c>
      <c r="AA38" s="113">
        <f>SUM(Z38:Z$42)</f>
        <v>267310.94577475672</v>
      </c>
      <c r="AB38" s="106">
        <f t="shared" si="2"/>
        <v>24.890034116901248</v>
      </c>
      <c r="AC38" s="107">
        <f t="shared" si="3"/>
        <v>22.067076997290545</v>
      </c>
      <c r="AD38" s="115">
        <f t="shared" si="16"/>
        <v>88.658283446490699</v>
      </c>
      <c r="AE38" s="107">
        <f t="shared" si="4"/>
        <v>2.8229571196107033</v>
      </c>
      <c r="AF38" s="116">
        <f t="shared" si="17"/>
        <v>11.341716553509308</v>
      </c>
      <c r="AH38" s="117">
        <f t="shared" si="31"/>
        <v>2.6885817361028766E-6</v>
      </c>
      <c r="AI38" s="118">
        <f t="shared" si="18"/>
        <v>7.3924211810223693E-7</v>
      </c>
      <c r="AJ38" s="118">
        <f t="shared" si="32"/>
        <v>12493738.485537738</v>
      </c>
      <c r="AK38" s="118">
        <f>SUM(AJ38:AJ$42)/U38/U38</f>
        <v>6.0997294716409979E-3</v>
      </c>
      <c r="AL38" s="118">
        <f t="shared" si="33"/>
        <v>9709135.2781789917</v>
      </c>
      <c r="AM38" s="118">
        <f>SUM(AL38:AL$42)/U38/U38</f>
        <v>4.9046203141562515E-3</v>
      </c>
      <c r="AN38" s="118">
        <f t="shared" si="34"/>
        <v>359791.51233438746</v>
      </c>
      <c r="AO38" s="119">
        <f>SUM(AN38:AN$42)/U38/U38</f>
        <v>1.1894551194200085E-3</v>
      </c>
      <c r="AP38" s="106">
        <f t="shared" si="5"/>
        <v>24.736956617776602</v>
      </c>
      <c r="AQ38" s="107">
        <f t="shared" si="6"/>
        <v>25.043111616025893</v>
      </c>
      <c r="AR38" s="107">
        <f t="shared" si="7"/>
        <v>21.929812328133245</v>
      </c>
      <c r="AS38" s="107">
        <f t="shared" si="8"/>
        <v>22.204341666447846</v>
      </c>
      <c r="AT38" s="107">
        <f t="shared" si="9"/>
        <v>2.755359702598188</v>
      </c>
      <c r="AU38" s="120">
        <f t="shared" si="10"/>
        <v>2.8905545366232186</v>
      </c>
    </row>
    <row r="39" spans="1:47" ht="14.45" customHeight="1" x14ac:dyDescent="0.15">
      <c r="A39" s="155"/>
      <c r="B39" s="99" t="s">
        <v>82</v>
      </c>
      <c r="C39" s="142">
        <v>49770</v>
      </c>
      <c r="D39" s="101">
        <v>399</v>
      </c>
      <c r="E39" s="101">
        <v>17155</v>
      </c>
      <c r="F39" s="156">
        <v>358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8.0168776371308016E-3</v>
      </c>
      <c r="R39" s="109">
        <f t="shared" si="14"/>
        <v>8.1030695589965843E-3</v>
      </c>
      <c r="S39" s="110">
        <f t="shared" si="15"/>
        <v>2.0868551442728069E-2</v>
      </c>
      <c r="T39" s="111">
        <f t="shared" si="28"/>
        <v>3.9774059502310985E-2</v>
      </c>
      <c r="U39" s="112">
        <f t="shared" si="29"/>
        <v>92354.612534726839</v>
      </c>
      <c r="V39" s="112">
        <f t="shared" si="30"/>
        <v>453324.24058864603</v>
      </c>
      <c r="W39" s="113">
        <f>SUM(V39:V$42)</f>
        <v>1888830.1862168335</v>
      </c>
      <c r="X39" s="114">
        <f t="shared" si="0"/>
        <v>443864.02035368624</v>
      </c>
      <c r="Y39" s="112">
        <f>SUM(X39:X$42)</f>
        <v>1626556.6051535169</v>
      </c>
      <c r="Z39" s="112">
        <f t="shared" si="1"/>
        <v>9460.2202349597956</v>
      </c>
      <c r="AA39" s="113">
        <f>SUM(Z39:Z$42)</f>
        <v>262273.58106331644</v>
      </c>
      <c r="AB39" s="106">
        <f t="shared" si="2"/>
        <v>20.451931250392096</v>
      </c>
      <c r="AC39" s="107">
        <f t="shared" si="3"/>
        <v>17.61207762678778</v>
      </c>
      <c r="AD39" s="115">
        <f t="shared" si="16"/>
        <v>86.114496529270937</v>
      </c>
      <c r="AE39" s="107">
        <f t="shared" si="4"/>
        <v>2.8398536236043141</v>
      </c>
      <c r="AF39" s="116">
        <f t="shared" si="17"/>
        <v>13.885503470729052</v>
      </c>
      <c r="AH39" s="117">
        <f t="shared" si="31"/>
        <v>3.8071534068253725E-6</v>
      </c>
      <c r="AI39" s="118">
        <f t="shared" si="18"/>
        <v>1.1910845236613396E-6</v>
      </c>
      <c r="AJ39" s="118">
        <f t="shared" si="32"/>
        <v>11098504.143127324</v>
      </c>
      <c r="AK39" s="118">
        <f>SUM(AJ39:AJ$42)/U39/U39</f>
        <v>4.9475766450175328E-3</v>
      </c>
      <c r="AL39" s="118">
        <f t="shared" si="33"/>
        <v>8135656.4425662234</v>
      </c>
      <c r="AM39" s="118">
        <f>SUM(AL39:AL$42)/U39/U39</f>
        <v>4.0176852806669897E-3</v>
      </c>
      <c r="AN39" s="118">
        <f t="shared" si="34"/>
        <v>517641.50559920055</v>
      </c>
      <c r="AO39" s="119">
        <f>SUM(AN39:AN$42)/U39/U39</f>
        <v>1.2082370443215311E-3</v>
      </c>
      <c r="AP39" s="106">
        <f t="shared" si="5"/>
        <v>20.314066786372177</v>
      </c>
      <c r="AQ39" s="107">
        <f t="shared" si="6"/>
        <v>20.589795714412016</v>
      </c>
      <c r="AR39" s="107">
        <f t="shared" si="7"/>
        <v>17.487842608478889</v>
      </c>
      <c r="AS39" s="107">
        <f t="shared" si="8"/>
        <v>17.736312645096671</v>
      </c>
      <c r="AT39" s="107">
        <f t="shared" si="9"/>
        <v>2.7717246031397162</v>
      </c>
      <c r="AU39" s="120">
        <f t="shared" si="10"/>
        <v>2.907982644068912</v>
      </c>
    </row>
    <row r="40" spans="1:47" ht="14.45" customHeight="1" x14ac:dyDescent="0.15">
      <c r="A40" s="155"/>
      <c r="B40" s="99" t="s">
        <v>83</v>
      </c>
      <c r="C40" s="142">
        <v>33714</v>
      </c>
      <c r="D40" s="101">
        <v>512</v>
      </c>
      <c r="E40" s="101">
        <v>10772</v>
      </c>
      <c r="F40" s="156">
        <v>480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1.518656937770659E-2</v>
      </c>
      <c r="R40" s="109">
        <f t="shared" si="14"/>
        <v>1.4797954179212664E-2</v>
      </c>
      <c r="S40" s="110">
        <f t="shared" si="15"/>
        <v>4.4559970293353138E-2</v>
      </c>
      <c r="T40" s="111">
        <f t="shared" si="28"/>
        <v>7.1576434239436354E-2</v>
      </c>
      <c r="U40" s="112">
        <f t="shared" si="29"/>
        <v>88681.294680457737</v>
      </c>
      <c r="V40" s="112">
        <f t="shared" si="30"/>
        <v>428943.81075192534</v>
      </c>
      <c r="W40" s="113">
        <f>SUM(V40:V$42)</f>
        <v>1435505.9456281872</v>
      </c>
      <c r="X40" s="114">
        <f t="shared" si="0"/>
        <v>409830.08728730184</v>
      </c>
      <c r="Y40" s="112">
        <f>SUM(X40:X$42)</f>
        <v>1182692.5847998306</v>
      </c>
      <c r="Z40" s="112">
        <f t="shared" si="1"/>
        <v>19113.723464623483</v>
      </c>
      <c r="AA40" s="113">
        <f>SUM(Z40:Z$42)</f>
        <v>252813.36082835658</v>
      </c>
      <c r="AB40" s="106">
        <f t="shared" si="2"/>
        <v>16.187246147011006</v>
      </c>
      <c r="AC40" s="107">
        <f t="shared" si="3"/>
        <v>13.336437960918209</v>
      </c>
      <c r="AD40" s="115">
        <f t="shared" si="16"/>
        <v>82.388553555051729</v>
      </c>
      <c r="AE40" s="107">
        <f t="shared" si="4"/>
        <v>2.8508081860927978</v>
      </c>
      <c r="AF40" s="116">
        <f t="shared" si="17"/>
        <v>17.611446444948285</v>
      </c>
      <c r="AH40" s="117">
        <f t="shared" si="31"/>
        <v>9.2900128066674773E-6</v>
      </c>
      <c r="AI40" s="118">
        <f t="shared" si="18"/>
        <v>3.9523189139257915E-6</v>
      </c>
      <c r="AJ40" s="118">
        <f t="shared" si="32"/>
        <v>15369082.06034771</v>
      </c>
      <c r="AK40" s="118">
        <f>SUM(AJ40:AJ$42)/U40/U40</f>
        <v>3.9546997027277223E-3</v>
      </c>
      <c r="AL40" s="118">
        <f t="shared" si="33"/>
        <v>10497066.701337457</v>
      </c>
      <c r="AM40" s="118">
        <f>SUM(AL40:AL$42)/U40/U40</f>
        <v>3.3229208482635463E-3</v>
      </c>
      <c r="AN40" s="118">
        <f t="shared" si="34"/>
        <v>1358687.7921247636</v>
      </c>
      <c r="AO40" s="119">
        <f>SUM(AN40:AN$42)/U40/U40</f>
        <v>1.2445831205530539E-3</v>
      </c>
      <c r="AP40" s="106">
        <f t="shared" si="5"/>
        <v>16.063988796812332</v>
      </c>
      <c r="AQ40" s="107">
        <f t="shared" si="6"/>
        <v>16.31050349720968</v>
      </c>
      <c r="AR40" s="107">
        <f t="shared" si="7"/>
        <v>13.223454188938826</v>
      </c>
      <c r="AS40" s="107">
        <f t="shared" si="8"/>
        <v>13.449421732897592</v>
      </c>
      <c r="AT40" s="107">
        <f t="shared" si="9"/>
        <v>2.7816620327947539</v>
      </c>
      <c r="AU40" s="120">
        <f t="shared" si="10"/>
        <v>2.9199543393908418</v>
      </c>
    </row>
    <row r="41" spans="1:47" ht="14.45" customHeight="1" x14ac:dyDescent="0.15">
      <c r="A41" s="155"/>
      <c r="B41" s="99" t="s">
        <v>84</v>
      </c>
      <c r="C41" s="142">
        <v>28739</v>
      </c>
      <c r="D41" s="101">
        <v>814</v>
      </c>
      <c r="E41" s="101">
        <v>9617</v>
      </c>
      <c r="F41" s="156">
        <v>940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2.8323880441212292E-2</v>
      </c>
      <c r="R41" s="109">
        <f t="shared" si="14"/>
        <v>2.8700148910744551E-2</v>
      </c>
      <c r="S41" s="110">
        <f t="shared" si="15"/>
        <v>9.7743579078714782E-2</v>
      </c>
      <c r="T41" s="111">
        <f>5*R41/(1+5*(1-O41)*R41)</f>
        <v>0.13475104592691842</v>
      </c>
      <c r="U41" s="112">
        <f t="shared" si="29"/>
        <v>82333.803823493872</v>
      </c>
      <c r="V41" s="112">
        <f>5*U41*((1-T41)+O41*T41)</f>
        <v>386568.24446663458</v>
      </c>
      <c r="W41" s="113">
        <f>SUM(V41:V$42)</f>
        <v>1006562.1348762619</v>
      </c>
      <c r="X41" s="114">
        <f t="shared" si="0"/>
        <v>348783.68069429015</v>
      </c>
      <c r="Y41" s="112">
        <f>SUM(X41:X$42)</f>
        <v>772862.49751252879</v>
      </c>
      <c r="Z41" s="112">
        <f t="shared" si="1"/>
        <v>37784.563772344445</v>
      </c>
      <c r="AA41" s="113">
        <f>SUM(Z41:Z$42)</f>
        <v>233699.63736373311</v>
      </c>
      <c r="AB41" s="106">
        <f t="shared" si="2"/>
        <v>12.22538116949044</v>
      </c>
      <c r="AC41" s="107">
        <f t="shared" si="3"/>
        <v>9.3869402556619548</v>
      </c>
      <c r="AD41" s="115">
        <f t="shared" si="16"/>
        <v>76.782393330098571</v>
      </c>
      <c r="AE41" s="107">
        <f t="shared" si="4"/>
        <v>2.8384409138284843</v>
      </c>
      <c r="AF41" s="116">
        <f t="shared" si="17"/>
        <v>23.217606669901418</v>
      </c>
      <c r="AH41" s="117">
        <f>IF(D41=0,0,T41*T41*(1-T41)/D41)</f>
        <v>1.9301051420922682E-5</v>
      </c>
      <c r="AI41" s="118">
        <f t="shared" si="18"/>
        <v>9.1701956771964026E-6</v>
      </c>
      <c r="AJ41" s="118">
        <f>U41*U41*((1-O41)*5+AB42)^2*AH41</f>
        <v>15732147.653814273</v>
      </c>
      <c r="AK41" s="118">
        <f>SUM(AJ41:AJ$42)/U41/U41</f>
        <v>2.3207676029174647E-3</v>
      </c>
      <c r="AL41" s="118">
        <f>U41*U41*((1-O41)*5*(1-S41)+AC42)^2*AH41+V41*V41*AI41</f>
        <v>9731871.9866789263</v>
      </c>
      <c r="AM41" s="118">
        <f>SUM(AL41:AL$42)/U41/U41</f>
        <v>2.3065279433887049E-3</v>
      </c>
      <c r="AN41" s="118">
        <f>U41*U41*((1-O41)*5*S41+AE42)^2*AH41+V41*V41*AI41</f>
        <v>2525429.8090846199</v>
      </c>
      <c r="AO41" s="119">
        <f>SUM(AN41:AN$42)/U41/U41</f>
        <v>1.2434513751997463E-3</v>
      </c>
      <c r="AP41" s="106">
        <f t="shared" si="5"/>
        <v>12.130959451525939</v>
      </c>
      <c r="AQ41" s="107">
        <f t="shared" si="6"/>
        <v>12.319802887454941</v>
      </c>
      <c r="AR41" s="107">
        <f t="shared" si="7"/>
        <v>9.2928086576338647</v>
      </c>
      <c r="AS41" s="107">
        <f t="shared" si="8"/>
        <v>9.4810718536900449</v>
      </c>
      <c r="AT41" s="107">
        <f t="shared" si="9"/>
        <v>2.7693262062550064</v>
      </c>
      <c r="AU41" s="120">
        <f t="shared" si="10"/>
        <v>2.9075556214019622</v>
      </c>
    </row>
    <row r="42" spans="1:47" ht="14.45" customHeight="1" thickBot="1" x14ac:dyDescent="0.2">
      <c r="A42" s="157"/>
      <c r="B42" s="158" t="s">
        <v>85</v>
      </c>
      <c r="C42" s="159">
        <v>42194</v>
      </c>
      <c r="D42" s="160">
        <v>4267</v>
      </c>
      <c r="E42" s="160">
        <v>14073</v>
      </c>
      <c r="F42" s="161">
        <v>4447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0.10112812248186946</v>
      </c>
      <c r="R42" s="168">
        <f t="shared" si="14"/>
        <v>0.11490312847449011</v>
      </c>
      <c r="S42" s="169">
        <f t="shared" si="15"/>
        <v>0.31599516805229871</v>
      </c>
      <c r="T42" s="165">
        <v>1</v>
      </c>
      <c r="U42" s="170">
        <f>U41*(1-T41)</f>
        <v>71239.237643136352</v>
      </c>
      <c r="V42" s="170">
        <f>U42/R42</f>
        <v>619993.89040962735</v>
      </c>
      <c r="W42" s="171">
        <f>SUM(V42:V$42)</f>
        <v>619993.89040962735</v>
      </c>
      <c r="X42" s="165">
        <f t="shared" si="0"/>
        <v>424078.81681823864</v>
      </c>
      <c r="Y42" s="170">
        <f>SUM(X42:X$42)</f>
        <v>424078.81681823864</v>
      </c>
      <c r="Z42" s="170">
        <f t="shared" si="1"/>
        <v>195915.07359138867</v>
      </c>
      <c r="AA42" s="171">
        <f>SUM(Z42:Z$42)</f>
        <v>195915.07359138867</v>
      </c>
      <c r="AB42" s="172">
        <f t="shared" si="2"/>
        <v>8.7029832283636406</v>
      </c>
      <c r="AC42" s="166">
        <f t="shared" si="3"/>
        <v>5.9528825805605337</v>
      </c>
      <c r="AD42" s="173">
        <f t="shared" si="16"/>
        <v>68.400483194770118</v>
      </c>
      <c r="AE42" s="166">
        <f t="shared" si="4"/>
        <v>2.7501006478031056</v>
      </c>
      <c r="AF42" s="174">
        <f t="shared" si="17"/>
        <v>31.599516805229872</v>
      </c>
      <c r="AH42" s="175">
        <f>0</f>
        <v>0</v>
      </c>
      <c r="AI42" s="176">
        <f t="shared" si="18"/>
        <v>1.5358645762800981E-5</v>
      </c>
      <c r="AJ42" s="176">
        <v>0</v>
      </c>
      <c r="AK42" s="176">
        <f>(1-R42)/R42/R42/D42</f>
        <v>1.5711022696230412E-2</v>
      </c>
      <c r="AL42" s="176">
        <f>V42*V42*AI42</f>
        <v>5903747.0763514722</v>
      </c>
      <c r="AM42" s="176">
        <f>(1-S42)*(1-S42)*(1-R42)/R42/R42/D42+AI42/R42/R42</f>
        <v>8.5138933601579137E-3</v>
      </c>
      <c r="AN42" s="176">
        <f>V42*V42*AI42</f>
        <v>5903747.0763514722</v>
      </c>
      <c r="AO42" s="177">
        <f>S42*S42*(1-R42)/R42/R42/D42+AI42/R42/R42</f>
        <v>2.7320851782651201E-3</v>
      </c>
      <c r="AP42" s="172">
        <f t="shared" si="5"/>
        <v>8.4573097361227418</v>
      </c>
      <c r="AQ42" s="166">
        <f t="shared" si="6"/>
        <v>8.9486567206045393</v>
      </c>
      <c r="AR42" s="166">
        <f t="shared" si="7"/>
        <v>5.7720318887388471</v>
      </c>
      <c r="AS42" s="166">
        <f t="shared" si="8"/>
        <v>6.1337332723822202</v>
      </c>
      <c r="AT42" s="166">
        <f t="shared" si="9"/>
        <v>2.6476527175125266</v>
      </c>
      <c r="AU42" s="178">
        <f t="shared" si="10"/>
        <v>2.8525485780936846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81.839040516743907</v>
      </c>
      <c r="D47" s="194">
        <f t="shared" ref="D47:E82" si="35">AP7</f>
        <v>81.522488494410425</v>
      </c>
      <c r="E47" s="195">
        <f t="shared" si="35"/>
        <v>82.155592539077389</v>
      </c>
      <c r="F47" s="196">
        <f>AC7</f>
        <v>80.632984175138105</v>
      </c>
      <c r="G47" s="194">
        <f t="shared" ref="G47:H82" si="36">AR7</f>
        <v>80.328861840075973</v>
      </c>
      <c r="H47" s="194">
        <f t="shared" si="36"/>
        <v>80.937106510200238</v>
      </c>
      <c r="I47" s="197">
        <f t="shared" ref="I47:J82" si="37">AD7</f>
        <v>98.526306840854218</v>
      </c>
      <c r="J47" s="196">
        <f t="shared" si="37"/>
        <v>1.2060563416058137</v>
      </c>
      <c r="K47" s="194">
        <f t="shared" ref="K47:L82" si="38">AT7</f>
        <v>1.1590964982604084</v>
      </c>
      <c r="L47" s="194">
        <f t="shared" si="38"/>
        <v>1.2530161849512189</v>
      </c>
      <c r="M47" s="198">
        <f>AF7</f>
        <v>1.4736931591457989</v>
      </c>
    </row>
    <row r="48" spans="1:47" ht="14.45" customHeight="1" x14ac:dyDescent="0.25">
      <c r="A48" s="75"/>
      <c r="B48" s="99">
        <v>5</v>
      </c>
      <c r="C48" s="199">
        <f>AB8</f>
        <v>77.101483984000552</v>
      </c>
      <c r="D48" s="199">
        <f t="shared" si="35"/>
        <v>76.813111957164168</v>
      </c>
      <c r="E48" s="200">
        <f t="shared" si="35"/>
        <v>77.389856010836937</v>
      </c>
      <c r="F48" s="201">
        <f>AC8</f>
        <v>75.891521571899816</v>
      </c>
      <c r="G48" s="199">
        <f t="shared" si="36"/>
        <v>75.615992178313718</v>
      </c>
      <c r="H48" s="199">
        <f t="shared" si="36"/>
        <v>76.167050965485913</v>
      </c>
      <c r="I48" s="202">
        <f t="shared" si="37"/>
        <v>98.430688555421554</v>
      </c>
      <c r="J48" s="201">
        <f t="shared" si="37"/>
        <v>1.2099624121007442</v>
      </c>
      <c r="K48" s="199">
        <f t="shared" si="38"/>
        <v>1.1628921025740306</v>
      </c>
      <c r="L48" s="199">
        <f t="shared" si="38"/>
        <v>1.2570327216274577</v>
      </c>
      <c r="M48" s="203">
        <f>AF8</f>
        <v>1.5693114445784535</v>
      </c>
    </row>
    <row r="49" spans="1:13" ht="14.45" customHeight="1" x14ac:dyDescent="0.25">
      <c r="A49" s="75"/>
      <c r="B49" s="99">
        <v>10</v>
      </c>
      <c r="C49" s="199">
        <f t="shared" ref="C49:C62" si="39">AB9</f>
        <v>72.114131733353275</v>
      </c>
      <c r="D49" s="199">
        <f t="shared" si="35"/>
        <v>71.826778369852192</v>
      </c>
      <c r="E49" s="200">
        <f t="shared" si="35"/>
        <v>72.401485096854358</v>
      </c>
      <c r="F49" s="201">
        <f t="shared" ref="F49:F62" si="40">AC9</f>
        <v>70.903964492317144</v>
      </c>
      <c r="G49" s="199">
        <f t="shared" si="36"/>
        <v>70.62946991912419</v>
      </c>
      <c r="H49" s="199">
        <f t="shared" si="36"/>
        <v>71.178459065510097</v>
      </c>
      <c r="I49" s="202">
        <f t="shared" si="37"/>
        <v>98.321872271150951</v>
      </c>
      <c r="J49" s="201">
        <f t="shared" si="37"/>
        <v>1.2101672410361466</v>
      </c>
      <c r="K49" s="199">
        <f t="shared" si="38"/>
        <v>1.1630906752807544</v>
      </c>
      <c r="L49" s="199">
        <f t="shared" si="38"/>
        <v>1.2572438067915388</v>
      </c>
      <c r="M49" s="203">
        <f t="shared" ref="M49:M62" si="41">AF9</f>
        <v>1.6781277288490684</v>
      </c>
    </row>
    <row r="50" spans="1:13" ht="14.45" customHeight="1" x14ac:dyDescent="0.25">
      <c r="A50" s="75"/>
      <c r="B50" s="99">
        <v>15</v>
      </c>
      <c r="C50" s="199">
        <f t="shared" si="39"/>
        <v>67.137640931859323</v>
      </c>
      <c r="D50" s="199">
        <f t="shared" si="35"/>
        <v>66.85204308251754</v>
      </c>
      <c r="E50" s="200">
        <f t="shared" si="35"/>
        <v>67.423238781201107</v>
      </c>
      <c r="F50" s="201">
        <f t="shared" si="40"/>
        <v>65.927062448649735</v>
      </c>
      <c r="G50" s="199">
        <f t="shared" si="36"/>
        <v>65.654347645526755</v>
      </c>
      <c r="H50" s="199">
        <f t="shared" si="36"/>
        <v>66.199777251772716</v>
      </c>
      <c r="I50" s="202">
        <f t="shared" si="37"/>
        <v>98.196870687729032</v>
      </c>
      <c r="J50" s="201">
        <f t="shared" si="37"/>
        <v>1.2105784832095965</v>
      </c>
      <c r="K50" s="199">
        <f t="shared" si="38"/>
        <v>1.1634893700870927</v>
      </c>
      <c r="L50" s="199">
        <f t="shared" si="38"/>
        <v>1.2576675963321002</v>
      </c>
      <c r="M50" s="203">
        <f t="shared" si="41"/>
        <v>1.8031293122709822</v>
      </c>
    </row>
    <row r="51" spans="1:13" ht="14.45" customHeight="1" x14ac:dyDescent="0.25">
      <c r="A51" s="75"/>
      <c r="B51" s="99">
        <v>20</v>
      </c>
      <c r="C51" s="199">
        <f t="shared" si="39"/>
        <v>62.24734644690313</v>
      </c>
      <c r="D51" s="199">
        <f t="shared" si="35"/>
        <v>61.969473156597473</v>
      </c>
      <c r="E51" s="200">
        <f t="shared" si="35"/>
        <v>62.525219737208786</v>
      </c>
      <c r="F51" s="201">
        <f t="shared" si="40"/>
        <v>61.034700723904699</v>
      </c>
      <c r="G51" s="199">
        <f t="shared" si="36"/>
        <v>60.76980619795458</v>
      </c>
      <c r="H51" s="199">
        <f t="shared" si="36"/>
        <v>61.299595249854818</v>
      </c>
      <c r="I51" s="202">
        <f t="shared" si="37"/>
        <v>98.051891699459333</v>
      </c>
      <c r="J51" s="201">
        <f t="shared" si="37"/>
        <v>1.2126457229984349</v>
      </c>
      <c r="K51" s="199">
        <f t="shared" si="38"/>
        <v>1.1654936333960777</v>
      </c>
      <c r="L51" s="199">
        <f t="shared" si="38"/>
        <v>1.259797812600792</v>
      </c>
      <c r="M51" s="203">
        <f t="shared" si="41"/>
        <v>1.9481083005406814</v>
      </c>
    </row>
    <row r="52" spans="1:13" ht="14.45" customHeight="1" x14ac:dyDescent="0.25">
      <c r="A52" s="75"/>
      <c r="B52" s="99">
        <v>25</v>
      </c>
      <c r="C52" s="199">
        <f t="shared" si="39"/>
        <v>57.363686730193692</v>
      </c>
      <c r="D52" s="199">
        <f t="shared" si="35"/>
        <v>57.093911265201676</v>
      </c>
      <c r="E52" s="200">
        <f t="shared" si="35"/>
        <v>57.633462195185707</v>
      </c>
      <c r="F52" s="201">
        <f t="shared" si="40"/>
        <v>56.148676649363104</v>
      </c>
      <c r="G52" s="199">
        <f t="shared" si="36"/>
        <v>55.891971766853267</v>
      </c>
      <c r="H52" s="199">
        <f t="shared" si="36"/>
        <v>56.405381531872941</v>
      </c>
      <c r="I52" s="202">
        <f t="shared" si="37"/>
        <v>97.881917725153713</v>
      </c>
      <c r="J52" s="201">
        <f t="shared" si="37"/>
        <v>1.2150100808305921</v>
      </c>
      <c r="K52" s="199">
        <f t="shared" si="38"/>
        <v>1.167786763033102</v>
      </c>
      <c r="L52" s="199">
        <f t="shared" si="38"/>
        <v>1.2622333986280823</v>
      </c>
      <c r="M52" s="203">
        <f t="shared" si="41"/>
        <v>2.1180822748463011</v>
      </c>
    </row>
    <row r="53" spans="1:13" ht="14.45" customHeight="1" x14ac:dyDescent="0.25">
      <c r="A53" s="75"/>
      <c r="B53" s="99">
        <v>30</v>
      </c>
      <c r="C53" s="199">
        <f t="shared" si="39"/>
        <v>52.51111009217847</v>
      </c>
      <c r="D53" s="199">
        <f t="shared" si="35"/>
        <v>52.251898056801302</v>
      </c>
      <c r="E53" s="200">
        <f t="shared" si="35"/>
        <v>52.770322127555637</v>
      </c>
      <c r="F53" s="201">
        <f t="shared" si="40"/>
        <v>51.292833747777792</v>
      </c>
      <c r="G53" s="199">
        <f t="shared" si="36"/>
        <v>51.046796226334671</v>
      </c>
      <c r="H53" s="199">
        <f t="shared" si="36"/>
        <v>51.538871269220913</v>
      </c>
      <c r="I53" s="202">
        <f t="shared" si="37"/>
        <v>97.679964597468796</v>
      </c>
      <c r="J53" s="201">
        <f t="shared" si="37"/>
        <v>1.2182763444006723</v>
      </c>
      <c r="K53" s="199">
        <f t="shared" si="38"/>
        <v>1.1709570837778007</v>
      </c>
      <c r="L53" s="199">
        <f t="shared" si="38"/>
        <v>1.265595605023544</v>
      </c>
      <c r="M53" s="203">
        <f t="shared" si="41"/>
        <v>2.3200354025311962</v>
      </c>
    </row>
    <row r="54" spans="1:13" ht="14.45" customHeight="1" x14ac:dyDescent="0.25">
      <c r="A54" s="75"/>
      <c r="B54" s="99">
        <v>35</v>
      </c>
      <c r="C54" s="199">
        <f t="shared" si="39"/>
        <v>47.719366609457985</v>
      </c>
      <c r="D54" s="199">
        <f t="shared" si="35"/>
        <v>47.472826944481604</v>
      </c>
      <c r="E54" s="200">
        <f t="shared" si="35"/>
        <v>47.965906274434367</v>
      </c>
      <c r="F54" s="201">
        <f t="shared" si="40"/>
        <v>46.496004803113941</v>
      </c>
      <c r="G54" s="199">
        <f t="shared" si="36"/>
        <v>46.262753851170068</v>
      </c>
      <c r="H54" s="199">
        <f t="shared" si="36"/>
        <v>46.729255755057814</v>
      </c>
      <c r="I54" s="202">
        <f t="shared" si="37"/>
        <v>97.436341063878302</v>
      </c>
      <c r="J54" s="201">
        <f t="shared" si="37"/>
        <v>1.2233618063440521</v>
      </c>
      <c r="K54" s="199">
        <f t="shared" si="38"/>
        <v>1.1758887821661372</v>
      </c>
      <c r="L54" s="199">
        <f t="shared" si="38"/>
        <v>1.270834830521967</v>
      </c>
      <c r="M54" s="203">
        <f t="shared" si="41"/>
        <v>2.5636589361217164</v>
      </c>
    </row>
    <row r="55" spans="1:13" ht="14.45" customHeight="1" x14ac:dyDescent="0.25">
      <c r="A55" s="75"/>
      <c r="B55" s="99">
        <v>40</v>
      </c>
      <c r="C55" s="199">
        <f t="shared" si="39"/>
        <v>42.853232139798735</v>
      </c>
      <c r="D55" s="199">
        <f t="shared" si="35"/>
        <v>42.613042790234445</v>
      </c>
      <c r="E55" s="200">
        <f t="shared" si="35"/>
        <v>43.093421489363024</v>
      </c>
      <c r="F55" s="201">
        <f t="shared" si="40"/>
        <v>41.626238705175631</v>
      </c>
      <c r="G55" s="199">
        <f t="shared" si="36"/>
        <v>41.399386359780685</v>
      </c>
      <c r="H55" s="199">
        <f t="shared" si="36"/>
        <v>41.853091050570576</v>
      </c>
      <c r="I55" s="202">
        <f t="shared" si="37"/>
        <v>97.136754047815288</v>
      </c>
      <c r="J55" s="201">
        <f t="shared" si="37"/>
        <v>1.2269934346231044</v>
      </c>
      <c r="K55" s="199">
        <f t="shared" si="38"/>
        <v>1.1794061725608396</v>
      </c>
      <c r="L55" s="199">
        <f t="shared" si="38"/>
        <v>1.2745806966853692</v>
      </c>
      <c r="M55" s="203">
        <f t="shared" si="41"/>
        <v>2.8632459521847098</v>
      </c>
    </row>
    <row r="56" spans="1:13" ht="14.45" customHeight="1" x14ac:dyDescent="0.25">
      <c r="A56" s="75"/>
      <c r="B56" s="99">
        <v>45</v>
      </c>
      <c r="C56" s="199">
        <f t="shared" si="39"/>
        <v>38.091176241815887</v>
      </c>
      <c r="D56" s="199">
        <f t="shared" si="35"/>
        <v>37.859398375724162</v>
      </c>
      <c r="E56" s="200">
        <f t="shared" si="35"/>
        <v>38.322954107907613</v>
      </c>
      <c r="F56" s="201">
        <f t="shared" si="40"/>
        <v>36.856918365451989</v>
      </c>
      <c r="G56" s="199">
        <f t="shared" si="36"/>
        <v>36.638519721332223</v>
      </c>
      <c r="H56" s="199">
        <f t="shared" si="36"/>
        <v>37.075317009571755</v>
      </c>
      <c r="I56" s="202">
        <f t="shared" si="37"/>
        <v>96.759727584865303</v>
      </c>
      <c r="J56" s="201">
        <f t="shared" si="37"/>
        <v>1.2342578763639005</v>
      </c>
      <c r="K56" s="199">
        <f t="shared" si="38"/>
        <v>1.1864342151911575</v>
      </c>
      <c r="L56" s="199">
        <f t="shared" si="38"/>
        <v>1.2820815375366434</v>
      </c>
      <c r="M56" s="203">
        <f t="shared" si="41"/>
        <v>3.2402724151346942</v>
      </c>
    </row>
    <row r="57" spans="1:13" ht="14.45" customHeight="1" x14ac:dyDescent="0.25">
      <c r="A57" s="75"/>
      <c r="B57" s="99">
        <v>50</v>
      </c>
      <c r="C57" s="199">
        <f t="shared" si="39"/>
        <v>33.402247315012623</v>
      </c>
      <c r="D57" s="199">
        <f t="shared" si="35"/>
        <v>33.178948884463303</v>
      </c>
      <c r="E57" s="200">
        <f t="shared" si="35"/>
        <v>33.625545745561944</v>
      </c>
      <c r="F57" s="201">
        <f t="shared" si="40"/>
        <v>32.160398662286831</v>
      </c>
      <c r="G57" s="199">
        <f t="shared" si="36"/>
        <v>31.950499406405473</v>
      </c>
      <c r="H57" s="199">
        <f t="shared" si="36"/>
        <v>32.370297918168184</v>
      </c>
      <c r="I57" s="202">
        <f t="shared" si="37"/>
        <v>96.282140417038207</v>
      </c>
      <c r="J57" s="201">
        <f t="shared" si="37"/>
        <v>1.2418486527257959</v>
      </c>
      <c r="K57" s="199">
        <f t="shared" si="38"/>
        <v>1.1937091710640149</v>
      </c>
      <c r="L57" s="199">
        <f t="shared" si="38"/>
        <v>1.289988134387577</v>
      </c>
      <c r="M57" s="203">
        <f t="shared" si="41"/>
        <v>3.717859582961796</v>
      </c>
    </row>
    <row r="58" spans="1:13" ht="14.45" customHeight="1" x14ac:dyDescent="0.25">
      <c r="A58" s="75"/>
      <c r="B58" s="99">
        <v>55</v>
      </c>
      <c r="C58" s="199">
        <f t="shared" si="39"/>
        <v>28.887868642401898</v>
      </c>
      <c r="D58" s="199">
        <f t="shared" si="35"/>
        <v>28.679257028971335</v>
      </c>
      <c r="E58" s="200">
        <f t="shared" si="35"/>
        <v>29.096480255832461</v>
      </c>
      <c r="F58" s="201">
        <f t="shared" si="40"/>
        <v>27.630161324137099</v>
      </c>
      <c r="G58" s="199">
        <f t="shared" si="36"/>
        <v>27.434837503491107</v>
      </c>
      <c r="H58" s="199">
        <f t="shared" si="36"/>
        <v>27.825485144783091</v>
      </c>
      <c r="I58" s="202">
        <f t="shared" si="37"/>
        <v>95.646243986242979</v>
      </c>
      <c r="J58" s="201">
        <f t="shared" si="37"/>
        <v>1.2577073182648089</v>
      </c>
      <c r="K58" s="199">
        <f t="shared" si="38"/>
        <v>1.2089976207290292</v>
      </c>
      <c r="L58" s="199">
        <f t="shared" si="38"/>
        <v>1.3064170158005886</v>
      </c>
      <c r="M58" s="203">
        <f t="shared" si="41"/>
        <v>4.3537560137570468</v>
      </c>
    </row>
    <row r="59" spans="1:13" ht="14.45" customHeight="1" x14ac:dyDescent="0.25">
      <c r="A59" s="75"/>
      <c r="B59" s="99">
        <v>60</v>
      </c>
      <c r="C59" s="199">
        <f t="shared" si="39"/>
        <v>24.389225812052462</v>
      </c>
      <c r="D59" s="199">
        <f t="shared" si="35"/>
        <v>24.194660986659134</v>
      </c>
      <c r="E59" s="200">
        <f t="shared" si="35"/>
        <v>24.583790637445791</v>
      </c>
      <c r="F59" s="201">
        <f t="shared" si="40"/>
        <v>23.1158804881502</v>
      </c>
      <c r="G59" s="199">
        <f t="shared" si="36"/>
        <v>22.934353433962023</v>
      </c>
      <c r="H59" s="199">
        <f t="shared" si="36"/>
        <v>23.297407542338377</v>
      </c>
      <c r="I59" s="202">
        <f t="shared" si="37"/>
        <v>94.779066241319512</v>
      </c>
      <c r="J59" s="201">
        <f t="shared" si="37"/>
        <v>1.2733453239022616</v>
      </c>
      <c r="K59" s="199">
        <f t="shared" si="38"/>
        <v>1.2240166024365369</v>
      </c>
      <c r="L59" s="199">
        <f t="shared" si="38"/>
        <v>1.3226740453679864</v>
      </c>
      <c r="M59" s="203">
        <f t="shared" si="41"/>
        <v>5.2209337586804851</v>
      </c>
    </row>
    <row r="60" spans="1:13" ht="14.45" customHeight="1" x14ac:dyDescent="0.25">
      <c r="A60" s="75"/>
      <c r="B60" s="99">
        <v>65</v>
      </c>
      <c r="C60" s="199">
        <f t="shared" si="39"/>
        <v>20.140201517400158</v>
      </c>
      <c r="D60" s="199">
        <f t="shared" si="35"/>
        <v>19.963082575248116</v>
      </c>
      <c r="E60" s="200">
        <f t="shared" si="35"/>
        <v>20.317320459552199</v>
      </c>
      <c r="F60" s="201">
        <f t="shared" si="40"/>
        <v>18.847418161515755</v>
      </c>
      <c r="G60" s="199">
        <f t="shared" si="36"/>
        <v>18.682755060270289</v>
      </c>
      <c r="H60" s="199">
        <f t="shared" si="36"/>
        <v>19.012081262761221</v>
      </c>
      <c r="I60" s="202">
        <f t="shared" si="37"/>
        <v>93.581080334437075</v>
      </c>
      <c r="J60" s="201">
        <f t="shared" si="37"/>
        <v>1.292783355884404</v>
      </c>
      <c r="K60" s="199">
        <f t="shared" si="38"/>
        <v>1.2424490271466877</v>
      </c>
      <c r="L60" s="199">
        <f t="shared" si="38"/>
        <v>1.3431176846221202</v>
      </c>
      <c r="M60" s="203">
        <f t="shared" si="41"/>
        <v>6.418919665562937</v>
      </c>
    </row>
    <row r="61" spans="1:13" ht="14.45" customHeight="1" x14ac:dyDescent="0.25">
      <c r="A61" s="75"/>
      <c r="B61" s="99">
        <v>70</v>
      </c>
      <c r="C61" s="199">
        <f t="shared" si="39"/>
        <v>16.224489853411054</v>
      </c>
      <c r="D61" s="199">
        <f t="shared" si="35"/>
        <v>16.065129403655561</v>
      </c>
      <c r="E61" s="200">
        <f t="shared" si="35"/>
        <v>16.383850303166547</v>
      </c>
      <c r="F61" s="201">
        <f t="shared" si="40"/>
        <v>14.920386032264661</v>
      </c>
      <c r="G61" s="199">
        <f t="shared" si="36"/>
        <v>14.772475082809704</v>
      </c>
      <c r="H61" s="199">
        <f t="shared" si="36"/>
        <v>15.068296981719618</v>
      </c>
      <c r="I61" s="202">
        <f t="shared" si="37"/>
        <v>91.962127420159121</v>
      </c>
      <c r="J61" s="201">
        <f t="shared" si="37"/>
        <v>1.304103821146394</v>
      </c>
      <c r="K61" s="199">
        <f t="shared" si="38"/>
        <v>1.2521116567125778</v>
      </c>
      <c r="L61" s="199">
        <f t="shared" si="38"/>
        <v>1.3560959855802102</v>
      </c>
      <c r="M61" s="203">
        <f t="shared" si="41"/>
        <v>8.0378725798408865</v>
      </c>
    </row>
    <row r="62" spans="1:13" ht="14.45" customHeight="1" x14ac:dyDescent="0.25">
      <c r="A62" s="75"/>
      <c r="B62" s="99">
        <v>75</v>
      </c>
      <c r="C62" s="199">
        <f t="shared" si="39"/>
        <v>12.687751659643531</v>
      </c>
      <c r="D62" s="199">
        <f t="shared" si="35"/>
        <v>12.544676005860238</v>
      </c>
      <c r="E62" s="200">
        <f t="shared" si="35"/>
        <v>12.830827313426825</v>
      </c>
      <c r="F62" s="201">
        <f t="shared" si="40"/>
        <v>11.374113749199021</v>
      </c>
      <c r="G62" s="199">
        <f t="shared" si="36"/>
        <v>11.240562783909276</v>
      </c>
      <c r="H62" s="199">
        <f t="shared" si="36"/>
        <v>11.507664714488765</v>
      </c>
      <c r="I62" s="202">
        <f t="shared" si="37"/>
        <v>89.646409027512291</v>
      </c>
      <c r="J62" s="201">
        <f t="shared" si="37"/>
        <v>1.3136379104445104</v>
      </c>
      <c r="K62" s="199">
        <f t="shared" si="38"/>
        <v>1.258423305713035</v>
      </c>
      <c r="L62" s="199">
        <f t="shared" si="38"/>
        <v>1.3688525151759858</v>
      </c>
      <c r="M62" s="203">
        <f t="shared" si="41"/>
        <v>10.353590972487696</v>
      </c>
    </row>
    <row r="63" spans="1:13" ht="14.45" customHeight="1" x14ac:dyDescent="0.25">
      <c r="A63" s="75"/>
      <c r="B63" s="99">
        <v>80</v>
      </c>
      <c r="C63" s="199">
        <f>AB23</f>
        <v>9.4210952252505997</v>
      </c>
      <c r="D63" s="199">
        <f t="shared" si="35"/>
        <v>9.3095182878191789</v>
      </c>
      <c r="E63" s="200">
        <f t="shared" si="35"/>
        <v>9.5326721626820206</v>
      </c>
      <c r="F63" s="201">
        <f>AC23</f>
        <v>8.1094046186774449</v>
      </c>
      <c r="G63" s="199">
        <f t="shared" si="36"/>
        <v>8.0006902729781348</v>
      </c>
      <c r="H63" s="199">
        <f t="shared" si="36"/>
        <v>8.2181189643767549</v>
      </c>
      <c r="I63" s="202">
        <f t="shared" si="37"/>
        <v>86.077090028157912</v>
      </c>
      <c r="J63" s="201">
        <f t="shared" si="37"/>
        <v>1.3116906065731573</v>
      </c>
      <c r="K63" s="199">
        <f t="shared" si="38"/>
        <v>1.253185450769893</v>
      </c>
      <c r="L63" s="199">
        <f t="shared" si="38"/>
        <v>1.3701957623764216</v>
      </c>
      <c r="M63" s="203">
        <f>AF23</f>
        <v>13.922909971842119</v>
      </c>
    </row>
    <row r="64" spans="1:13" ht="14.45" customHeight="1" x14ac:dyDescent="0.25">
      <c r="A64" s="51"/>
      <c r="B64" s="121">
        <v>85</v>
      </c>
      <c r="C64" s="204">
        <f>AB24</f>
        <v>6.5433142816003107</v>
      </c>
      <c r="D64" s="204">
        <f t="shared" si="35"/>
        <v>6.3141372512996874</v>
      </c>
      <c r="E64" s="205">
        <f t="shared" si="35"/>
        <v>6.772491311900934</v>
      </c>
      <c r="F64" s="206">
        <f>AC24</f>
        <v>5.2774497038609605</v>
      </c>
      <c r="G64" s="204">
        <f t="shared" si="36"/>
        <v>5.0822409108198343</v>
      </c>
      <c r="H64" s="204">
        <f t="shared" si="36"/>
        <v>5.4726584969020866</v>
      </c>
      <c r="I64" s="207">
        <f t="shared" si="37"/>
        <v>80.654076462459699</v>
      </c>
      <c r="J64" s="206">
        <f t="shared" si="37"/>
        <v>1.2658645777393509</v>
      </c>
      <c r="K64" s="204">
        <f t="shared" si="38"/>
        <v>1.1890131846745162</v>
      </c>
      <c r="L64" s="204">
        <f t="shared" si="38"/>
        <v>1.3427159708041856</v>
      </c>
      <c r="M64" s="208">
        <f>AF24</f>
        <v>19.345923537540305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87.774613895183947</v>
      </c>
      <c r="D65" s="210">
        <f t="shared" si="35"/>
        <v>87.503788003302461</v>
      </c>
      <c r="E65" s="211">
        <f t="shared" si="35"/>
        <v>88.045439787065433</v>
      </c>
      <c r="F65" s="212">
        <f>AC25</f>
        <v>85.07383991546979</v>
      </c>
      <c r="G65" s="210">
        <f t="shared" si="36"/>
        <v>84.821808217453452</v>
      </c>
      <c r="H65" s="210">
        <f t="shared" si="36"/>
        <v>85.325871613486129</v>
      </c>
      <c r="I65" s="213">
        <f t="shared" si="37"/>
        <v>96.923057977857596</v>
      </c>
      <c r="J65" s="212">
        <f t="shared" si="37"/>
        <v>2.7007739797141666</v>
      </c>
      <c r="K65" s="210">
        <f t="shared" si="38"/>
        <v>2.6349344451366505</v>
      </c>
      <c r="L65" s="210">
        <f t="shared" si="38"/>
        <v>2.7666135142916826</v>
      </c>
      <c r="M65" s="214">
        <f>AF25</f>
        <v>3.0769420221424109</v>
      </c>
    </row>
    <row r="66" spans="1:13" ht="14.45" customHeight="1" x14ac:dyDescent="0.25">
      <c r="A66" s="155"/>
      <c r="B66" s="99">
        <v>5</v>
      </c>
      <c r="C66" s="199">
        <f>AB26</f>
        <v>82.94608357995719</v>
      </c>
      <c r="D66" s="199">
        <f t="shared" si="35"/>
        <v>82.698977548508111</v>
      </c>
      <c r="E66" s="200">
        <f t="shared" si="35"/>
        <v>83.193189611406268</v>
      </c>
      <c r="F66" s="201">
        <f>AC26</f>
        <v>80.239985105358343</v>
      </c>
      <c r="G66" s="199">
        <f t="shared" si="36"/>
        <v>80.012027345726239</v>
      </c>
      <c r="H66" s="199">
        <f t="shared" si="36"/>
        <v>80.467942864990448</v>
      </c>
      <c r="I66" s="202">
        <f t="shared" si="37"/>
        <v>96.737521100691566</v>
      </c>
      <c r="J66" s="201">
        <f t="shared" si="37"/>
        <v>2.7060984745988463</v>
      </c>
      <c r="K66" s="199">
        <f t="shared" si="38"/>
        <v>2.6402211022263571</v>
      </c>
      <c r="L66" s="199">
        <f t="shared" si="38"/>
        <v>2.7719758469713356</v>
      </c>
      <c r="M66" s="203">
        <f>AF26</f>
        <v>3.2624788993084399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77.975781487650778</v>
      </c>
      <c r="D67" s="199">
        <f t="shared" si="35"/>
        <v>77.732036255915574</v>
      </c>
      <c r="E67" s="200">
        <f t="shared" si="35"/>
        <v>78.219526719385982</v>
      </c>
      <c r="F67" s="201">
        <f t="shared" ref="F67:F80" si="43">AC27</f>
        <v>75.268684901454066</v>
      </c>
      <c r="G67" s="199">
        <f t="shared" si="36"/>
        <v>75.044140082861091</v>
      </c>
      <c r="H67" s="199">
        <f t="shared" si="36"/>
        <v>75.49322972004704</v>
      </c>
      <c r="I67" s="202">
        <f t="shared" si="37"/>
        <v>96.528285405353145</v>
      </c>
      <c r="J67" s="201">
        <f t="shared" si="37"/>
        <v>2.7070965861966969</v>
      </c>
      <c r="K67" s="199">
        <f t="shared" si="38"/>
        <v>2.6412094409487903</v>
      </c>
      <c r="L67" s="199">
        <f t="shared" si="38"/>
        <v>2.7729837314446035</v>
      </c>
      <c r="M67" s="203">
        <f t="shared" ref="M67:M80" si="44">AF27</f>
        <v>3.4717145946468344</v>
      </c>
    </row>
    <row r="68" spans="1:13" ht="14.45" customHeight="1" x14ac:dyDescent="0.25">
      <c r="A68" s="155"/>
      <c r="B68" s="99">
        <v>15</v>
      </c>
      <c r="C68" s="199">
        <f t="shared" si="42"/>
        <v>72.988991328963593</v>
      </c>
      <c r="D68" s="199">
        <f t="shared" si="35"/>
        <v>72.746582204625923</v>
      </c>
      <c r="E68" s="200">
        <f t="shared" si="35"/>
        <v>73.231400453301262</v>
      </c>
      <c r="F68" s="201">
        <f t="shared" si="43"/>
        <v>70.281418119113781</v>
      </c>
      <c r="G68" s="199">
        <f t="shared" si="36"/>
        <v>70.058225008188458</v>
      </c>
      <c r="H68" s="199">
        <f t="shared" si="36"/>
        <v>70.504611230039103</v>
      </c>
      <c r="I68" s="202">
        <f t="shared" si="37"/>
        <v>96.290436186949478</v>
      </c>
      <c r="J68" s="201">
        <f t="shared" si="37"/>
        <v>2.7075732098497971</v>
      </c>
      <c r="K68" s="199">
        <f t="shared" si="38"/>
        <v>2.6416810872090211</v>
      </c>
      <c r="L68" s="199">
        <f t="shared" si="38"/>
        <v>2.7734653324905731</v>
      </c>
      <c r="M68" s="203">
        <f t="shared" si="44"/>
        <v>3.7095638130504955</v>
      </c>
    </row>
    <row r="69" spans="1:13" ht="14.45" customHeight="1" x14ac:dyDescent="0.25">
      <c r="A69" s="155"/>
      <c r="B69" s="99">
        <v>20</v>
      </c>
      <c r="C69" s="199">
        <f t="shared" si="42"/>
        <v>68.051391204924187</v>
      </c>
      <c r="D69" s="199">
        <f t="shared" si="35"/>
        <v>67.81501790207551</v>
      </c>
      <c r="E69" s="200">
        <f t="shared" si="35"/>
        <v>68.287764507772863</v>
      </c>
      <c r="F69" s="201">
        <f t="shared" si="43"/>
        <v>65.341412604147607</v>
      </c>
      <c r="G69" s="199">
        <f t="shared" si="36"/>
        <v>65.124304763015658</v>
      </c>
      <c r="H69" s="199">
        <f t="shared" si="36"/>
        <v>65.558520445279555</v>
      </c>
      <c r="I69" s="202">
        <f t="shared" si="37"/>
        <v>96.017746951541412</v>
      </c>
      <c r="J69" s="201">
        <f t="shared" si="37"/>
        <v>2.7099786007765769</v>
      </c>
      <c r="K69" s="199">
        <f t="shared" si="38"/>
        <v>2.6440616812345668</v>
      </c>
      <c r="L69" s="199">
        <f t="shared" si="38"/>
        <v>2.7758955203185871</v>
      </c>
      <c r="M69" s="203">
        <f t="shared" si="44"/>
        <v>3.9822530484585941</v>
      </c>
    </row>
    <row r="70" spans="1:13" ht="14.45" customHeight="1" x14ac:dyDescent="0.25">
      <c r="A70" s="155"/>
      <c r="B70" s="99">
        <v>25</v>
      </c>
      <c r="C70" s="199">
        <f t="shared" si="42"/>
        <v>63.120335005730155</v>
      </c>
      <c r="D70" s="199">
        <f t="shared" si="35"/>
        <v>62.89024055434578</v>
      </c>
      <c r="E70" s="200">
        <f t="shared" si="35"/>
        <v>63.350429457114529</v>
      </c>
      <c r="F70" s="201">
        <f t="shared" si="43"/>
        <v>60.407504295517697</v>
      </c>
      <c r="G70" s="199">
        <f t="shared" si="36"/>
        <v>60.19670727687442</v>
      </c>
      <c r="H70" s="199">
        <f t="shared" si="36"/>
        <v>60.618301314160973</v>
      </c>
      <c r="I70" s="202">
        <f t="shared" si="37"/>
        <v>95.702128783115327</v>
      </c>
      <c r="J70" s="201">
        <f t="shared" si="37"/>
        <v>2.7128307102124594</v>
      </c>
      <c r="K70" s="199">
        <f t="shared" si="38"/>
        <v>2.6468839347259383</v>
      </c>
      <c r="L70" s="199">
        <f t="shared" si="38"/>
        <v>2.7787774856989804</v>
      </c>
      <c r="M70" s="203">
        <f t="shared" si="44"/>
        <v>4.2978712168846771</v>
      </c>
    </row>
    <row r="71" spans="1:13" ht="14.45" customHeight="1" x14ac:dyDescent="0.25">
      <c r="A71" s="155"/>
      <c r="B71" s="99">
        <v>30</v>
      </c>
      <c r="C71" s="199">
        <f t="shared" si="42"/>
        <v>58.199329861011023</v>
      </c>
      <c r="D71" s="199">
        <f t="shared" si="35"/>
        <v>57.976501102241571</v>
      </c>
      <c r="E71" s="200">
        <f t="shared" si="35"/>
        <v>58.422158619780475</v>
      </c>
      <c r="F71" s="201">
        <f t="shared" si="43"/>
        <v>55.482958631016885</v>
      </c>
      <c r="G71" s="199">
        <f t="shared" si="36"/>
        <v>55.279432583184075</v>
      </c>
      <c r="H71" s="199">
        <f t="shared" si="36"/>
        <v>55.686484678849695</v>
      </c>
      <c r="I71" s="202">
        <f t="shared" si="37"/>
        <v>95.332641739206878</v>
      </c>
      <c r="J71" s="201">
        <f t="shared" si="37"/>
        <v>2.7163712299941487</v>
      </c>
      <c r="K71" s="199">
        <f t="shared" si="38"/>
        <v>2.6503905663191842</v>
      </c>
      <c r="L71" s="199">
        <f t="shared" si="38"/>
        <v>2.7823518936691132</v>
      </c>
      <c r="M71" s="203">
        <f t="shared" si="44"/>
        <v>4.6673582607931436</v>
      </c>
    </row>
    <row r="72" spans="1:13" ht="14.45" customHeight="1" x14ac:dyDescent="0.25">
      <c r="A72" s="155"/>
      <c r="B72" s="99">
        <v>35</v>
      </c>
      <c r="C72" s="199">
        <f t="shared" si="42"/>
        <v>53.27156119958574</v>
      </c>
      <c r="D72" s="199">
        <f t="shared" si="35"/>
        <v>53.0541371597036</v>
      </c>
      <c r="E72" s="200">
        <f t="shared" si="35"/>
        <v>53.48898523946788</v>
      </c>
      <c r="F72" s="201">
        <f t="shared" si="43"/>
        <v>50.551658327074371</v>
      </c>
      <c r="G72" s="199">
        <f t="shared" si="36"/>
        <v>50.353513655468085</v>
      </c>
      <c r="H72" s="199">
        <f t="shared" si="36"/>
        <v>50.749802998680657</v>
      </c>
      <c r="I72" s="202">
        <f t="shared" si="37"/>
        <v>94.894268515388433</v>
      </c>
      <c r="J72" s="201">
        <f t="shared" si="37"/>
        <v>2.719902872511379</v>
      </c>
      <c r="K72" s="199">
        <f t="shared" si="38"/>
        <v>2.653881827568203</v>
      </c>
      <c r="L72" s="199">
        <f t="shared" si="38"/>
        <v>2.7859239174545549</v>
      </c>
      <c r="M72" s="203">
        <f t="shared" si="44"/>
        <v>5.1057314846115869</v>
      </c>
    </row>
    <row r="73" spans="1:13" ht="14.45" customHeight="1" x14ac:dyDescent="0.25">
      <c r="A73" s="155"/>
      <c r="B73" s="99">
        <v>40</v>
      </c>
      <c r="C73" s="199">
        <f t="shared" si="42"/>
        <v>48.376668489685855</v>
      </c>
      <c r="D73" s="199">
        <f t="shared" si="35"/>
        <v>48.165399657426413</v>
      </c>
      <c r="E73" s="200">
        <f t="shared" si="35"/>
        <v>48.587937321945297</v>
      </c>
      <c r="F73" s="201">
        <f t="shared" si="43"/>
        <v>45.651117700765113</v>
      </c>
      <c r="G73" s="199">
        <f t="shared" si="36"/>
        <v>45.459060878869742</v>
      </c>
      <c r="H73" s="199">
        <f t="shared" si="36"/>
        <v>45.843174522660483</v>
      </c>
      <c r="I73" s="202">
        <f t="shared" si="37"/>
        <v>94.365980804358529</v>
      </c>
      <c r="J73" s="201">
        <f t="shared" si="37"/>
        <v>2.7255507889207382</v>
      </c>
      <c r="K73" s="199">
        <f t="shared" si="38"/>
        <v>2.659454550008618</v>
      </c>
      <c r="L73" s="199">
        <f t="shared" si="38"/>
        <v>2.7916470278328585</v>
      </c>
      <c r="M73" s="203">
        <f t="shared" si="44"/>
        <v>5.6340191956414678</v>
      </c>
    </row>
    <row r="74" spans="1:13" ht="14.45" customHeight="1" x14ac:dyDescent="0.25">
      <c r="A74" s="155"/>
      <c r="B74" s="99">
        <v>45</v>
      </c>
      <c r="C74" s="199">
        <f t="shared" si="42"/>
        <v>43.540921598688499</v>
      </c>
      <c r="D74" s="199">
        <f t="shared" si="35"/>
        <v>43.337233524006983</v>
      </c>
      <c r="E74" s="200">
        <f t="shared" si="35"/>
        <v>43.744609673370014</v>
      </c>
      <c r="F74" s="201">
        <f t="shared" si="43"/>
        <v>40.805572622023867</v>
      </c>
      <c r="G74" s="199">
        <f t="shared" si="36"/>
        <v>40.620949654017529</v>
      </c>
      <c r="H74" s="199">
        <f t="shared" si="36"/>
        <v>40.990195590030204</v>
      </c>
      <c r="I74" s="202">
        <f t="shared" si="37"/>
        <v>93.717751310190394</v>
      </c>
      <c r="J74" s="201">
        <f t="shared" si="37"/>
        <v>2.7353489766646315</v>
      </c>
      <c r="K74" s="199">
        <f t="shared" si="38"/>
        <v>2.6691081895529942</v>
      </c>
      <c r="L74" s="199">
        <f t="shared" si="38"/>
        <v>2.8015897637762688</v>
      </c>
      <c r="M74" s="203">
        <f t="shared" si="44"/>
        <v>6.2822486898095953</v>
      </c>
    </row>
    <row r="75" spans="1:13" ht="14.45" customHeight="1" x14ac:dyDescent="0.25">
      <c r="A75" s="155"/>
      <c r="B75" s="99">
        <v>50</v>
      </c>
      <c r="C75" s="199">
        <f t="shared" si="42"/>
        <v>38.817296284373846</v>
      </c>
      <c r="D75" s="199">
        <f t="shared" si="35"/>
        <v>38.624000822576591</v>
      </c>
      <c r="E75" s="200">
        <f t="shared" si="35"/>
        <v>39.010591746171102</v>
      </c>
      <c r="F75" s="201">
        <f t="shared" si="43"/>
        <v>36.065906320789836</v>
      </c>
      <c r="G75" s="199">
        <f t="shared" si="36"/>
        <v>35.891369141446233</v>
      </c>
      <c r="H75" s="199">
        <f t="shared" si="36"/>
        <v>36.240443500133438</v>
      </c>
      <c r="I75" s="202">
        <f t="shared" si="37"/>
        <v>92.911948468982885</v>
      </c>
      <c r="J75" s="201">
        <f t="shared" si="37"/>
        <v>2.7513899635840122</v>
      </c>
      <c r="K75" s="199">
        <f t="shared" si="38"/>
        <v>2.6848815400690853</v>
      </c>
      <c r="L75" s="199">
        <f t="shared" si="38"/>
        <v>2.8178983870989391</v>
      </c>
      <c r="M75" s="203">
        <f t="shared" si="44"/>
        <v>7.0880515310171202</v>
      </c>
    </row>
    <row r="76" spans="1:13" ht="14.45" customHeight="1" x14ac:dyDescent="0.25">
      <c r="A76" s="155"/>
      <c r="B76" s="99">
        <v>55</v>
      </c>
      <c r="C76" s="199">
        <f t="shared" si="42"/>
        <v>34.117596897482258</v>
      </c>
      <c r="D76" s="199">
        <f t="shared" si="35"/>
        <v>33.936352930620139</v>
      </c>
      <c r="E76" s="200">
        <f t="shared" si="35"/>
        <v>34.298840864344378</v>
      </c>
      <c r="F76" s="201">
        <f t="shared" si="43"/>
        <v>31.346080903350543</v>
      </c>
      <c r="G76" s="199">
        <f t="shared" si="36"/>
        <v>31.183039938049028</v>
      </c>
      <c r="H76" s="199">
        <f t="shared" si="36"/>
        <v>31.509121868652059</v>
      </c>
      <c r="I76" s="202">
        <f t="shared" si="37"/>
        <v>91.876579108254134</v>
      </c>
      <c r="J76" s="201">
        <f t="shared" si="37"/>
        <v>2.7715159941317138</v>
      </c>
      <c r="K76" s="199">
        <f t="shared" si="38"/>
        <v>2.7047048235988869</v>
      </c>
      <c r="L76" s="199">
        <f t="shared" si="38"/>
        <v>2.8383271646645407</v>
      </c>
      <c r="M76" s="203">
        <f t="shared" si="44"/>
        <v>8.1234208917458677</v>
      </c>
    </row>
    <row r="77" spans="1:13" ht="14.45" customHeight="1" x14ac:dyDescent="0.25">
      <c r="A77" s="155"/>
      <c r="B77" s="99">
        <v>60</v>
      </c>
      <c r="C77" s="199">
        <f t="shared" si="42"/>
        <v>29.44722365972239</v>
      </c>
      <c r="D77" s="199">
        <f t="shared" si="35"/>
        <v>29.278898318272681</v>
      </c>
      <c r="E77" s="200">
        <f t="shared" si="35"/>
        <v>29.615549001172099</v>
      </c>
      <c r="F77" s="201">
        <f t="shared" si="43"/>
        <v>26.652848814968234</v>
      </c>
      <c r="G77" s="199">
        <f t="shared" si="36"/>
        <v>26.50185153072044</v>
      </c>
      <c r="H77" s="199">
        <f t="shared" si="36"/>
        <v>26.803846099216027</v>
      </c>
      <c r="I77" s="202">
        <f t="shared" si="37"/>
        <v>90.510566031471853</v>
      </c>
      <c r="J77" s="201">
        <f t="shared" si="37"/>
        <v>2.794374844754159</v>
      </c>
      <c r="K77" s="199">
        <f t="shared" si="38"/>
        <v>2.7272330551449628</v>
      </c>
      <c r="L77" s="199">
        <f t="shared" si="38"/>
        <v>2.8615166343633551</v>
      </c>
      <c r="M77" s="203">
        <f t="shared" si="44"/>
        <v>9.4894339685281643</v>
      </c>
    </row>
    <row r="78" spans="1:13" ht="14.45" customHeight="1" x14ac:dyDescent="0.25">
      <c r="A78" s="155"/>
      <c r="B78" s="99">
        <v>65</v>
      </c>
      <c r="C78" s="199">
        <f t="shared" si="42"/>
        <v>24.890034116901248</v>
      </c>
      <c r="D78" s="199">
        <f t="shared" si="35"/>
        <v>24.736956617776602</v>
      </c>
      <c r="E78" s="200">
        <f t="shared" si="35"/>
        <v>25.043111616025893</v>
      </c>
      <c r="F78" s="201">
        <f t="shared" si="43"/>
        <v>22.067076997290545</v>
      </c>
      <c r="G78" s="199">
        <f t="shared" si="36"/>
        <v>21.929812328133245</v>
      </c>
      <c r="H78" s="199">
        <f t="shared" si="36"/>
        <v>22.204341666447846</v>
      </c>
      <c r="I78" s="202">
        <f t="shared" si="37"/>
        <v>88.658283446490699</v>
      </c>
      <c r="J78" s="201">
        <f t="shared" si="37"/>
        <v>2.8229571196107033</v>
      </c>
      <c r="K78" s="199">
        <f t="shared" si="38"/>
        <v>2.755359702598188</v>
      </c>
      <c r="L78" s="199">
        <f t="shared" si="38"/>
        <v>2.8905545366232186</v>
      </c>
      <c r="M78" s="203">
        <f t="shared" si="44"/>
        <v>11.341716553509308</v>
      </c>
    </row>
    <row r="79" spans="1:13" ht="14.45" customHeight="1" x14ac:dyDescent="0.25">
      <c r="A79" s="155"/>
      <c r="B79" s="99">
        <v>70</v>
      </c>
      <c r="C79" s="199">
        <f t="shared" si="42"/>
        <v>20.451931250392096</v>
      </c>
      <c r="D79" s="199">
        <f t="shared" si="35"/>
        <v>20.314066786372177</v>
      </c>
      <c r="E79" s="200">
        <f t="shared" si="35"/>
        <v>20.589795714412016</v>
      </c>
      <c r="F79" s="201">
        <f t="shared" si="43"/>
        <v>17.61207762678778</v>
      </c>
      <c r="G79" s="199">
        <f t="shared" si="36"/>
        <v>17.487842608478889</v>
      </c>
      <c r="H79" s="199">
        <f t="shared" si="36"/>
        <v>17.736312645096671</v>
      </c>
      <c r="I79" s="202">
        <f t="shared" si="37"/>
        <v>86.114496529270937</v>
      </c>
      <c r="J79" s="201">
        <f t="shared" si="37"/>
        <v>2.8398536236043141</v>
      </c>
      <c r="K79" s="199">
        <f t="shared" si="38"/>
        <v>2.7717246031397162</v>
      </c>
      <c r="L79" s="199">
        <f t="shared" si="38"/>
        <v>2.907982644068912</v>
      </c>
      <c r="M79" s="203">
        <f t="shared" si="44"/>
        <v>13.885503470729052</v>
      </c>
    </row>
    <row r="80" spans="1:13" ht="14.45" customHeight="1" x14ac:dyDescent="0.25">
      <c r="A80" s="155"/>
      <c r="B80" s="99">
        <v>75</v>
      </c>
      <c r="C80" s="199">
        <f t="shared" si="42"/>
        <v>16.187246147011006</v>
      </c>
      <c r="D80" s="199">
        <f t="shared" si="35"/>
        <v>16.063988796812332</v>
      </c>
      <c r="E80" s="200">
        <f t="shared" si="35"/>
        <v>16.31050349720968</v>
      </c>
      <c r="F80" s="201">
        <f t="shared" si="43"/>
        <v>13.336437960918209</v>
      </c>
      <c r="G80" s="199">
        <f t="shared" si="36"/>
        <v>13.223454188938826</v>
      </c>
      <c r="H80" s="199">
        <f t="shared" si="36"/>
        <v>13.449421732897592</v>
      </c>
      <c r="I80" s="202">
        <f t="shared" si="37"/>
        <v>82.388553555051729</v>
      </c>
      <c r="J80" s="201">
        <f t="shared" si="37"/>
        <v>2.8508081860927978</v>
      </c>
      <c r="K80" s="199">
        <f t="shared" si="38"/>
        <v>2.7816620327947539</v>
      </c>
      <c r="L80" s="199">
        <f t="shared" si="38"/>
        <v>2.9199543393908418</v>
      </c>
      <c r="M80" s="203">
        <f t="shared" si="44"/>
        <v>17.611446444948285</v>
      </c>
    </row>
    <row r="81" spans="1:13" ht="14.45" customHeight="1" x14ac:dyDescent="0.25">
      <c r="A81" s="155"/>
      <c r="B81" s="99">
        <v>80</v>
      </c>
      <c r="C81" s="199">
        <f>AB41</f>
        <v>12.22538116949044</v>
      </c>
      <c r="D81" s="199">
        <f t="shared" si="35"/>
        <v>12.130959451525939</v>
      </c>
      <c r="E81" s="200">
        <f t="shared" si="35"/>
        <v>12.319802887454941</v>
      </c>
      <c r="F81" s="201">
        <f>AC41</f>
        <v>9.3869402556619548</v>
      </c>
      <c r="G81" s="199">
        <f t="shared" si="36"/>
        <v>9.2928086576338647</v>
      </c>
      <c r="H81" s="199">
        <f t="shared" si="36"/>
        <v>9.4810718536900449</v>
      </c>
      <c r="I81" s="202">
        <f t="shared" si="37"/>
        <v>76.782393330098571</v>
      </c>
      <c r="J81" s="201">
        <f t="shared" si="37"/>
        <v>2.8384409138284843</v>
      </c>
      <c r="K81" s="199">
        <f t="shared" si="38"/>
        <v>2.7693262062550064</v>
      </c>
      <c r="L81" s="199">
        <f t="shared" si="38"/>
        <v>2.9075556214019622</v>
      </c>
      <c r="M81" s="203">
        <f>AF41</f>
        <v>23.217606669901418</v>
      </c>
    </row>
    <row r="82" spans="1:13" ht="14.45" customHeight="1" thickBot="1" x14ac:dyDescent="0.3">
      <c r="A82" s="157"/>
      <c r="B82" s="215">
        <v>85</v>
      </c>
      <c r="C82" s="216">
        <f>AB42</f>
        <v>8.7029832283636406</v>
      </c>
      <c r="D82" s="216">
        <f t="shared" si="35"/>
        <v>8.4573097361227418</v>
      </c>
      <c r="E82" s="217">
        <f t="shared" si="35"/>
        <v>8.9486567206045393</v>
      </c>
      <c r="F82" s="218">
        <f>AC42</f>
        <v>5.9528825805605337</v>
      </c>
      <c r="G82" s="216">
        <f t="shared" si="36"/>
        <v>5.7720318887388471</v>
      </c>
      <c r="H82" s="216">
        <f t="shared" si="36"/>
        <v>6.1337332723822202</v>
      </c>
      <c r="I82" s="219">
        <f t="shared" si="37"/>
        <v>68.400483194770118</v>
      </c>
      <c r="J82" s="218">
        <f t="shared" si="37"/>
        <v>2.7501006478031056</v>
      </c>
      <c r="K82" s="216">
        <f t="shared" si="38"/>
        <v>2.6476527175125266</v>
      </c>
      <c r="L82" s="216">
        <f t="shared" si="38"/>
        <v>2.8525485780936846</v>
      </c>
      <c r="M82" s="220">
        <f>AF42</f>
        <v>31.599516805229872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  <colBreaks count="2" manualBreakCount="2">
    <brk id="14" max="81" man="1"/>
    <brk id="32" max="81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9E851-18F3-4F14-819E-A5DCDCDA47A7}">
  <dimension ref="A1:AU84"/>
  <sheetViews>
    <sheetView view="pageBreakPreview" zoomScaleNormal="100" zoomScaleSheetLayoutView="100" workbookViewId="0">
      <selection sqref="A1:M82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102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2065</v>
      </c>
      <c r="D7" s="78">
        <v>0</v>
      </c>
      <c r="E7" s="78">
        <v>689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8245045.3512456138</v>
      </c>
      <c r="X7" s="92">
        <f t="shared" ref="X7:X42" si="0">V7*(1-S7)</f>
        <v>500000</v>
      </c>
      <c r="Y7" s="90">
        <f>SUM(X7:X$24)</f>
        <v>8110395.2616639836</v>
      </c>
      <c r="Z7" s="90">
        <f t="shared" ref="Z7:Z42" si="1">V7*S7</f>
        <v>0</v>
      </c>
      <c r="AA7" s="91">
        <f>SUM(Z7:Z$24)</f>
        <v>134650.08958163089</v>
      </c>
      <c r="AB7" s="84">
        <f t="shared" ref="AB7:AB42" si="2">W7/U7</f>
        <v>82.450453512456136</v>
      </c>
      <c r="AC7" s="85">
        <f t="shared" ref="AC7:AC42" si="3">Y7/U7</f>
        <v>81.10395261663983</v>
      </c>
      <c r="AD7" s="93">
        <f>AC7/AB7*100</f>
        <v>98.366896919963111</v>
      </c>
      <c r="AE7" s="85">
        <f t="shared" ref="AE7:AE42" si="4">AA7/U7</f>
        <v>1.3465008958163089</v>
      </c>
      <c r="AF7" s="94">
        <f>AE7/AB7*100</f>
        <v>1.6331030800368944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0.34230178774916553</v>
      </c>
      <c r="AL7" s="96">
        <f>U7*U7*((1-O7)*5*(1-S7)+AC8)^2*AH7+V7*V7*AI7</f>
        <v>0</v>
      </c>
      <c r="AM7" s="96">
        <f>SUM(AL7:AL$24)/U7/U7</f>
        <v>0.30706098802326082</v>
      </c>
      <c r="AN7" s="96">
        <f>U7*U7*((1-O7)*5*S7+AE8)^2*AH7+V7*V7*AI7</f>
        <v>0</v>
      </c>
      <c r="AO7" s="97">
        <f>SUM(AN7:AN$24)/U7/U7</f>
        <v>1.1167341028934278E-2</v>
      </c>
      <c r="AP7" s="84">
        <f t="shared" ref="AP7:AP42" si="5">AB7-1.96*SQRT(AK7)</f>
        <v>81.303724883783602</v>
      </c>
      <c r="AQ7" s="85">
        <f t="shared" ref="AQ7:AQ42" si="6">AB7+1.96*SQRT(AK7)</f>
        <v>83.59718214112867</v>
      </c>
      <c r="AR7" s="85">
        <f t="shared" ref="AR7:AR42" si="7">AC7-1.96*SQRT(AM7)</f>
        <v>80.01785616991414</v>
      </c>
      <c r="AS7" s="85">
        <f t="shared" ref="AS7:AS42" si="8">AC7+1.96*SQRT(AM7)</f>
        <v>82.190049063365521</v>
      </c>
      <c r="AT7" s="85">
        <f t="shared" ref="AT7:AT42" si="9">AE7-1.96*SQRT(AO7)</f>
        <v>1.1393766401224044</v>
      </c>
      <c r="AU7" s="98">
        <f t="shared" ref="AU7:AU42" si="10">AE7+1.96*SQRT(AO7)</f>
        <v>1.5536251515102135</v>
      </c>
    </row>
    <row r="8" spans="1:47" ht="14.45" customHeight="1" x14ac:dyDescent="0.25">
      <c r="A8" s="75"/>
      <c r="B8" s="99" t="s">
        <v>69</v>
      </c>
      <c r="C8" s="100">
        <v>2482</v>
      </c>
      <c r="D8" s="101">
        <v>0</v>
      </c>
      <c r="E8" s="101">
        <v>821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100000</v>
      </c>
      <c r="V8" s="112">
        <f>5*U8*((1-T8)+O8*T8)</f>
        <v>500000</v>
      </c>
      <c r="W8" s="113">
        <f>SUM(V8:V$24)</f>
        <v>7745045.3512456138</v>
      </c>
      <c r="X8" s="114">
        <f t="shared" si="0"/>
        <v>500000</v>
      </c>
      <c r="Y8" s="112">
        <f>SUM(X8:X$24)</f>
        <v>7610395.2616639836</v>
      </c>
      <c r="Z8" s="112">
        <f t="shared" si="1"/>
        <v>0</v>
      </c>
      <c r="AA8" s="113">
        <f>SUM(Z8:Z$24)</f>
        <v>134650.08958163089</v>
      </c>
      <c r="AB8" s="106">
        <f t="shared" si="2"/>
        <v>77.450453512456136</v>
      </c>
      <c r="AC8" s="107">
        <f t="shared" si="3"/>
        <v>76.10395261663983</v>
      </c>
      <c r="AD8" s="115">
        <f t="shared" ref="AD8:AD42" si="16">AC8/AB8*100</f>
        <v>98.261468029235303</v>
      </c>
      <c r="AE8" s="107">
        <f t="shared" si="4"/>
        <v>1.3465008958163089</v>
      </c>
      <c r="AF8" s="116">
        <f t="shared" ref="AF8:AF42" si="17">AE8/AB8*100</f>
        <v>1.7385319707647098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0.34230178774916553</v>
      </c>
      <c r="AL8" s="118">
        <f>U8*U8*((1-O8)*5*(1-S8)+AC9)^2*AH8+V8*V8*AI8</f>
        <v>0</v>
      </c>
      <c r="AM8" s="118">
        <f>SUM(AL8:AL$24)/U8/U8</f>
        <v>0.30706098802326082</v>
      </c>
      <c r="AN8" s="118">
        <f>U8*U8*((1-O8)*5*S8+AE9)^2*AH8+V8*V8*AI8</f>
        <v>0</v>
      </c>
      <c r="AO8" s="119">
        <f>SUM(AN8:AN$24)/U8/U8</f>
        <v>1.1167341028934278E-2</v>
      </c>
      <c r="AP8" s="106">
        <f t="shared" si="5"/>
        <v>76.303724883783602</v>
      </c>
      <c r="AQ8" s="107">
        <f t="shared" si="6"/>
        <v>78.59718214112867</v>
      </c>
      <c r="AR8" s="107">
        <f t="shared" si="7"/>
        <v>75.01785616991414</v>
      </c>
      <c r="AS8" s="107">
        <f t="shared" si="8"/>
        <v>77.190049063365521</v>
      </c>
      <c r="AT8" s="107">
        <f t="shared" si="9"/>
        <v>1.1393766401224044</v>
      </c>
      <c r="AU8" s="120">
        <f t="shared" si="10"/>
        <v>1.5536251515102135</v>
      </c>
    </row>
    <row r="9" spans="1:47" ht="14.45" customHeight="1" x14ac:dyDescent="0.25">
      <c r="A9" s="75"/>
      <c r="B9" s="99" t="s">
        <v>70</v>
      </c>
      <c r="C9" s="100">
        <v>2310</v>
      </c>
      <c r="D9" s="101">
        <v>0</v>
      </c>
      <c r="E9" s="101">
        <v>767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100000</v>
      </c>
      <c r="V9" s="112">
        <f t="shared" ref="V9:V22" si="21">5*U9*((1-T9)+O9*T9)</f>
        <v>500000</v>
      </c>
      <c r="W9" s="113">
        <f>SUM(V9:V$24)</f>
        <v>7245045.3512456138</v>
      </c>
      <c r="X9" s="114">
        <f t="shared" si="0"/>
        <v>500000</v>
      </c>
      <c r="Y9" s="112">
        <f>SUM(X9:X$24)</f>
        <v>7110395.2616639836</v>
      </c>
      <c r="Z9" s="112">
        <f t="shared" si="1"/>
        <v>0</v>
      </c>
      <c r="AA9" s="113">
        <f>SUM(Z9:Z$24)</f>
        <v>134650.08958163089</v>
      </c>
      <c r="AB9" s="106">
        <f t="shared" si="2"/>
        <v>72.450453512456136</v>
      </c>
      <c r="AC9" s="107">
        <f t="shared" si="3"/>
        <v>71.10395261663983</v>
      </c>
      <c r="AD9" s="115">
        <f t="shared" si="16"/>
        <v>98.141487277805922</v>
      </c>
      <c r="AE9" s="107">
        <f t="shared" si="4"/>
        <v>1.3465008958163089</v>
      </c>
      <c r="AF9" s="116">
        <f t="shared" si="17"/>
        <v>1.8585127221940854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0.34230178774916553</v>
      </c>
      <c r="AL9" s="118">
        <f t="shared" ref="AL9:AL23" si="23">U9*U9*((1-O9)*5*(1-S9)+AC10)^2*AH9+V9*V9*AI9</f>
        <v>0</v>
      </c>
      <c r="AM9" s="118">
        <f>SUM(AL9:AL$24)/U9/U9</f>
        <v>0.30706098802326082</v>
      </c>
      <c r="AN9" s="118">
        <f t="shared" ref="AN9:AN23" si="24">U9*U9*((1-O9)*5*S9+AE10)^2*AH9+V9*V9*AI9</f>
        <v>0</v>
      </c>
      <c r="AO9" s="119">
        <f>SUM(AN9:AN$24)/U9/U9</f>
        <v>1.1167341028934278E-2</v>
      </c>
      <c r="AP9" s="106">
        <f t="shared" si="5"/>
        <v>71.303724883783602</v>
      </c>
      <c r="AQ9" s="107">
        <f t="shared" si="6"/>
        <v>73.59718214112867</v>
      </c>
      <c r="AR9" s="107">
        <f t="shared" si="7"/>
        <v>70.01785616991414</v>
      </c>
      <c r="AS9" s="107">
        <f t="shared" si="8"/>
        <v>72.190049063365521</v>
      </c>
      <c r="AT9" s="107">
        <f t="shared" si="9"/>
        <v>1.1393766401224044</v>
      </c>
      <c r="AU9" s="120">
        <f t="shared" si="10"/>
        <v>1.5536251515102135</v>
      </c>
    </row>
    <row r="10" spans="1:47" ht="14.45" customHeight="1" x14ac:dyDescent="0.25">
      <c r="A10" s="75"/>
      <c r="B10" s="99" t="s">
        <v>71</v>
      </c>
      <c r="C10" s="100">
        <v>1948</v>
      </c>
      <c r="D10" s="101">
        <v>1</v>
      </c>
      <c r="E10" s="101">
        <v>666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5.1334702258726901E-4</v>
      </c>
      <c r="R10" s="109">
        <f t="shared" si="14"/>
        <v>5.0870539868374382E-4</v>
      </c>
      <c r="S10" s="110">
        <f t="shared" si="15"/>
        <v>0</v>
      </c>
      <c r="T10" s="111">
        <f t="shared" si="19"/>
        <v>2.5408048655377793E-3</v>
      </c>
      <c r="U10" s="112">
        <f t="shared" si="20"/>
        <v>100000</v>
      </c>
      <c r="V10" s="112">
        <f t="shared" si="21"/>
        <v>499464.89109650039</v>
      </c>
      <c r="W10" s="113">
        <f>SUM(V10:V$24)</f>
        <v>6745045.3512456138</v>
      </c>
      <c r="X10" s="114">
        <f t="shared" si="0"/>
        <v>499464.89109650039</v>
      </c>
      <c r="Y10" s="112">
        <f>SUM(X10:X$24)</f>
        <v>6610395.2616639845</v>
      </c>
      <c r="Z10" s="112">
        <f t="shared" si="1"/>
        <v>0</v>
      </c>
      <c r="AA10" s="113">
        <f>SUM(Z10:Z$24)</f>
        <v>134650.08958163089</v>
      </c>
      <c r="AB10" s="106">
        <f t="shared" si="2"/>
        <v>67.450453512456136</v>
      </c>
      <c r="AC10" s="107">
        <f t="shared" si="3"/>
        <v>66.103952616639845</v>
      </c>
      <c r="AD10" s="115">
        <f t="shared" si="16"/>
        <v>98.003718543467429</v>
      </c>
      <c r="AE10" s="107">
        <f t="shared" si="4"/>
        <v>1.3465008958163089</v>
      </c>
      <c r="AF10" s="116">
        <f t="shared" si="17"/>
        <v>1.9962814565326079</v>
      </c>
      <c r="AH10" s="117">
        <f t="shared" ref="AH10:AH22" si="25">IF(D10=0,0,T10*T10*(1-T10)/D10)</f>
        <v>6.4392867177921193E-6</v>
      </c>
      <c r="AI10" s="118">
        <f t="shared" si="18"/>
        <v>0</v>
      </c>
      <c r="AJ10" s="118">
        <f t="shared" si="22"/>
        <v>269728992.21324432</v>
      </c>
      <c r="AK10" s="118">
        <f>SUM(AJ10:AJ$24)/U10/U10</f>
        <v>0.34230178774916553</v>
      </c>
      <c r="AL10" s="118">
        <f t="shared" si="23"/>
        <v>258594479.27682146</v>
      </c>
      <c r="AM10" s="118">
        <f>SUM(AL10:AL$24)/U10/U10</f>
        <v>0.30706098802326082</v>
      </c>
      <c r="AN10" s="118">
        <f t="shared" si="24"/>
        <v>117343.97072037485</v>
      </c>
      <c r="AO10" s="119">
        <f>SUM(AN10:AN$24)/U10/U10</f>
        <v>1.1167341028934278E-2</v>
      </c>
      <c r="AP10" s="106">
        <f t="shared" si="5"/>
        <v>66.303724883783602</v>
      </c>
      <c r="AQ10" s="107">
        <f t="shared" si="6"/>
        <v>68.59718214112867</v>
      </c>
      <c r="AR10" s="107">
        <f t="shared" si="7"/>
        <v>65.017856169914154</v>
      </c>
      <c r="AS10" s="107">
        <f t="shared" si="8"/>
        <v>67.190049063365535</v>
      </c>
      <c r="AT10" s="107">
        <f t="shared" si="9"/>
        <v>1.1393766401224044</v>
      </c>
      <c r="AU10" s="120">
        <f t="shared" si="10"/>
        <v>1.5536251515102135</v>
      </c>
    </row>
    <row r="11" spans="1:47" ht="14.45" customHeight="1" x14ac:dyDescent="0.25">
      <c r="A11" s="75"/>
      <c r="B11" s="99" t="s">
        <v>72</v>
      </c>
      <c r="C11" s="100">
        <v>1026</v>
      </c>
      <c r="D11" s="101">
        <v>0</v>
      </c>
      <c r="E11" s="101">
        <v>332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99745.919513446221</v>
      </c>
      <c r="V11" s="112">
        <f t="shared" si="21"/>
        <v>498729.5975672311</v>
      </c>
      <c r="W11" s="113">
        <f>SUM(V11:V$24)</f>
        <v>6245580.4601491131</v>
      </c>
      <c r="X11" s="114">
        <f t="shared" si="0"/>
        <v>498729.5975672311</v>
      </c>
      <c r="Y11" s="112">
        <f>SUM(X11:X$24)</f>
        <v>6110930.3705674838</v>
      </c>
      <c r="Z11" s="112">
        <f t="shared" si="1"/>
        <v>0</v>
      </c>
      <c r="AA11" s="113">
        <f>SUM(Z11:Z$24)</f>
        <v>134650.08958163089</v>
      </c>
      <c r="AB11" s="106">
        <f t="shared" si="2"/>
        <v>62.614896836027256</v>
      </c>
      <c r="AC11" s="107">
        <f t="shared" si="3"/>
        <v>61.264966029449468</v>
      </c>
      <c r="AD11" s="115">
        <f t="shared" si="16"/>
        <v>97.844074054592923</v>
      </c>
      <c r="AE11" s="107">
        <f t="shared" si="4"/>
        <v>1.3499308065778011</v>
      </c>
      <c r="AF11" s="116">
        <f t="shared" si="17"/>
        <v>2.1559259454071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0.31693739462715242</v>
      </c>
      <c r="AL11" s="118">
        <f t="shared" si="23"/>
        <v>0</v>
      </c>
      <c r="AM11" s="118">
        <f>SUM(AL11:AL$24)/U11/U11</f>
        <v>0.2826359611360712</v>
      </c>
      <c r="AN11" s="118">
        <f t="shared" si="24"/>
        <v>0</v>
      </c>
      <c r="AO11" s="119">
        <f>SUM(AN11:AN$24)/U11/U11</f>
        <v>1.121251185672965E-2</v>
      </c>
      <c r="AP11" s="106">
        <f t="shared" si="5"/>
        <v>61.511471852079701</v>
      </c>
      <c r="AQ11" s="107">
        <f t="shared" si="6"/>
        <v>63.718321819974811</v>
      </c>
      <c r="AR11" s="107">
        <f t="shared" si="7"/>
        <v>60.2229610830599</v>
      </c>
      <c r="AS11" s="107">
        <f t="shared" si="8"/>
        <v>62.306970975839036</v>
      </c>
      <c r="AT11" s="107">
        <f t="shared" si="9"/>
        <v>1.142388074715631</v>
      </c>
      <c r="AU11" s="120">
        <f t="shared" si="10"/>
        <v>1.5574735384399712</v>
      </c>
    </row>
    <row r="12" spans="1:47" ht="14.45" customHeight="1" x14ac:dyDescent="0.25">
      <c r="A12" s="75"/>
      <c r="B12" s="99" t="s">
        <v>73</v>
      </c>
      <c r="C12" s="100">
        <v>1244</v>
      </c>
      <c r="D12" s="101">
        <v>0</v>
      </c>
      <c r="E12" s="101">
        <v>427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99745.919513446221</v>
      </c>
      <c r="V12" s="112">
        <f t="shared" si="21"/>
        <v>498729.5975672311</v>
      </c>
      <c r="W12" s="113">
        <f>SUM(V12:V$24)</f>
        <v>5746850.8625818826</v>
      </c>
      <c r="X12" s="114">
        <f t="shared" si="0"/>
        <v>498729.5975672311</v>
      </c>
      <c r="Y12" s="112">
        <f>SUM(X12:X$24)</f>
        <v>5612200.7730002515</v>
      </c>
      <c r="Z12" s="112">
        <f t="shared" si="1"/>
        <v>0</v>
      </c>
      <c r="AA12" s="113">
        <f>SUM(Z12:Z$24)</f>
        <v>134650.08958163089</v>
      </c>
      <c r="AB12" s="106">
        <f t="shared" si="2"/>
        <v>57.614896836027263</v>
      </c>
      <c r="AC12" s="107">
        <f t="shared" si="3"/>
        <v>56.264966029449461</v>
      </c>
      <c r="AD12" s="115">
        <f t="shared" si="16"/>
        <v>97.656976093492403</v>
      </c>
      <c r="AE12" s="107">
        <f t="shared" si="4"/>
        <v>1.3499308065778011</v>
      </c>
      <c r="AF12" s="116">
        <f t="shared" si="17"/>
        <v>2.3430239065075851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0.31693739462715242</v>
      </c>
      <c r="AL12" s="118">
        <f t="shared" si="23"/>
        <v>0</v>
      </c>
      <c r="AM12" s="118">
        <f>SUM(AL12:AL$24)/U12/U12</f>
        <v>0.2826359611360712</v>
      </c>
      <c r="AN12" s="118">
        <f t="shared" si="24"/>
        <v>0</v>
      </c>
      <c r="AO12" s="119">
        <f>SUM(AN12:AN$24)/U12/U12</f>
        <v>1.121251185672965E-2</v>
      </c>
      <c r="AP12" s="106">
        <f t="shared" si="5"/>
        <v>56.511471852079708</v>
      </c>
      <c r="AQ12" s="107">
        <f t="shared" si="6"/>
        <v>58.718321819974818</v>
      </c>
      <c r="AR12" s="107">
        <f t="shared" si="7"/>
        <v>55.222961083059893</v>
      </c>
      <c r="AS12" s="107">
        <f t="shared" si="8"/>
        <v>57.306970975839029</v>
      </c>
      <c r="AT12" s="107">
        <f t="shared" si="9"/>
        <v>1.142388074715631</v>
      </c>
      <c r="AU12" s="120">
        <f t="shared" si="10"/>
        <v>1.5574735384399712</v>
      </c>
    </row>
    <row r="13" spans="1:47" ht="14.45" customHeight="1" x14ac:dyDescent="0.25">
      <c r="A13" s="75"/>
      <c r="B13" s="99" t="s">
        <v>74</v>
      </c>
      <c r="C13" s="100">
        <v>1739</v>
      </c>
      <c r="D13" s="101">
        <v>1</v>
      </c>
      <c r="E13" s="101">
        <v>569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5.750431282346176E-4</v>
      </c>
      <c r="R13" s="109">
        <f t="shared" si="14"/>
        <v>5.70209323397701E-4</v>
      </c>
      <c r="S13" s="110">
        <f t="shared" si="15"/>
        <v>0</v>
      </c>
      <c r="T13" s="111">
        <f t="shared" si="19"/>
        <v>2.8471844171083435E-3</v>
      </c>
      <c r="U13" s="112">
        <f t="shared" si="20"/>
        <v>99745.919513446221</v>
      </c>
      <c r="V13" s="112">
        <f t="shared" si="21"/>
        <v>498053.98834341852</v>
      </c>
      <c r="W13" s="113">
        <f>SUM(V13:V$24)</f>
        <v>5248121.2650146522</v>
      </c>
      <c r="X13" s="114">
        <f t="shared" si="0"/>
        <v>498053.98834341852</v>
      </c>
      <c r="Y13" s="112">
        <f>SUM(X13:X$24)</f>
        <v>5113471.1754330201</v>
      </c>
      <c r="Z13" s="112">
        <f t="shared" si="1"/>
        <v>0</v>
      </c>
      <c r="AA13" s="113">
        <f>SUM(Z13:Z$24)</f>
        <v>134650.08958163089</v>
      </c>
      <c r="AB13" s="106">
        <f t="shared" si="2"/>
        <v>52.61489683602727</v>
      </c>
      <c r="AC13" s="107">
        <f t="shared" si="3"/>
        <v>51.264966029449454</v>
      </c>
      <c r="AD13" s="115">
        <f t="shared" si="16"/>
        <v>97.434318248717972</v>
      </c>
      <c r="AE13" s="107">
        <f t="shared" si="4"/>
        <v>1.3499308065778011</v>
      </c>
      <c r="AF13" s="116">
        <f t="shared" si="17"/>
        <v>2.565681751281998</v>
      </c>
      <c r="AH13" s="117">
        <f t="shared" si="25"/>
        <v>8.0833785209828263E-6</v>
      </c>
      <c r="AI13" s="118">
        <f t="shared" si="18"/>
        <v>0</v>
      </c>
      <c r="AJ13" s="118">
        <f t="shared" si="22"/>
        <v>202158877.62469438</v>
      </c>
      <c r="AK13" s="118">
        <f>SUM(AJ13:AJ$24)/U13/U13</f>
        <v>0.31693739462715242</v>
      </c>
      <c r="AL13" s="118">
        <f t="shared" si="23"/>
        <v>191388908.660505</v>
      </c>
      <c r="AM13" s="118">
        <f>SUM(AL13:AL$24)/U13/U13</f>
        <v>0.2826359611360712</v>
      </c>
      <c r="AN13" s="118">
        <f t="shared" si="24"/>
        <v>147395.00617260826</v>
      </c>
      <c r="AO13" s="119">
        <f>SUM(AN13:AN$24)/U13/U13</f>
        <v>1.121251185672965E-2</v>
      </c>
      <c r="AP13" s="106">
        <f t="shared" si="5"/>
        <v>51.511471852079715</v>
      </c>
      <c r="AQ13" s="107">
        <f t="shared" si="6"/>
        <v>53.718321819974825</v>
      </c>
      <c r="AR13" s="107">
        <f t="shared" si="7"/>
        <v>50.222961083059886</v>
      </c>
      <c r="AS13" s="107">
        <f t="shared" si="8"/>
        <v>52.306970975839022</v>
      </c>
      <c r="AT13" s="107">
        <f t="shared" si="9"/>
        <v>1.142388074715631</v>
      </c>
      <c r="AU13" s="120">
        <f t="shared" si="10"/>
        <v>1.5574735384399712</v>
      </c>
    </row>
    <row r="14" spans="1:47" ht="14.45" customHeight="1" x14ac:dyDescent="0.25">
      <c r="A14" s="75"/>
      <c r="B14" s="99" t="s">
        <v>75</v>
      </c>
      <c r="C14" s="100">
        <v>2298</v>
      </c>
      <c r="D14" s="101">
        <v>1</v>
      </c>
      <c r="E14" s="101">
        <v>780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4.351610095735422E-4</v>
      </c>
      <c r="R14" s="109">
        <f t="shared" si="14"/>
        <v>4.3152615553626193E-4</v>
      </c>
      <c r="S14" s="110">
        <f t="shared" si="15"/>
        <v>0</v>
      </c>
      <c r="T14" s="111">
        <f t="shared" si="19"/>
        <v>2.1554217406452225E-3</v>
      </c>
      <c r="U14" s="112">
        <f t="shared" si="20"/>
        <v>99461.9244857374</v>
      </c>
      <c r="V14" s="112">
        <f t="shared" si="21"/>
        <v>496800.46424197993</v>
      </c>
      <c r="W14" s="113">
        <f>SUM(V14:V$24)</f>
        <v>4750067.2766712336</v>
      </c>
      <c r="X14" s="114">
        <f t="shared" si="0"/>
        <v>496800.46424197993</v>
      </c>
      <c r="Y14" s="112">
        <f>SUM(X14:X$24)</f>
        <v>4615417.1870896015</v>
      </c>
      <c r="Z14" s="112">
        <f t="shared" si="1"/>
        <v>0</v>
      </c>
      <c r="AA14" s="113">
        <f>SUM(Z14:Z$24)</f>
        <v>134650.08958163089</v>
      </c>
      <c r="AB14" s="106">
        <f t="shared" si="2"/>
        <v>47.757644960432891</v>
      </c>
      <c r="AC14" s="107">
        <f t="shared" si="3"/>
        <v>46.403859677493386</v>
      </c>
      <c r="AD14" s="115">
        <f t="shared" si="16"/>
        <v>97.165301421246568</v>
      </c>
      <c r="AE14" s="107">
        <f t="shared" si="4"/>
        <v>1.353785282939497</v>
      </c>
      <c r="AF14" s="116">
        <f t="shared" si="17"/>
        <v>2.8346985787534229</v>
      </c>
      <c r="AH14" s="117">
        <f t="shared" si="25"/>
        <v>4.6358291292988076E-6</v>
      </c>
      <c r="AI14" s="118">
        <f t="shared" si="18"/>
        <v>0</v>
      </c>
      <c r="AJ14" s="118">
        <f t="shared" si="22"/>
        <v>93820318.697108909</v>
      </c>
      <c r="AK14" s="118">
        <f>SUM(AJ14:AJ$24)/U14/U14</f>
        <v>0.29831468030217595</v>
      </c>
      <c r="AL14" s="118">
        <f t="shared" si="23"/>
        <v>88276320.494795993</v>
      </c>
      <c r="AM14" s="118">
        <f>SUM(AL14:AL$24)/U14/U14</f>
        <v>0.26490576566026097</v>
      </c>
      <c r="AN14" s="118">
        <f t="shared" si="24"/>
        <v>84414.083481078924</v>
      </c>
      <c r="AO14" s="119">
        <f>SUM(AN14:AN$24)/U14/U14</f>
        <v>1.1261734345579331E-2</v>
      </c>
      <c r="AP14" s="106">
        <f t="shared" si="5"/>
        <v>46.687128414157755</v>
      </c>
      <c r="AQ14" s="107">
        <f t="shared" si="6"/>
        <v>48.828161506708028</v>
      </c>
      <c r="AR14" s="107">
        <f t="shared" si="7"/>
        <v>45.395067335452438</v>
      </c>
      <c r="AS14" s="107">
        <f t="shared" si="8"/>
        <v>47.412652019534335</v>
      </c>
      <c r="AT14" s="107">
        <f t="shared" si="9"/>
        <v>1.14578749770615</v>
      </c>
      <c r="AU14" s="120">
        <f t="shared" si="10"/>
        <v>1.561783068172844</v>
      </c>
    </row>
    <row r="15" spans="1:47" ht="14.45" customHeight="1" x14ac:dyDescent="0.25">
      <c r="A15" s="75"/>
      <c r="B15" s="99" t="s">
        <v>76</v>
      </c>
      <c r="C15" s="100">
        <v>2570</v>
      </c>
      <c r="D15" s="101">
        <v>4</v>
      </c>
      <c r="E15" s="101">
        <v>864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1.5564202334630351E-3</v>
      </c>
      <c r="R15" s="109">
        <f t="shared" si="14"/>
        <v>1.5278217274270409E-3</v>
      </c>
      <c r="S15" s="110">
        <f t="shared" si="15"/>
        <v>0</v>
      </c>
      <c r="T15" s="111">
        <f t="shared" si="19"/>
        <v>7.6119360735949666E-3</v>
      </c>
      <c r="U15" s="112">
        <f t="shared" si="20"/>
        <v>99247.542091334428</v>
      </c>
      <c r="V15" s="112">
        <f t="shared" si="21"/>
        <v>494472.57641303551</v>
      </c>
      <c r="W15" s="113">
        <f>SUM(V15:V$24)</f>
        <v>4253266.8124292539</v>
      </c>
      <c r="X15" s="114">
        <f t="shared" si="0"/>
        <v>494472.57641303551</v>
      </c>
      <c r="Y15" s="112">
        <f>SUM(X15:X$24)</f>
        <v>4118616.7228476228</v>
      </c>
      <c r="Z15" s="112">
        <f t="shared" si="1"/>
        <v>0</v>
      </c>
      <c r="AA15" s="113">
        <f>SUM(Z15:Z$24)</f>
        <v>134650.08958163089</v>
      </c>
      <c r="AB15" s="106">
        <f t="shared" si="2"/>
        <v>42.855134976693982</v>
      </c>
      <c r="AC15" s="107">
        <f t="shared" si="3"/>
        <v>41.498425412463995</v>
      </c>
      <c r="AD15" s="115">
        <f t="shared" si="16"/>
        <v>96.834196030492464</v>
      </c>
      <c r="AE15" s="107">
        <f t="shared" si="4"/>
        <v>1.3567095642299796</v>
      </c>
      <c r="AF15" s="116">
        <f t="shared" si="17"/>
        <v>3.1658039695075102</v>
      </c>
      <c r="AH15" s="117">
        <f t="shared" si="25"/>
        <v>1.4375130813912661E-5</v>
      </c>
      <c r="AI15" s="118">
        <f t="shared" si="18"/>
        <v>0</v>
      </c>
      <c r="AJ15" s="118">
        <f t="shared" si="22"/>
        <v>232251892.25410581</v>
      </c>
      <c r="AK15" s="118">
        <f>SUM(AJ15:AJ$24)/U15/U15</f>
        <v>0.2900800046444385</v>
      </c>
      <c r="AL15" s="118">
        <f t="shared" si="23"/>
        <v>216836731.74251258</v>
      </c>
      <c r="AM15" s="118">
        <f>SUM(AL15:AL$24)/U15/U15</f>
        <v>0.25708944061484451</v>
      </c>
      <c r="AN15" s="118">
        <f t="shared" si="24"/>
        <v>264643.9893354525</v>
      </c>
      <c r="AO15" s="119">
        <f>SUM(AN15:AN$24)/U15/U15</f>
        <v>1.1301869439924169E-2</v>
      </c>
      <c r="AP15" s="106">
        <f t="shared" si="5"/>
        <v>41.799497090938608</v>
      </c>
      <c r="AQ15" s="107">
        <f t="shared" si="6"/>
        <v>43.910772862449356</v>
      </c>
      <c r="AR15" s="107">
        <f t="shared" si="7"/>
        <v>40.504627246302483</v>
      </c>
      <c r="AS15" s="107">
        <f t="shared" si="8"/>
        <v>42.492223578625506</v>
      </c>
      <c r="AT15" s="107">
        <f t="shared" si="9"/>
        <v>1.1483414725258689</v>
      </c>
      <c r="AU15" s="120">
        <f t="shared" si="10"/>
        <v>1.5650776559340902</v>
      </c>
    </row>
    <row r="16" spans="1:47" ht="14.45" customHeight="1" x14ac:dyDescent="0.25">
      <c r="A16" s="75"/>
      <c r="B16" s="99" t="s">
        <v>77</v>
      </c>
      <c r="C16" s="100">
        <v>2311</v>
      </c>
      <c r="D16" s="101">
        <v>5</v>
      </c>
      <c r="E16" s="101">
        <v>765</v>
      </c>
      <c r="F16" s="102">
        <v>0.6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2.1635655560363477E-3</v>
      </c>
      <c r="R16" s="109">
        <f t="shared" si="14"/>
        <v>2.1447510696941015E-3</v>
      </c>
      <c r="S16" s="110">
        <f t="shared" si="15"/>
        <v>7.8431372549019605E-4</v>
      </c>
      <c r="T16" s="111">
        <f t="shared" si="19"/>
        <v>1.0671467109864871E-2</v>
      </c>
      <c r="U16" s="112">
        <f t="shared" si="20"/>
        <v>98492.076145473766</v>
      </c>
      <c r="V16" s="112">
        <f t="shared" si="21"/>
        <v>490059.1803032126</v>
      </c>
      <c r="W16" s="113">
        <f>SUM(V16:V$24)</f>
        <v>3758794.2360162186</v>
      </c>
      <c r="X16" s="114">
        <f t="shared" si="0"/>
        <v>489674.82016179833</v>
      </c>
      <c r="Y16" s="112">
        <f>SUM(X16:X$24)</f>
        <v>3624144.1464345865</v>
      </c>
      <c r="Z16" s="112">
        <f t="shared" si="1"/>
        <v>384.36014141428439</v>
      </c>
      <c r="AA16" s="113">
        <f>SUM(Z16:Z$24)</f>
        <v>134650.08958163089</v>
      </c>
      <c r="AB16" s="106">
        <f t="shared" si="2"/>
        <v>38.163417638434616</v>
      </c>
      <c r="AC16" s="107">
        <f t="shared" si="3"/>
        <v>36.796301674884887</v>
      </c>
      <c r="AD16" s="115">
        <f t="shared" si="16"/>
        <v>96.417731827631442</v>
      </c>
      <c r="AE16" s="107">
        <f t="shared" si="4"/>
        <v>1.3671159635497112</v>
      </c>
      <c r="AF16" s="116">
        <f t="shared" si="17"/>
        <v>3.5822681723685044</v>
      </c>
      <c r="AH16" s="117">
        <f t="shared" si="25"/>
        <v>2.2532988271698594E-5</v>
      </c>
      <c r="AI16" s="118">
        <f t="shared" si="18"/>
        <v>1.024442584928371E-6</v>
      </c>
      <c r="AJ16" s="118">
        <f t="shared" si="22"/>
        <v>280623014.85009998</v>
      </c>
      <c r="AK16" s="118">
        <f>SUM(AJ16:AJ$24)/U16/U16</f>
        <v>0.27060529200902456</v>
      </c>
      <c r="AL16" s="118">
        <f t="shared" si="23"/>
        <v>259673386.11874235</v>
      </c>
      <c r="AM16" s="118">
        <f>SUM(AL16:AL$24)/U16/U16</f>
        <v>0.23869576943593682</v>
      </c>
      <c r="AN16" s="118">
        <f t="shared" si="24"/>
        <v>662127.23626230331</v>
      </c>
      <c r="AO16" s="119">
        <f>SUM(AN16:AN$24)/U16/U16</f>
        <v>1.1448631382086946E-2</v>
      </c>
      <c r="AP16" s="106">
        <f t="shared" si="5"/>
        <v>37.143830815362705</v>
      </c>
      <c r="AQ16" s="107">
        <f t="shared" si="6"/>
        <v>39.183004461506528</v>
      </c>
      <c r="AR16" s="107">
        <f t="shared" si="7"/>
        <v>35.83871425440303</v>
      </c>
      <c r="AS16" s="107">
        <f t="shared" si="8"/>
        <v>37.753889095366745</v>
      </c>
      <c r="AT16" s="107">
        <f t="shared" si="9"/>
        <v>1.1573993397035669</v>
      </c>
      <c r="AU16" s="120">
        <f t="shared" si="10"/>
        <v>1.5768325873958555</v>
      </c>
    </row>
    <row r="17" spans="1:47" ht="14.45" customHeight="1" x14ac:dyDescent="0.25">
      <c r="A17" s="75"/>
      <c r="B17" s="99" t="s">
        <v>78</v>
      </c>
      <c r="C17" s="100">
        <v>2030</v>
      </c>
      <c r="D17" s="101">
        <v>9</v>
      </c>
      <c r="E17" s="101">
        <v>691</v>
      </c>
      <c r="F17" s="102">
        <v>0.6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4.4334975369458131E-3</v>
      </c>
      <c r="R17" s="109">
        <f t="shared" si="14"/>
        <v>4.547200562218235E-3</v>
      </c>
      <c r="S17" s="110">
        <f t="shared" si="15"/>
        <v>8.6830680173661352E-4</v>
      </c>
      <c r="T17" s="111">
        <f t="shared" si="19"/>
        <v>2.2501298327008649E-2</v>
      </c>
      <c r="U17" s="112">
        <f t="shared" si="20"/>
        <v>97441.021194305038</v>
      </c>
      <c r="V17" s="112">
        <f t="shared" si="21"/>
        <v>482175.67208248482</v>
      </c>
      <c r="W17" s="113">
        <f>SUM(V17:V$24)</f>
        <v>3268735.0557130058</v>
      </c>
      <c r="X17" s="114">
        <f t="shared" si="0"/>
        <v>481756.99566678365</v>
      </c>
      <c r="Y17" s="112">
        <f>SUM(X17:X$24)</f>
        <v>3134469.3262727885</v>
      </c>
      <c r="Z17" s="112">
        <f t="shared" si="1"/>
        <v>418.67641570114449</v>
      </c>
      <c r="AA17" s="113">
        <f>SUM(Z17:Z$24)</f>
        <v>134265.72944021662</v>
      </c>
      <c r="AB17" s="106">
        <f t="shared" si="2"/>
        <v>33.545779956419914</v>
      </c>
      <c r="AC17" s="107">
        <f t="shared" si="3"/>
        <v>32.167862034434251</v>
      </c>
      <c r="AD17" s="115">
        <f t="shared" si="16"/>
        <v>95.892425444345761</v>
      </c>
      <c r="AE17" s="107">
        <f t="shared" si="4"/>
        <v>1.3779179219856514</v>
      </c>
      <c r="AF17" s="116">
        <f t="shared" si="17"/>
        <v>4.1075745556542014</v>
      </c>
      <c r="AH17" s="117">
        <f t="shared" si="25"/>
        <v>5.4990647717012668E-5</v>
      </c>
      <c r="AI17" s="118">
        <f t="shared" si="18"/>
        <v>1.2555033936825925E-6</v>
      </c>
      <c r="AJ17" s="118">
        <f t="shared" si="22"/>
        <v>519707666.88146144</v>
      </c>
      <c r="AK17" s="118">
        <f>SUM(AJ17:AJ$24)/U17/U17</f>
        <v>0.24691899597681366</v>
      </c>
      <c r="AL17" s="118">
        <f t="shared" si="23"/>
        <v>474671570.52233326</v>
      </c>
      <c r="AM17" s="118">
        <f>SUM(AL17:AL$24)/U17/U17</f>
        <v>0.21652381458293501</v>
      </c>
      <c r="AN17" s="118">
        <f t="shared" si="24"/>
        <v>1325857.6813935463</v>
      </c>
      <c r="AO17" s="119">
        <f>SUM(AN17:AN$24)/U17/U17</f>
        <v>1.1627210367856093E-2</v>
      </c>
      <c r="AP17" s="106">
        <f t="shared" si="5"/>
        <v>32.57183744531131</v>
      </c>
      <c r="AQ17" s="107">
        <f t="shared" si="6"/>
        <v>34.519722467528517</v>
      </c>
      <c r="AR17" s="107">
        <f t="shared" si="7"/>
        <v>31.255832492093759</v>
      </c>
      <c r="AS17" s="107">
        <f t="shared" si="8"/>
        <v>33.079891576774742</v>
      </c>
      <c r="AT17" s="107">
        <f t="shared" si="9"/>
        <v>1.1665720174851006</v>
      </c>
      <c r="AU17" s="120">
        <f t="shared" si="10"/>
        <v>1.5892638264862022</v>
      </c>
    </row>
    <row r="18" spans="1:47" ht="14.45" customHeight="1" x14ac:dyDescent="0.25">
      <c r="A18" s="75"/>
      <c r="B18" s="99" t="s">
        <v>79</v>
      </c>
      <c r="C18" s="100">
        <v>2011</v>
      </c>
      <c r="D18" s="101">
        <v>8</v>
      </c>
      <c r="E18" s="101">
        <v>656</v>
      </c>
      <c r="F18" s="102">
        <v>1.2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3.9781203381402284E-3</v>
      </c>
      <c r="R18" s="109">
        <f t="shared" si="14"/>
        <v>3.9489014833714838E-3</v>
      </c>
      <c r="S18" s="110">
        <f t="shared" si="15"/>
        <v>1.8292682926829267E-3</v>
      </c>
      <c r="T18" s="111">
        <f t="shared" si="19"/>
        <v>1.9564858216768854E-2</v>
      </c>
      <c r="U18" s="112">
        <f t="shared" si="20"/>
        <v>95248.471707123608</v>
      </c>
      <c r="V18" s="112">
        <f t="shared" si="21"/>
        <v>471909.17579507676</v>
      </c>
      <c r="W18" s="113">
        <f>SUM(V18:V$24)</f>
        <v>2786559.3836305211</v>
      </c>
      <c r="X18" s="114">
        <f t="shared" si="0"/>
        <v>471045.92730276869</v>
      </c>
      <c r="Y18" s="112">
        <f>SUM(X18:X$24)</f>
        <v>2652712.3306060052</v>
      </c>
      <c r="Z18" s="112">
        <f t="shared" si="1"/>
        <v>863.24849230806717</v>
      </c>
      <c r="AA18" s="113">
        <f>SUM(Z18:Z$24)</f>
        <v>133847.05302451545</v>
      </c>
      <c r="AB18" s="106">
        <f t="shared" si="2"/>
        <v>29.255686035559929</v>
      </c>
      <c r="AC18" s="107">
        <f t="shared" si="3"/>
        <v>27.850445083914238</v>
      </c>
      <c r="AD18" s="115">
        <f t="shared" si="16"/>
        <v>95.196691166504735</v>
      </c>
      <c r="AE18" s="107">
        <f t="shared" si="4"/>
        <v>1.4052409516456847</v>
      </c>
      <c r="AF18" s="116">
        <f t="shared" si="17"/>
        <v>4.8033088334952438</v>
      </c>
      <c r="AH18" s="117">
        <f t="shared" si="25"/>
        <v>4.6911821084155289E-5</v>
      </c>
      <c r="AI18" s="118">
        <f t="shared" si="18"/>
        <v>2.7834177899334019E-6</v>
      </c>
      <c r="AJ18" s="118">
        <f t="shared" si="22"/>
        <v>312825096.1057564</v>
      </c>
      <c r="AK18" s="118">
        <f>SUM(AJ18:AJ$24)/U18/U18</f>
        <v>0.20113233412580772</v>
      </c>
      <c r="AL18" s="118">
        <f t="shared" si="23"/>
        <v>281352432.88310862</v>
      </c>
      <c r="AM18" s="118">
        <f>SUM(AL18:AL$24)/U18/U18</f>
        <v>0.17428584532261349</v>
      </c>
      <c r="AN18" s="118">
        <f t="shared" si="24"/>
        <v>1488088.0024014951</v>
      </c>
      <c r="AO18" s="119">
        <f>SUM(AN18:AN$24)/U18/U18</f>
        <v>1.2022527100799528E-2</v>
      </c>
      <c r="AP18" s="106">
        <f t="shared" si="5"/>
        <v>28.376669554043396</v>
      </c>
      <c r="AQ18" s="107">
        <f t="shared" si="6"/>
        <v>30.134702517076462</v>
      </c>
      <c r="AR18" s="107">
        <f t="shared" si="7"/>
        <v>27.032192981325217</v>
      </c>
      <c r="AS18" s="107">
        <f t="shared" si="8"/>
        <v>28.668697186503259</v>
      </c>
      <c r="AT18" s="107">
        <f t="shared" si="9"/>
        <v>1.1903322731088899</v>
      </c>
      <c r="AU18" s="120">
        <f t="shared" si="10"/>
        <v>1.6201496301824796</v>
      </c>
    </row>
    <row r="19" spans="1:47" ht="14.45" customHeight="1" x14ac:dyDescent="0.25">
      <c r="A19" s="75"/>
      <c r="B19" s="99" t="s">
        <v>80</v>
      </c>
      <c r="C19" s="100">
        <v>2397</v>
      </c>
      <c r="D19" s="101">
        <v>20</v>
      </c>
      <c r="E19" s="101">
        <v>800</v>
      </c>
      <c r="F19" s="102">
        <v>3.6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8.343763037129746E-3</v>
      </c>
      <c r="R19" s="109">
        <f t="shared" si="14"/>
        <v>8.3413043849794883E-3</v>
      </c>
      <c r="S19" s="110">
        <f t="shared" si="15"/>
        <v>4.5000000000000005E-3</v>
      </c>
      <c r="T19" s="111">
        <f t="shared" si="19"/>
        <v>4.0915303597820946E-2</v>
      </c>
      <c r="U19" s="112">
        <f t="shared" si="20"/>
        <v>93384.948862809804</v>
      </c>
      <c r="V19" s="112">
        <f t="shared" si="21"/>
        <v>458066.67133131396</v>
      </c>
      <c r="W19" s="113">
        <f>SUM(V19:V$24)</f>
        <v>2314650.2078354438</v>
      </c>
      <c r="X19" s="114">
        <f t="shared" si="0"/>
        <v>456005.37131032307</v>
      </c>
      <c r="Y19" s="112">
        <f>SUM(X19:X$24)</f>
        <v>2181666.4033032367</v>
      </c>
      <c r="Z19" s="112">
        <f t="shared" si="1"/>
        <v>2061.3000209909133</v>
      </c>
      <c r="AA19" s="113">
        <f>SUM(Z19:Z$24)</f>
        <v>132983.80453220737</v>
      </c>
      <c r="AB19" s="106">
        <f t="shared" si="2"/>
        <v>24.786116349818386</v>
      </c>
      <c r="AC19" s="107">
        <f t="shared" si="3"/>
        <v>23.362077399734776</v>
      </c>
      <c r="AD19" s="115">
        <f t="shared" si="16"/>
        <v>94.254691094056597</v>
      </c>
      <c r="AE19" s="107">
        <f t="shared" si="4"/>
        <v>1.424038950083611</v>
      </c>
      <c r="AF19" s="116">
        <f t="shared" si="17"/>
        <v>5.7453089059434088</v>
      </c>
      <c r="AH19" s="117">
        <f t="shared" si="25"/>
        <v>8.0278365536375494E-5</v>
      </c>
      <c r="AI19" s="118">
        <f t="shared" si="18"/>
        <v>5.5996875000000016E-6</v>
      </c>
      <c r="AJ19" s="118">
        <f t="shared" si="22"/>
        <v>371875813.55270743</v>
      </c>
      <c r="AK19" s="118">
        <f>SUM(AJ19:AJ$24)/U19/U19</f>
        <v>0.17336837413440892</v>
      </c>
      <c r="AL19" s="118">
        <f t="shared" si="23"/>
        <v>327059333.17106289</v>
      </c>
      <c r="AM19" s="118">
        <f>SUM(AL19:AL$24)/U19/U19</f>
        <v>0.14904867679454153</v>
      </c>
      <c r="AN19" s="118">
        <f t="shared" si="24"/>
        <v>2692320.3719645385</v>
      </c>
      <c r="AO19" s="119">
        <f>SUM(AN19:AN$24)/U19/U19</f>
        <v>1.2336502786621163E-2</v>
      </c>
      <c r="AP19" s="106">
        <f t="shared" si="5"/>
        <v>23.970020800219721</v>
      </c>
      <c r="AQ19" s="107">
        <f t="shared" si="6"/>
        <v>25.60221189941705</v>
      </c>
      <c r="AR19" s="107">
        <f t="shared" si="7"/>
        <v>22.605383672541329</v>
      </c>
      <c r="AS19" s="107">
        <f t="shared" si="8"/>
        <v>24.118771126928223</v>
      </c>
      <c r="AT19" s="107">
        <f t="shared" si="9"/>
        <v>1.2063421216614132</v>
      </c>
      <c r="AU19" s="120">
        <f t="shared" si="10"/>
        <v>1.6417357785058089</v>
      </c>
    </row>
    <row r="20" spans="1:47" ht="14.45" customHeight="1" x14ac:dyDescent="0.25">
      <c r="A20" s="75"/>
      <c r="B20" s="99" t="s">
        <v>81</v>
      </c>
      <c r="C20" s="100">
        <v>2612</v>
      </c>
      <c r="D20" s="101">
        <v>32</v>
      </c>
      <c r="E20" s="101">
        <v>874</v>
      </c>
      <c r="F20" s="102">
        <v>7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1.2251148545176111E-2</v>
      </c>
      <c r="R20" s="109">
        <f t="shared" si="14"/>
        <v>1.2018636678222261E-2</v>
      </c>
      <c r="S20" s="110">
        <f t="shared" si="15"/>
        <v>8.0091533180778034E-3</v>
      </c>
      <c r="T20" s="111">
        <f t="shared" si="19"/>
        <v>5.8466463842107276E-2</v>
      </c>
      <c r="U20" s="112">
        <f t="shared" si="20"/>
        <v>89564.075328620966</v>
      </c>
      <c r="V20" s="112">
        <f t="shared" si="21"/>
        <v>435697.9008476981</v>
      </c>
      <c r="W20" s="113">
        <f>SUM(V20:V$24)</f>
        <v>1856583.5365041296</v>
      </c>
      <c r="X20" s="114">
        <f t="shared" si="0"/>
        <v>432208.32955944422</v>
      </c>
      <c r="Y20" s="112">
        <f>SUM(X20:X$24)</f>
        <v>1725661.0319929135</v>
      </c>
      <c r="Z20" s="112">
        <f t="shared" si="1"/>
        <v>3489.5712882538751</v>
      </c>
      <c r="AA20" s="113">
        <f>SUM(Z20:Z$24)</f>
        <v>130922.50451121647</v>
      </c>
      <c r="AB20" s="106">
        <f t="shared" si="2"/>
        <v>20.729109631201009</v>
      </c>
      <c r="AC20" s="107">
        <f t="shared" si="3"/>
        <v>19.267334873511096</v>
      </c>
      <c r="AD20" s="115">
        <f t="shared" si="16"/>
        <v>92.948202871725456</v>
      </c>
      <c r="AE20" s="107">
        <f t="shared" si="4"/>
        <v>1.4617747576899178</v>
      </c>
      <c r="AF20" s="116">
        <f t="shared" si="17"/>
        <v>7.0517971282745586</v>
      </c>
      <c r="AH20" s="117">
        <f t="shared" si="25"/>
        <v>1.0057718372521665E-4</v>
      </c>
      <c r="AI20" s="118">
        <f t="shared" si="18"/>
        <v>9.0903967748344704E-6</v>
      </c>
      <c r="AJ20" s="118">
        <f t="shared" si="22"/>
        <v>296323710.04490131</v>
      </c>
      <c r="AK20" s="118">
        <f>SUM(AJ20:AJ$24)/U20/U20</f>
        <v>0.14211736325704938</v>
      </c>
      <c r="AL20" s="118">
        <f t="shared" si="23"/>
        <v>252632512.2879889</v>
      </c>
      <c r="AM20" s="118">
        <f>SUM(AL20:AL$24)/U20/U20</f>
        <v>0.12126529997113603</v>
      </c>
      <c r="AN20" s="118">
        <f t="shared" si="24"/>
        <v>3613573.8553911489</v>
      </c>
      <c r="AO20" s="119">
        <f>SUM(AN20:AN$24)/U20/U20</f>
        <v>1.3075895570035459E-2</v>
      </c>
      <c r="AP20" s="106">
        <f t="shared" si="5"/>
        <v>19.990219881178529</v>
      </c>
      <c r="AQ20" s="107">
        <f t="shared" si="6"/>
        <v>21.467999381223489</v>
      </c>
      <c r="AR20" s="107">
        <f t="shared" si="7"/>
        <v>18.584800789110094</v>
      </c>
      <c r="AS20" s="107">
        <f t="shared" si="8"/>
        <v>19.949868957912098</v>
      </c>
      <c r="AT20" s="107">
        <f t="shared" si="9"/>
        <v>1.2376489884846607</v>
      </c>
      <c r="AU20" s="120">
        <f t="shared" si="10"/>
        <v>1.685900526895175</v>
      </c>
    </row>
    <row r="21" spans="1:47" ht="14.45" customHeight="1" x14ac:dyDescent="0.25">
      <c r="A21" s="75"/>
      <c r="B21" s="99" t="s">
        <v>82</v>
      </c>
      <c r="C21" s="100">
        <v>2666</v>
      </c>
      <c r="D21" s="101">
        <v>53</v>
      </c>
      <c r="E21" s="101">
        <v>909</v>
      </c>
      <c r="F21" s="102">
        <v>29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1.9879969992498126E-2</v>
      </c>
      <c r="R21" s="109">
        <f t="shared" si="14"/>
        <v>2.0066765199693869E-2</v>
      </c>
      <c r="S21" s="110">
        <f t="shared" si="15"/>
        <v>3.1903190319031903E-2</v>
      </c>
      <c r="T21" s="111">
        <f t="shared" si="19"/>
        <v>9.5813533689997926E-2</v>
      </c>
      <c r="U21" s="112">
        <f t="shared" si="20"/>
        <v>84327.580556868372</v>
      </c>
      <c r="V21" s="112">
        <f t="shared" si="21"/>
        <v>402642.05018977262</v>
      </c>
      <c r="W21" s="113">
        <f>SUM(V21:V$24)</f>
        <v>1420885.6356564318</v>
      </c>
      <c r="X21" s="114">
        <f t="shared" si="0"/>
        <v>389796.48423212313</v>
      </c>
      <c r="Y21" s="112">
        <f>SUM(X21:X$24)</f>
        <v>1293452.7024334692</v>
      </c>
      <c r="Z21" s="112">
        <f t="shared" si="1"/>
        <v>12845.565957649511</v>
      </c>
      <c r="AA21" s="113">
        <f>SUM(Z21:Z$24)</f>
        <v>127432.9332229626</v>
      </c>
      <c r="AB21" s="106">
        <f t="shared" si="2"/>
        <v>16.849595663404841</v>
      </c>
      <c r="AC21" s="107">
        <f t="shared" si="3"/>
        <v>15.338430130355723</v>
      </c>
      <c r="AD21" s="115">
        <f t="shared" si="16"/>
        <v>91.031443345960071</v>
      </c>
      <c r="AE21" s="107">
        <f t="shared" si="4"/>
        <v>1.51116553304912</v>
      </c>
      <c r="AF21" s="116">
        <f t="shared" si="17"/>
        <v>8.96855665403994</v>
      </c>
      <c r="AH21" s="117">
        <f t="shared" si="25"/>
        <v>1.5661589908523522E-4</v>
      </c>
      <c r="AI21" s="118">
        <f t="shared" si="18"/>
        <v>3.3977312174366926E-5</v>
      </c>
      <c r="AJ21" s="118">
        <f t="shared" si="22"/>
        <v>274710618.84175009</v>
      </c>
      <c r="AK21" s="118">
        <f>SUM(AJ21:AJ$24)/U21/U21</f>
        <v>0.11864516734308546</v>
      </c>
      <c r="AL21" s="118">
        <f t="shared" si="23"/>
        <v>227794584.04376927</v>
      </c>
      <c r="AM21" s="118">
        <f>SUM(AL21:AL$24)/U21/U21</f>
        <v>0.10126704294243191</v>
      </c>
      <c r="AN21" s="118">
        <f t="shared" si="24"/>
        <v>8281088.2248055097</v>
      </c>
      <c r="AO21" s="119">
        <f>SUM(AN21:AN$24)/U21/U21</f>
        <v>1.4242109435642258E-2</v>
      </c>
      <c r="AP21" s="106">
        <f t="shared" si="5"/>
        <v>16.174475470501978</v>
      </c>
      <c r="AQ21" s="107">
        <f t="shared" si="6"/>
        <v>17.524715856307704</v>
      </c>
      <c r="AR21" s="107">
        <f t="shared" si="7"/>
        <v>14.714709461973117</v>
      </c>
      <c r="AS21" s="107">
        <f t="shared" si="8"/>
        <v>15.96215079873833</v>
      </c>
      <c r="AT21" s="107">
        <f t="shared" si="9"/>
        <v>1.2772585267240353</v>
      </c>
      <c r="AU21" s="120">
        <f t="shared" si="10"/>
        <v>1.7450725393742048</v>
      </c>
    </row>
    <row r="22" spans="1:47" ht="14.45" customHeight="1" x14ac:dyDescent="0.25">
      <c r="A22" s="75"/>
      <c r="B22" s="99" t="s">
        <v>83</v>
      </c>
      <c r="C22" s="100">
        <v>1610</v>
      </c>
      <c r="D22" s="101">
        <v>51</v>
      </c>
      <c r="E22" s="101">
        <v>507</v>
      </c>
      <c r="F22" s="102">
        <v>22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3.1677018633540374E-2</v>
      </c>
      <c r="R22" s="109">
        <f t="shared" si="14"/>
        <v>3.0916486293819767E-2</v>
      </c>
      <c r="S22" s="110">
        <f t="shared" si="15"/>
        <v>4.3392504930966469E-2</v>
      </c>
      <c r="T22" s="111">
        <f t="shared" si="19"/>
        <v>0.14411560887588806</v>
      </c>
      <c r="U22" s="112">
        <f t="shared" si="20"/>
        <v>76247.857076186847</v>
      </c>
      <c r="V22" s="112">
        <f t="shared" si="21"/>
        <v>355425.45952943462</v>
      </c>
      <c r="W22" s="113">
        <f>SUM(V22:V$24)</f>
        <v>1018243.5854666592</v>
      </c>
      <c r="X22" s="114">
        <f t="shared" si="0"/>
        <v>340002.6585242126</v>
      </c>
      <c r="Y22" s="112">
        <f>SUM(X22:X$24)</f>
        <v>903656.218201346</v>
      </c>
      <c r="Z22" s="112">
        <f t="shared" si="1"/>
        <v>15422.801005222014</v>
      </c>
      <c r="AA22" s="113">
        <f>SUM(Z22:Z$24)</f>
        <v>114587.36726531308</v>
      </c>
      <c r="AB22" s="106">
        <f t="shared" si="2"/>
        <v>13.354389546308564</v>
      </c>
      <c r="AC22" s="107">
        <f t="shared" si="3"/>
        <v>11.851562166506698</v>
      </c>
      <c r="AD22" s="115">
        <f t="shared" si="16"/>
        <v>88.746566253810684</v>
      </c>
      <c r="AE22" s="107">
        <f t="shared" si="4"/>
        <v>1.5028273798018663</v>
      </c>
      <c r="AF22" s="116">
        <f t="shared" si="17"/>
        <v>11.253433746189316</v>
      </c>
      <c r="AH22" s="117">
        <f t="shared" si="25"/>
        <v>3.4855151273163688E-4</v>
      </c>
      <c r="AI22" s="118">
        <f t="shared" si="18"/>
        <v>8.1872969323042437E-5</v>
      </c>
      <c r="AJ22" s="118">
        <f t="shared" si="22"/>
        <v>316918930.38139826</v>
      </c>
      <c r="AK22" s="118">
        <f>SUM(AJ22:AJ$24)/U22/U22</f>
        <v>9.787026877973054E-2</v>
      </c>
      <c r="AL22" s="118">
        <f t="shared" si="23"/>
        <v>250407383.87440959</v>
      </c>
      <c r="AM22" s="118">
        <f>SUM(AL22:AL$24)/U22/U22</f>
        <v>8.4683866914231895E-2</v>
      </c>
      <c r="AN22" s="118">
        <f t="shared" si="24"/>
        <v>15670569.956214478</v>
      </c>
      <c r="AO22" s="119">
        <f>SUM(AN22:AN$24)/U22/U22</f>
        <v>1.5996007133258505E-2</v>
      </c>
      <c r="AP22" s="106">
        <f t="shared" si="5"/>
        <v>12.741218750735085</v>
      </c>
      <c r="AQ22" s="107">
        <f t="shared" si="6"/>
        <v>13.967560341882043</v>
      </c>
      <c r="AR22" s="107">
        <f t="shared" si="7"/>
        <v>11.281192511688252</v>
      </c>
      <c r="AS22" s="107">
        <f t="shared" si="8"/>
        <v>12.421931821325144</v>
      </c>
      <c r="AT22" s="107">
        <f t="shared" si="9"/>
        <v>1.2549357482304762</v>
      </c>
      <c r="AU22" s="120">
        <f t="shared" si="10"/>
        <v>1.7507190113732565</v>
      </c>
    </row>
    <row r="23" spans="1:47" ht="14.45" customHeight="1" x14ac:dyDescent="0.25">
      <c r="A23" s="75"/>
      <c r="B23" s="99" t="s">
        <v>84</v>
      </c>
      <c r="C23" s="100">
        <v>1316</v>
      </c>
      <c r="D23" s="101">
        <v>68</v>
      </c>
      <c r="E23" s="101">
        <v>444</v>
      </c>
      <c r="F23" s="102">
        <v>36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5.1671732522796353E-2</v>
      </c>
      <c r="R23" s="109">
        <f t="shared" si="14"/>
        <v>5.2467647305449797E-2</v>
      </c>
      <c r="S23" s="110">
        <f t="shared" si="15"/>
        <v>8.1081081081081086E-2</v>
      </c>
      <c r="T23" s="111">
        <f>5*R23/(1+5*(1-O23)*R23)</f>
        <v>0.23328774182134951</v>
      </c>
      <c r="U23" s="112">
        <f t="shared" si="20"/>
        <v>65259.350728170488</v>
      </c>
      <c r="V23" s="112">
        <f>5*U23*((1-T23)+O23*T23)</f>
        <v>290163.69793507026</v>
      </c>
      <c r="W23" s="113">
        <f>SUM(V23:V$24)</f>
        <v>662818.1259372246</v>
      </c>
      <c r="X23" s="114">
        <f t="shared" si="0"/>
        <v>266636.91161601047</v>
      </c>
      <c r="Y23" s="112">
        <f>SUM(X23:X$24)</f>
        <v>563653.55967713345</v>
      </c>
      <c r="Z23" s="112">
        <f t="shared" si="1"/>
        <v>23526.786319059753</v>
      </c>
      <c r="AA23" s="113">
        <f>SUM(Z23:Z$24)</f>
        <v>99164.566260091073</v>
      </c>
      <c r="AB23" s="106">
        <f t="shared" si="2"/>
        <v>10.156676683746197</v>
      </c>
      <c r="AC23" s="107">
        <f t="shared" si="3"/>
        <v>8.6371309764475068</v>
      </c>
      <c r="AD23" s="115">
        <f t="shared" si="16"/>
        <v>85.038947732476018</v>
      </c>
      <c r="AE23" s="107">
        <f t="shared" si="4"/>
        <v>1.5195457072986895</v>
      </c>
      <c r="AF23" s="116">
        <f t="shared" si="17"/>
        <v>14.961052267523979</v>
      </c>
      <c r="AH23" s="117">
        <f>IF(D23=0,0,T23*T23*(1-T23)/D23)</f>
        <v>6.136310579280815E-4</v>
      </c>
      <c r="AI23" s="118">
        <f t="shared" si="18"/>
        <v>1.678084220085681E-4</v>
      </c>
      <c r="AJ23" s="118">
        <f t="shared" si="22"/>
        <v>252072946.04442701</v>
      </c>
      <c r="AK23" s="118">
        <f>SUM(AJ23:AJ$24)/U23/U23</f>
        <v>5.9188964190258556E-2</v>
      </c>
      <c r="AL23" s="118">
        <f t="shared" si="23"/>
        <v>186314118.67915702</v>
      </c>
      <c r="AM23" s="118">
        <f>SUM(AL23:AL$24)/U23/U23</f>
        <v>5.6805487683565407E-2</v>
      </c>
      <c r="AN23" s="118">
        <f t="shared" si="24"/>
        <v>21717869.433799315</v>
      </c>
      <c r="AO23" s="119">
        <f>SUM(AN23:AN$24)/U23/U23</f>
        <v>1.8156828018528189E-2</v>
      </c>
      <c r="AP23" s="106">
        <f t="shared" si="5"/>
        <v>9.6798325532032088</v>
      </c>
      <c r="AQ23" s="107">
        <f t="shared" si="6"/>
        <v>10.633520814289184</v>
      </c>
      <c r="AR23" s="107">
        <f t="shared" si="7"/>
        <v>8.1699865004176768</v>
      </c>
      <c r="AS23" s="107">
        <f t="shared" si="8"/>
        <v>9.1042754524773368</v>
      </c>
      <c r="AT23" s="107">
        <f t="shared" si="9"/>
        <v>1.2554410490361403</v>
      </c>
      <c r="AU23" s="120">
        <f t="shared" si="10"/>
        <v>1.7836503655612388</v>
      </c>
    </row>
    <row r="24" spans="1:47" ht="14.45" customHeight="1" x14ac:dyDescent="0.25">
      <c r="A24" s="51"/>
      <c r="B24" s="121" t="s">
        <v>85</v>
      </c>
      <c r="C24" s="122">
        <v>1209</v>
      </c>
      <c r="D24" s="123">
        <v>145</v>
      </c>
      <c r="E24" s="123">
        <v>404</v>
      </c>
      <c r="F24" s="124">
        <v>82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0.11993382961124896</v>
      </c>
      <c r="R24" s="131">
        <f t="shared" si="14"/>
        <v>0.13426687140768098</v>
      </c>
      <c r="S24" s="132">
        <f t="shared" si="15"/>
        <v>0.20297029702970298</v>
      </c>
      <c r="T24" s="128">
        <v>1</v>
      </c>
      <c r="U24" s="133">
        <f>U23*(1-T23)</f>
        <v>50035.144164068159</v>
      </c>
      <c r="V24" s="133">
        <f>U24/R24</f>
        <v>372654.42800215428</v>
      </c>
      <c r="W24" s="134">
        <f>SUM(V24:V$24)</f>
        <v>372654.42800215428</v>
      </c>
      <c r="X24" s="128">
        <f t="shared" si="0"/>
        <v>297016.64806112298</v>
      </c>
      <c r="Y24" s="133">
        <f>SUM(X24:X$24)</f>
        <v>297016.64806112298</v>
      </c>
      <c r="Z24" s="133">
        <f t="shared" si="1"/>
        <v>75637.779941031316</v>
      </c>
      <c r="AA24" s="134">
        <f>SUM(Z24:Z$24)</f>
        <v>75637.779941031316</v>
      </c>
      <c r="AB24" s="135">
        <f t="shared" si="2"/>
        <v>7.4478535882738468</v>
      </c>
      <c r="AC24" s="129">
        <f t="shared" si="3"/>
        <v>5.9361605332281657</v>
      </c>
      <c r="AD24" s="136">
        <f t="shared" si="16"/>
        <v>79.702970297029708</v>
      </c>
      <c r="AE24" s="129">
        <f t="shared" si="4"/>
        <v>1.511693055045682</v>
      </c>
      <c r="AF24" s="137">
        <f t="shared" si="17"/>
        <v>20.297029702970299</v>
      </c>
      <c r="AH24" s="138">
        <f>0</f>
        <v>0</v>
      </c>
      <c r="AI24" s="139">
        <f t="shared" si="18"/>
        <v>4.0042909790439883E-4</v>
      </c>
      <c r="AJ24" s="139">
        <v>0</v>
      </c>
      <c r="AK24" s="139">
        <f>(1-R24)/R24/R24/D24</f>
        <v>0.33119082402820532</v>
      </c>
      <c r="AL24" s="139">
        <f>V24*V24*AI24</f>
        <v>55608118.477400906</v>
      </c>
      <c r="AM24" s="139">
        <f>(1-S24)*(1-S24)*(1-R24)/R24/R24/D24+AI24/R24/R24</f>
        <v>0.23260308468430929</v>
      </c>
      <c r="AN24" s="139">
        <f>V24*V24*AI24</f>
        <v>55608118.477400906</v>
      </c>
      <c r="AO24" s="140">
        <f>S24*S24*(1-R24)/R24/R24/D24+AI24/R24/R24</f>
        <v>3.5856060509137817E-2</v>
      </c>
      <c r="AP24" s="135">
        <f t="shared" si="5"/>
        <v>6.3198896395650443</v>
      </c>
      <c r="AQ24" s="129">
        <f t="shared" si="6"/>
        <v>8.5758175369826493</v>
      </c>
      <c r="AR24" s="129">
        <f t="shared" si="7"/>
        <v>4.9908732699461291</v>
      </c>
      <c r="AS24" s="129">
        <f t="shared" si="8"/>
        <v>6.8814477965102023</v>
      </c>
      <c r="AT24" s="129">
        <f t="shared" si="9"/>
        <v>1.1405534020147725</v>
      </c>
      <c r="AU24" s="141">
        <f t="shared" si="10"/>
        <v>1.8828327080765914</v>
      </c>
    </row>
    <row r="25" spans="1:47" ht="14.45" customHeight="1" x14ac:dyDescent="0.15">
      <c r="A25" s="75" t="s">
        <v>86</v>
      </c>
      <c r="B25" s="76" t="s">
        <v>68</v>
      </c>
      <c r="C25" s="142">
        <v>1857</v>
      </c>
      <c r="D25" s="78">
        <v>0</v>
      </c>
      <c r="E25" s="78">
        <v>624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8712737.9150847271</v>
      </c>
      <c r="X25" s="153">
        <f t="shared" si="0"/>
        <v>500000</v>
      </c>
      <c r="Y25" s="151">
        <f>SUM(X25:X$42)</f>
        <v>8461169.2098280638</v>
      </c>
      <c r="Z25" s="151">
        <f t="shared" si="1"/>
        <v>0</v>
      </c>
      <c r="AA25" s="152">
        <f>SUM(Z25:Z$42)</f>
        <v>251568.70525666274</v>
      </c>
      <c r="AB25" s="146">
        <f t="shared" si="2"/>
        <v>87.127379150847275</v>
      </c>
      <c r="AC25" s="147">
        <f t="shared" si="3"/>
        <v>84.611692098280642</v>
      </c>
      <c r="AD25" s="93">
        <f t="shared" si="16"/>
        <v>97.112633161831809</v>
      </c>
      <c r="AE25" s="147">
        <f t="shared" si="4"/>
        <v>2.5156870525666273</v>
      </c>
      <c r="AF25" s="94">
        <f t="shared" si="17"/>
        <v>2.8873668381681874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0.26712410260937514</v>
      </c>
      <c r="AL25" s="96">
        <f>U25*U25*((1-O25)*5*(1-S25)+AC26)^2*AH25+V25*V25*AI25</f>
        <v>0</v>
      </c>
      <c r="AM25" s="96">
        <f>SUM(AL25:AL$42)/U25/U25</f>
        <v>0.22467146935603236</v>
      </c>
      <c r="AN25" s="96">
        <f>U25*U25*((1-O25)*5*S25+AE26)^2*AH25+V25*V25*AI25</f>
        <v>0</v>
      </c>
      <c r="AO25" s="97">
        <f>SUM(AN25:AN$42)/U25/U25</f>
        <v>1.5670917338122349E-2</v>
      </c>
      <c r="AP25" s="146">
        <f t="shared" si="5"/>
        <v>86.114371770526589</v>
      </c>
      <c r="AQ25" s="147">
        <f t="shared" si="6"/>
        <v>88.140386531167962</v>
      </c>
      <c r="AR25" s="147">
        <f t="shared" si="7"/>
        <v>83.682661465482056</v>
      </c>
      <c r="AS25" s="147">
        <f t="shared" si="8"/>
        <v>85.540722731079228</v>
      </c>
      <c r="AT25" s="147">
        <f t="shared" si="9"/>
        <v>2.2703273247257876</v>
      </c>
      <c r="AU25" s="154">
        <f t="shared" si="10"/>
        <v>2.761046780407467</v>
      </c>
    </row>
    <row r="26" spans="1:47" ht="14.45" customHeight="1" x14ac:dyDescent="0.15">
      <c r="A26" s="155"/>
      <c r="B26" s="99" t="s">
        <v>69</v>
      </c>
      <c r="C26" s="142">
        <v>2294</v>
      </c>
      <c r="D26" s="101">
        <v>0</v>
      </c>
      <c r="E26" s="101">
        <v>777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8212737.9150847252</v>
      </c>
      <c r="X26" s="114">
        <f t="shared" si="0"/>
        <v>500000</v>
      </c>
      <c r="Y26" s="112">
        <f>SUM(X26:X$42)</f>
        <v>7961169.2098280629</v>
      </c>
      <c r="Z26" s="112">
        <f t="shared" si="1"/>
        <v>0</v>
      </c>
      <c r="AA26" s="113">
        <f>SUM(Z26:Z$42)</f>
        <v>251568.70525666274</v>
      </c>
      <c r="AB26" s="106">
        <f t="shared" si="2"/>
        <v>82.127379150847247</v>
      </c>
      <c r="AC26" s="107">
        <f t="shared" si="3"/>
        <v>79.611692098280628</v>
      </c>
      <c r="AD26" s="115">
        <f t="shared" si="16"/>
        <v>96.936847274833966</v>
      </c>
      <c r="AE26" s="107">
        <f t="shared" si="4"/>
        <v>2.5156870525666273</v>
      </c>
      <c r="AF26" s="116">
        <f t="shared" si="17"/>
        <v>3.0631527251660446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0.26712410260937514</v>
      </c>
      <c r="AL26" s="118">
        <f>U26*U26*((1-O26)*5*(1-S26)+AC27)^2*AH26+V26*V26*AI26</f>
        <v>0</v>
      </c>
      <c r="AM26" s="118">
        <f>SUM(AL26:AL$42)/U26/U26</f>
        <v>0.22467146935603236</v>
      </c>
      <c r="AN26" s="118">
        <f>U26*U26*((1-O26)*5*S26+AE27)^2*AH26+V26*V26*AI26</f>
        <v>0</v>
      </c>
      <c r="AO26" s="119">
        <f>SUM(AN26:AN$42)/U26/U26</f>
        <v>1.5670917338122349E-2</v>
      </c>
      <c r="AP26" s="106">
        <f t="shared" si="5"/>
        <v>81.11437177052656</v>
      </c>
      <c r="AQ26" s="107">
        <f t="shared" si="6"/>
        <v>83.140386531167934</v>
      </c>
      <c r="AR26" s="107">
        <f t="shared" si="7"/>
        <v>78.682661465482042</v>
      </c>
      <c r="AS26" s="107">
        <f t="shared" si="8"/>
        <v>80.540722731079214</v>
      </c>
      <c r="AT26" s="107">
        <f t="shared" si="9"/>
        <v>2.2703273247257876</v>
      </c>
      <c r="AU26" s="120">
        <f t="shared" si="10"/>
        <v>2.761046780407467</v>
      </c>
    </row>
    <row r="27" spans="1:47" ht="14.45" customHeight="1" x14ac:dyDescent="0.15">
      <c r="A27" s="155"/>
      <c r="B27" s="99" t="s">
        <v>70</v>
      </c>
      <c r="C27" s="142">
        <v>2280</v>
      </c>
      <c r="D27" s="101">
        <v>0</v>
      </c>
      <c r="E27" s="101">
        <v>748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7712737.9150847252</v>
      </c>
      <c r="X27" s="114">
        <f t="shared" si="0"/>
        <v>500000</v>
      </c>
      <c r="Y27" s="112">
        <f>SUM(X27:X$42)</f>
        <v>7461169.209828062</v>
      </c>
      <c r="Z27" s="112">
        <f t="shared" si="1"/>
        <v>0</v>
      </c>
      <c r="AA27" s="113">
        <f>SUM(Z27:Z$42)</f>
        <v>251568.70525666274</v>
      </c>
      <c r="AB27" s="106">
        <f t="shared" si="2"/>
        <v>77.127379150847247</v>
      </c>
      <c r="AC27" s="107">
        <f t="shared" si="3"/>
        <v>74.611692098280614</v>
      </c>
      <c r="AD27" s="115">
        <f t="shared" si="16"/>
        <v>96.738269755482804</v>
      </c>
      <c r="AE27" s="107">
        <f t="shared" si="4"/>
        <v>2.5156870525666273</v>
      </c>
      <c r="AF27" s="116">
        <f t="shared" si="17"/>
        <v>3.2617302445171865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0.26712410260937514</v>
      </c>
      <c r="AL27" s="118">
        <f t="shared" ref="AL27:AL40" si="33">U27*U27*((1-O27)*5*(1-S27)+AC28)^2*AH27+V27*V27*AI27</f>
        <v>0</v>
      </c>
      <c r="AM27" s="118">
        <f>SUM(AL27:AL$42)/U27/U27</f>
        <v>0.22467146935603236</v>
      </c>
      <c r="AN27" s="118">
        <f t="shared" ref="AN27:AN40" si="34">U27*U27*((1-O27)*5*S27+AE28)^2*AH27+V27*V27*AI27</f>
        <v>0</v>
      </c>
      <c r="AO27" s="119">
        <f>SUM(AN27:AN$42)/U27/U27</f>
        <v>1.5670917338122349E-2</v>
      </c>
      <c r="AP27" s="106">
        <f t="shared" si="5"/>
        <v>76.11437177052656</v>
      </c>
      <c r="AQ27" s="107">
        <f t="shared" si="6"/>
        <v>78.140386531167934</v>
      </c>
      <c r="AR27" s="107">
        <f t="shared" si="7"/>
        <v>73.682661465482028</v>
      </c>
      <c r="AS27" s="107">
        <f t="shared" si="8"/>
        <v>75.5407227310792</v>
      </c>
      <c r="AT27" s="107">
        <f t="shared" si="9"/>
        <v>2.2703273247257876</v>
      </c>
      <c r="AU27" s="120">
        <f t="shared" si="10"/>
        <v>2.761046780407467</v>
      </c>
    </row>
    <row r="28" spans="1:47" ht="14.45" customHeight="1" x14ac:dyDescent="0.15">
      <c r="A28" s="155"/>
      <c r="B28" s="99" t="s">
        <v>71</v>
      </c>
      <c r="C28" s="142">
        <v>1845</v>
      </c>
      <c r="D28" s="101">
        <v>0</v>
      </c>
      <c r="E28" s="101">
        <v>637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7212737.9150847243</v>
      </c>
      <c r="X28" s="114">
        <f t="shared" si="0"/>
        <v>500000</v>
      </c>
      <c r="Y28" s="112">
        <f>SUM(X28:X$42)</f>
        <v>6961169.209828062</v>
      </c>
      <c r="Z28" s="112">
        <f t="shared" si="1"/>
        <v>0</v>
      </c>
      <c r="AA28" s="113">
        <f>SUM(Z28:Z$42)</f>
        <v>251568.70525666274</v>
      </c>
      <c r="AB28" s="106">
        <f t="shared" si="2"/>
        <v>72.127379150847247</v>
      </c>
      <c r="AC28" s="107">
        <f t="shared" si="3"/>
        <v>69.611692098280614</v>
      </c>
      <c r="AD28" s="115">
        <f t="shared" si="16"/>
        <v>96.512160732604286</v>
      </c>
      <c r="AE28" s="107">
        <f t="shared" si="4"/>
        <v>2.5156870525666273</v>
      </c>
      <c r="AF28" s="116">
        <f t="shared" si="17"/>
        <v>3.4878392673956968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0.26712410260937514</v>
      </c>
      <c r="AL28" s="118">
        <f t="shared" si="33"/>
        <v>0</v>
      </c>
      <c r="AM28" s="118">
        <f>SUM(AL28:AL$42)/U28/U28</f>
        <v>0.22467146935603236</v>
      </c>
      <c r="AN28" s="118">
        <f t="shared" si="34"/>
        <v>0</v>
      </c>
      <c r="AO28" s="119">
        <f>SUM(AN28:AN$42)/U28/U28</f>
        <v>1.5670917338122349E-2</v>
      </c>
      <c r="AP28" s="106">
        <f t="shared" si="5"/>
        <v>71.11437177052656</v>
      </c>
      <c r="AQ28" s="107">
        <f t="shared" si="6"/>
        <v>73.140386531167934</v>
      </c>
      <c r="AR28" s="107">
        <f t="shared" si="7"/>
        <v>68.682661465482028</v>
      </c>
      <c r="AS28" s="107">
        <f t="shared" si="8"/>
        <v>70.5407227310792</v>
      </c>
      <c r="AT28" s="107">
        <f t="shared" si="9"/>
        <v>2.2703273247257876</v>
      </c>
      <c r="AU28" s="120">
        <f t="shared" si="10"/>
        <v>2.761046780407467</v>
      </c>
    </row>
    <row r="29" spans="1:47" ht="14.45" customHeight="1" x14ac:dyDescent="0.15">
      <c r="A29" s="155"/>
      <c r="B29" s="99" t="s">
        <v>72</v>
      </c>
      <c r="C29" s="142">
        <v>1336</v>
      </c>
      <c r="D29" s="101">
        <v>0</v>
      </c>
      <c r="E29" s="101">
        <v>430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100000</v>
      </c>
      <c r="V29" s="112">
        <f t="shared" si="30"/>
        <v>500000</v>
      </c>
      <c r="W29" s="113">
        <f>SUM(V29:V$42)</f>
        <v>6712737.9150847252</v>
      </c>
      <c r="X29" s="114">
        <f t="shared" si="0"/>
        <v>500000</v>
      </c>
      <c r="Y29" s="112">
        <f>SUM(X29:X$42)</f>
        <v>6461169.209828062</v>
      </c>
      <c r="Z29" s="112">
        <f t="shared" si="1"/>
        <v>0</v>
      </c>
      <c r="AA29" s="113">
        <f>SUM(Z29:Z$42)</f>
        <v>251568.70525666274</v>
      </c>
      <c r="AB29" s="106">
        <f t="shared" si="2"/>
        <v>67.127379150847247</v>
      </c>
      <c r="AC29" s="107">
        <f t="shared" si="3"/>
        <v>64.611692098280614</v>
      </c>
      <c r="AD29" s="115">
        <f t="shared" si="16"/>
        <v>96.252368132958935</v>
      </c>
      <c r="AE29" s="107">
        <f t="shared" si="4"/>
        <v>2.5156870525666273</v>
      </c>
      <c r="AF29" s="116">
        <f t="shared" si="17"/>
        <v>3.7476318670410591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0.26712410260937514</v>
      </c>
      <c r="AL29" s="118">
        <f t="shared" si="33"/>
        <v>0</v>
      </c>
      <c r="AM29" s="118">
        <f>SUM(AL29:AL$42)/U29/U29</f>
        <v>0.22467146935603236</v>
      </c>
      <c r="AN29" s="118">
        <f t="shared" si="34"/>
        <v>0</v>
      </c>
      <c r="AO29" s="119">
        <f>SUM(AN29:AN$42)/U29/U29</f>
        <v>1.5670917338122349E-2</v>
      </c>
      <c r="AP29" s="106">
        <f t="shared" si="5"/>
        <v>66.11437177052656</v>
      </c>
      <c r="AQ29" s="107">
        <f t="shared" si="6"/>
        <v>68.140386531167934</v>
      </c>
      <c r="AR29" s="107">
        <f t="shared" si="7"/>
        <v>63.682661465482035</v>
      </c>
      <c r="AS29" s="107">
        <f t="shared" si="8"/>
        <v>65.5407227310792</v>
      </c>
      <c r="AT29" s="107">
        <f t="shared" si="9"/>
        <v>2.2703273247257876</v>
      </c>
      <c r="AU29" s="120">
        <f t="shared" si="10"/>
        <v>2.761046780407467</v>
      </c>
    </row>
    <row r="30" spans="1:47" ht="14.45" customHeight="1" x14ac:dyDescent="0.15">
      <c r="A30" s="155"/>
      <c r="B30" s="99" t="s">
        <v>73</v>
      </c>
      <c r="C30" s="142">
        <v>1503</v>
      </c>
      <c r="D30" s="101">
        <v>0</v>
      </c>
      <c r="E30" s="101">
        <v>513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100000</v>
      </c>
      <c r="V30" s="112">
        <f t="shared" si="30"/>
        <v>500000</v>
      </c>
      <c r="W30" s="113">
        <f>SUM(V30:V$42)</f>
        <v>6212737.9150847252</v>
      </c>
      <c r="X30" s="114">
        <f t="shared" si="0"/>
        <v>500000</v>
      </c>
      <c r="Y30" s="112">
        <f>SUM(X30:X$42)</f>
        <v>5961169.209828062</v>
      </c>
      <c r="Z30" s="112">
        <f t="shared" si="1"/>
        <v>0</v>
      </c>
      <c r="AA30" s="113">
        <f>SUM(Z30:Z$42)</f>
        <v>251568.70525666274</v>
      </c>
      <c r="AB30" s="106">
        <f t="shared" si="2"/>
        <v>62.127379150847254</v>
      </c>
      <c r="AC30" s="107">
        <f t="shared" si="3"/>
        <v>59.611692098280621</v>
      </c>
      <c r="AD30" s="115">
        <f t="shared" si="16"/>
        <v>95.950759412434792</v>
      </c>
      <c r="AE30" s="107">
        <f t="shared" si="4"/>
        <v>2.5156870525666273</v>
      </c>
      <c r="AF30" s="116">
        <f t="shared" si="17"/>
        <v>4.0492405875652002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0.26712410260937514</v>
      </c>
      <c r="AL30" s="118">
        <f t="shared" si="33"/>
        <v>0</v>
      </c>
      <c r="AM30" s="118">
        <f>SUM(AL30:AL$42)/U30/U30</f>
        <v>0.22467146935603236</v>
      </c>
      <c r="AN30" s="118">
        <f t="shared" si="34"/>
        <v>0</v>
      </c>
      <c r="AO30" s="119">
        <f>SUM(AN30:AN$42)/U30/U30</f>
        <v>1.5670917338122349E-2</v>
      </c>
      <c r="AP30" s="106">
        <f t="shared" si="5"/>
        <v>61.114371770526567</v>
      </c>
      <c r="AQ30" s="107">
        <f t="shared" si="6"/>
        <v>63.140386531167941</v>
      </c>
      <c r="AR30" s="107">
        <f t="shared" si="7"/>
        <v>58.682661465482042</v>
      </c>
      <c r="AS30" s="107">
        <f t="shared" si="8"/>
        <v>60.5407227310792</v>
      </c>
      <c r="AT30" s="107">
        <f t="shared" si="9"/>
        <v>2.2703273247257876</v>
      </c>
      <c r="AU30" s="120">
        <f t="shared" si="10"/>
        <v>2.761046780407467</v>
      </c>
    </row>
    <row r="31" spans="1:47" ht="14.45" customHeight="1" x14ac:dyDescent="0.15">
      <c r="A31" s="155"/>
      <c r="B31" s="99" t="s">
        <v>74</v>
      </c>
      <c r="C31" s="142">
        <v>1994</v>
      </c>
      <c r="D31" s="101">
        <v>1</v>
      </c>
      <c r="E31" s="101">
        <v>673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5.0150451354062187E-4</v>
      </c>
      <c r="R31" s="109">
        <f t="shared" si="14"/>
        <v>4.9447997884567219E-4</v>
      </c>
      <c r="S31" s="110">
        <f t="shared" si="15"/>
        <v>0</v>
      </c>
      <c r="T31" s="111">
        <f t="shared" si="28"/>
        <v>2.4695209908382814E-3</v>
      </c>
      <c r="U31" s="112">
        <f t="shared" si="29"/>
        <v>100000</v>
      </c>
      <c r="V31" s="112">
        <f t="shared" si="30"/>
        <v>499417.79171791748</v>
      </c>
      <c r="W31" s="113">
        <f>SUM(V31:V$42)</f>
        <v>5712737.9150847252</v>
      </c>
      <c r="X31" s="114">
        <f t="shared" si="0"/>
        <v>499417.79171791748</v>
      </c>
      <c r="Y31" s="112">
        <f>SUM(X31:X$42)</f>
        <v>5461169.209828062</v>
      </c>
      <c r="Z31" s="112">
        <f t="shared" si="1"/>
        <v>0</v>
      </c>
      <c r="AA31" s="113">
        <f>SUM(Z31:Z$42)</f>
        <v>251568.70525666274</v>
      </c>
      <c r="AB31" s="106">
        <f t="shared" si="2"/>
        <v>57.127379150847254</v>
      </c>
      <c r="AC31" s="107">
        <f t="shared" si="3"/>
        <v>54.611692098280621</v>
      </c>
      <c r="AD31" s="115">
        <f t="shared" si="16"/>
        <v>95.596354865284724</v>
      </c>
      <c r="AE31" s="107">
        <f t="shared" si="4"/>
        <v>2.5156870525666273</v>
      </c>
      <c r="AF31" s="116">
        <f t="shared" si="17"/>
        <v>4.4036451347152648</v>
      </c>
      <c r="AH31" s="117">
        <f t="shared" si="31"/>
        <v>6.0834734666517584E-6</v>
      </c>
      <c r="AI31" s="118">
        <f t="shared" si="18"/>
        <v>0</v>
      </c>
      <c r="AJ31" s="118">
        <f t="shared" si="32"/>
        <v>181489900.03386313</v>
      </c>
      <c r="AK31" s="118">
        <f>SUM(AJ31:AJ$42)/U31/U31</f>
        <v>0.26712410260937514</v>
      </c>
      <c r="AL31" s="118">
        <f t="shared" si="33"/>
        <v>165117257.57759029</v>
      </c>
      <c r="AM31" s="118">
        <f>SUM(AL31:AL$42)/U31/U31</f>
        <v>0.22467146935603236</v>
      </c>
      <c r="AN31" s="118">
        <f t="shared" si="34"/>
        <v>386912.26683183119</v>
      </c>
      <c r="AO31" s="119">
        <f>SUM(AN31:AN$42)/U31/U31</f>
        <v>1.5670917338122349E-2</v>
      </c>
      <c r="AP31" s="106">
        <f t="shared" si="5"/>
        <v>56.114371770526567</v>
      </c>
      <c r="AQ31" s="107">
        <f t="shared" si="6"/>
        <v>58.140386531167941</v>
      </c>
      <c r="AR31" s="107">
        <f t="shared" si="7"/>
        <v>53.682661465482042</v>
      </c>
      <c r="AS31" s="107">
        <f t="shared" si="8"/>
        <v>55.5407227310792</v>
      </c>
      <c r="AT31" s="107">
        <f t="shared" si="9"/>
        <v>2.2703273247257876</v>
      </c>
      <c r="AU31" s="120">
        <f t="shared" si="10"/>
        <v>2.761046780407467</v>
      </c>
    </row>
    <row r="32" spans="1:47" ht="14.45" customHeight="1" x14ac:dyDescent="0.15">
      <c r="A32" s="155"/>
      <c r="B32" s="99" t="s">
        <v>75</v>
      </c>
      <c r="C32" s="142">
        <v>2522</v>
      </c>
      <c r="D32" s="101">
        <v>2</v>
      </c>
      <c r="E32" s="101">
        <v>860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7.9302141157811261E-4</v>
      </c>
      <c r="R32" s="109">
        <f t="shared" si="14"/>
        <v>7.9477508770112843E-4</v>
      </c>
      <c r="S32" s="110">
        <f t="shared" si="15"/>
        <v>0</v>
      </c>
      <c r="T32" s="111">
        <f t="shared" si="28"/>
        <v>3.9664809580084327E-3</v>
      </c>
      <c r="U32" s="112">
        <f t="shared" si="29"/>
        <v>99753.047900916165</v>
      </c>
      <c r="V32" s="112">
        <f t="shared" si="30"/>
        <v>497837.15056639578</v>
      </c>
      <c r="W32" s="113">
        <f>SUM(V32:V$42)</f>
        <v>5213320.1233668076</v>
      </c>
      <c r="X32" s="114">
        <f t="shared" si="0"/>
        <v>497837.15056639578</v>
      </c>
      <c r="Y32" s="112">
        <f>SUM(X32:X$42)</f>
        <v>4961751.4181101443</v>
      </c>
      <c r="Z32" s="112">
        <f t="shared" si="1"/>
        <v>0</v>
      </c>
      <c r="AA32" s="113">
        <f>SUM(Z32:Z$42)</f>
        <v>251568.70525666274</v>
      </c>
      <c r="AB32" s="106">
        <f t="shared" si="2"/>
        <v>52.262263991624124</v>
      </c>
      <c r="AC32" s="107">
        <f t="shared" si="3"/>
        <v>49.740349017090772</v>
      </c>
      <c r="AD32" s="115">
        <f t="shared" si="16"/>
        <v>95.174501099038636</v>
      </c>
      <c r="AE32" s="107">
        <f t="shared" si="4"/>
        <v>2.5219149745333471</v>
      </c>
      <c r="AF32" s="116">
        <f t="shared" si="17"/>
        <v>4.8254989009613602</v>
      </c>
      <c r="AH32" s="117">
        <f t="shared" si="31"/>
        <v>7.8352833298022488E-6</v>
      </c>
      <c r="AI32" s="118">
        <f t="shared" si="18"/>
        <v>0</v>
      </c>
      <c r="AJ32" s="118">
        <f t="shared" si="32"/>
        <v>193401834.36987913</v>
      </c>
      <c r="AK32" s="118">
        <f>SUM(AJ32:AJ$42)/U32/U32</f>
        <v>0.25020938133420761</v>
      </c>
      <c r="AL32" s="118">
        <f t="shared" si="33"/>
        <v>174237732.44857413</v>
      </c>
      <c r="AM32" s="118">
        <f>SUM(AL32:AL$42)/U32/U32</f>
        <v>0.20919167429732269</v>
      </c>
      <c r="AN32" s="118">
        <f t="shared" si="34"/>
        <v>499827.36219418846</v>
      </c>
      <c r="AO32" s="119">
        <f>SUM(AN32:AN$42)/U32/U32</f>
        <v>1.5709721278083909E-2</v>
      </c>
      <c r="AP32" s="106">
        <f t="shared" si="5"/>
        <v>51.281853690100576</v>
      </c>
      <c r="AQ32" s="107">
        <f t="shared" si="6"/>
        <v>53.242674293147672</v>
      </c>
      <c r="AR32" s="107">
        <f t="shared" si="7"/>
        <v>48.843894480607972</v>
      </c>
      <c r="AS32" s="107">
        <f t="shared" si="8"/>
        <v>50.636803553573571</v>
      </c>
      <c r="AT32" s="107">
        <f t="shared" si="9"/>
        <v>2.2762516576504899</v>
      </c>
      <c r="AU32" s="120">
        <f t="shared" si="10"/>
        <v>2.7675782914162044</v>
      </c>
    </row>
    <row r="33" spans="1:47" ht="14.45" customHeight="1" x14ac:dyDescent="0.15">
      <c r="A33" s="155"/>
      <c r="B33" s="99" t="s">
        <v>76</v>
      </c>
      <c r="C33" s="142">
        <v>2626</v>
      </c>
      <c r="D33" s="101">
        <v>3</v>
      </c>
      <c r="E33" s="101">
        <v>866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1.1424219345011425E-3</v>
      </c>
      <c r="R33" s="109">
        <f t="shared" si="14"/>
        <v>1.1160808964152376E-3</v>
      </c>
      <c r="S33" s="110">
        <f t="shared" si="15"/>
        <v>0</v>
      </c>
      <c r="T33" s="111">
        <f t="shared" si="28"/>
        <v>5.5660331059739368E-3</v>
      </c>
      <c r="U33" s="112">
        <f t="shared" si="29"/>
        <v>99357.37933591388</v>
      </c>
      <c r="V33" s="112">
        <f t="shared" si="30"/>
        <v>495507.5071016663</v>
      </c>
      <c r="W33" s="113">
        <f>SUM(V33:V$42)</f>
        <v>4715482.9728004122</v>
      </c>
      <c r="X33" s="114">
        <f t="shared" si="0"/>
        <v>495507.5071016663</v>
      </c>
      <c r="Y33" s="112">
        <f>SUM(X33:X$42)</f>
        <v>4463914.267543749</v>
      </c>
      <c r="Z33" s="112">
        <f t="shared" si="1"/>
        <v>0</v>
      </c>
      <c r="AA33" s="113">
        <f>SUM(Z33:Z$42)</f>
        <v>251568.70525666274</v>
      </c>
      <c r="AB33" s="106">
        <f t="shared" si="2"/>
        <v>47.459816314780213</v>
      </c>
      <c r="AC33" s="107">
        <f t="shared" si="3"/>
        <v>44.927858377301376</v>
      </c>
      <c r="AD33" s="115">
        <f t="shared" si="16"/>
        <v>94.665049016023445</v>
      </c>
      <c r="AE33" s="107">
        <f t="shared" si="4"/>
        <v>2.5319579374788352</v>
      </c>
      <c r="AF33" s="116">
        <f t="shared" si="17"/>
        <v>5.3349509839765608</v>
      </c>
      <c r="AH33" s="117">
        <f t="shared" si="31"/>
        <v>1.0269428266126333E-5</v>
      </c>
      <c r="AI33" s="118">
        <f t="shared" si="18"/>
        <v>0</v>
      </c>
      <c r="AJ33" s="118">
        <f t="shared" si="32"/>
        <v>205509472.77557757</v>
      </c>
      <c r="AK33" s="118">
        <f>SUM(AJ33:AJ$42)/U33/U33</f>
        <v>0.23261498701852493</v>
      </c>
      <c r="AL33" s="118">
        <f t="shared" si="33"/>
        <v>182923284.78965881</v>
      </c>
      <c r="AM33" s="118">
        <f>SUM(AL33:AL$42)/U33/U33</f>
        <v>0.19321122195253124</v>
      </c>
      <c r="AN33" s="118">
        <f t="shared" si="34"/>
        <v>657215.19310785679</v>
      </c>
      <c r="AO33" s="119">
        <f>SUM(AN33:AN$42)/U33/U33</f>
        <v>1.5784459940668044E-2</v>
      </c>
      <c r="AP33" s="106">
        <f t="shared" si="5"/>
        <v>46.514504866563087</v>
      </c>
      <c r="AQ33" s="107">
        <f t="shared" si="6"/>
        <v>48.405127762997338</v>
      </c>
      <c r="AR33" s="107">
        <f t="shared" si="7"/>
        <v>44.066324727202414</v>
      </c>
      <c r="AS33" s="107">
        <f t="shared" si="8"/>
        <v>45.789392027400339</v>
      </c>
      <c r="AT33" s="107">
        <f t="shared" si="9"/>
        <v>2.2857109449935047</v>
      </c>
      <c r="AU33" s="120">
        <f t="shared" si="10"/>
        <v>2.7782049299641658</v>
      </c>
    </row>
    <row r="34" spans="1:47" ht="14.45" customHeight="1" x14ac:dyDescent="0.15">
      <c r="A34" s="155"/>
      <c r="B34" s="99" t="s">
        <v>77</v>
      </c>
      <c r="C34" s="142">
        <v>2506</v>
      </c>
      <c r="D34" s="101">
        <v>3</v>
      </c>
      <c r="E34" s="101">
        <v>829</v>
      </c>
      <c r="F34" s="156">
        <v>0.5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1.1971268954509178E-3</v>
      </c>
      <c r="R34" s="109">
        <f t="shared" si="14"/>
        <v>1.1944302217016824E-3</v>
      </c>
      <c r="S34" s="110">
        <f t="shared" si="15"/>
        <v>6.0313630880579007E-4</v>
      </c>
      <c r="T34" s="111">
        <f t="shared" si="28"/>
        <v>5.9558263331897726E-3</v>
      </c>
      <c r="U34" s="112">
        <f t="shared" si="29"/>
        <v>98804.352873207376</v>
      </c>
      <c r="V34" s="112">
        <f t="shared" si="30"/>
        <v>492671.36412343348</v>
      </c>
      <c r="W34" s="113">
        <f>SUM(V34:V$42)</f>
        <v>4219975.465698746</v>
      </c>
      <c r="X34" s="114">
        <f t="shared" si="0"/>
        <v>492374.21613542177</v>
      </c>
      <c r="Y34" s="112">
        <f>SUM(X34:X$42)</f>
        <v>3968406.7604420828</v>
      </c>
      <c r="Z34" s="112">
        <f t="shared" si="1"/>
        <v>297.147988011721</v>
      </c>
      <c r="AA34" s="113">
        <f>SUM(Z34:Z$42)</f>
        <v>251568.70525666274</v>
      </c>
      <c r="AB34" s="106">
        <f t="shared" si="2"/>
        <v>42.710420573414538</v>
      </c>
      <c r="AC34" s="107">
        <f t="shared" si="3"/>
        <v>40.1642907932874</v>
      </c>
      <c r="AD34" s="115">
        <f t="shared" si="16"/>
        <v>94.038621615184937</v>
      </c>
      <c r="AE34" s="107">
        <f t="shared" si="4"/>
        <v>2.5461297801271288</v>
      </c>
      <c r="AF34" s="116">
        <f t="shared" si="17"/>
        <v>5.9613783848150366</v>
      </c>
      <c r="AH34" s="117">
        <f t="shared" si="31"/>
        <v>1.175353434323259E-5</v>
      </c>
      <c r="AI34" s="118">
        <f t="shared" si="18"/>
        <v>7.2710800409986753E-7</v>
      </c>
      <c r="AJ34" s="118">
        <f t="shared" si="32"/>
        <v>185841437.81145078</v>
      </c>
      <c r="AK34" s="118">
        <f>SUM(AJ34:AJ$42)/U34/U34</f>
        <v>0.2141749165152074</v>
      </c>
      <c r="AL34" s="118">
        <f t="shared" si="33"/>
        <v>163129168.70832521</v>
      </c>
      <c r="AM34" s="118">
        <f>SUM(AL34:AL$42)/U34/U34</f>
        <v>0.17664242984053377</v>
      </c>
      <c r="AN34" s="118">
        <f t="shared" si="34"/>
        <v>928306.7911938664</v>
      </c>
      <c r="AO34" s="119">
        <f>SUM(AN34:AN$42)/U34/U34</f>
        <v>1.5894329843120805E-2</v>
      </c>
      <c r="AP34" s="106">
        <f t="shared" si="5"/>
        <v>41.803351469495318</v>
      </c>
      <c r="AQ34" s="107">
        <f t="shared" si="6"/>
        <v>43.617489677333758</v>
      </c>
      <c r="AR34" s="107">
        <f t="shared" si="7"/>
        <v>39.340525317878658</v>
      </c>
      <c r="AS34" s="107">
        <f t="shared" si="8"/>
        <v>40.988056268696141</v>
      </c>
      <c r="AT34" s="107">
        <f t="shared" si="9"/>
        <v>2.2990272558070948</v>
      </c>
      <c r="AU34" s="120">
        <f t="shared" si="10"/>
        <v>2.7932323044471628</v>
      </c>
    </row>
    <row r="35" spans="1:47" ht="14.45" customHeight="1" x14ac:dyDescent="0.15">
      <c r="A35" s="155"/>
      <c r="B35" s="99" t="s">
        <v>78</v>
      </c>
      <c r="C35" s="142">
        <v>2308</v>
      </c>
      <c r="D35" s="101">
        <v>10</v>
      </c>
      <c r="E35" s="101">
        <v>773</v>
      </c>
      <c r="F35" s="156">
        <v>0.5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4.3327556325823222E-3</v>
      </c>
      <c r="R35" s="109">
        <f t="shared" si="14"/>
        <v>4.4230136171320156E-3</v>
      </c>
      <c r="S35" s="110">
        <f t="shared" si="15"/>
        <v>6.4683053040103498E-4</v>
      </c>
      <c r="T35" s="111">
        <f t="shared" si="28"/>
        <v>2.1888585271342725E-2</v>
      </c>
      <c r="U35" s="112">
        <f t="shared" si="29"/>
        <v>98215.891306531354</v>
      </c>
      <c r="V35" s="112">
        <f t="shared" si="30"/>
        <v>486050.25847917801</v>
      </c>
      <c r="W35" s="113">
        <f>SUM(V35:V$42)</f>
        <v>3727304.1015753122</v>
      </c>
      <c r="X35" s="114">
        <f t="shared" si="0"/>
        <v>485735.86633268435</v>
      </c>
      <c r="Y35" s="112">
        <f>SUM(X35:X$42)</f>
        <v>3476032.544306661</v>
      </c>
      <c r="Z35" s="112">
        <f t="shared" si="1"/>
        <v>314.39214649364686</v>
      </c>
      <c r="AA35" s="113">
        <f>SUM(Z35:Z$42)</f>
        <v>251271.55726865103</v>
      </c>
      <c r="AB35" s="106">
        <f t="shared" si="2"/>
        <v>37.950112267905943</v>
      </c>
      <c r="AC35" s="107">
        <f t="shared" si="3"/>
        <v>35.391752781207053</v>
      </c>
      <c r="AD35" s="115">
        <f t="shared" si="16"/>
        <v>93.258624721217302</v>
      </c>
      <c r="AE35" s="107">
        <f t="shared" si="4"/>
        <v>2.558359486698885</v>
      </c>
      <c r="AF35" s="116">
        <f t="shared" si="17"/>
        <v>6.7413752787826811</v>
      </c>
      <c r="AH35" s="117">
        <f t="shared" si="31"/>
        <v>4.6862312147591371E-5</v>
      </c>
      <c r="AI35" s="118">
        <f t="shared" si="18"/>
        <v>8.3623821560928346E-7</v>
      </c>
      <c r="AJ35" s="118">
        <f t="shared" si="32"/>
        <v>588438669.68499613</v>
      </c>
      <c r="AK35" s="118">
        <f>SUM(AJ35:AJ$42)/U35/U35</f>
        <v>0.19748362318635407</v>
      </c>
      <c r="AL35" s="118">
        <f t="shared" si="33"/>
        <v>506462797.11050475</v>
      </c>
      <c r="AM35" s="118">
        <f>SUM(AL35:AL$42)/U35/U35</f>
        <v>0.16185452738586817</v>
      </c>
      <c r="AN35" s="118">
        <f t="shared" si="34"/>
        <v>3286068.5656771744</v>
      </c>
      <c r="AO35" s="119">
        <f>SUM(AN35:AN$42)/U35/U35</f>
        <v>1.5989128635039773E-2</v>
      </c>
      <c r="AP35" s="106">
        <f t="shared" si="5"/>
        <v>37.07910532945327</v>
      </c>
      <c r="AQ35" s="107">
        <f t="shared" si="6"/>
        <v>38.821119206358617</v>
      </c>
      <c r="AR35" s="107">
        <f t="shared" si="7"/>
        <v>34.603222279320441</v>
      </c>
      <c r="AS35" s="107">
        <f t="shared" si="8"/>
        <v>36.180283283093665</v>
      </c>
      <c r="AT35" s="107">
        <f t="shared" si="9"/>
        <v>2.3105211592263797</v>
      </c>
      <c r="AU35" s="120">
        <f t="shared" si="10"/>
        <v>2.8061978141713904</v>
      </c>
    </row>
    <row r="36" spans="1:47" ht="14.45" customHeight="1" x14ac:dyDescent="0.15">
      <c r="A36" s="155"/>
      <c r="B36" s="99" t="s">
        <v>79</v>
      </c>
      <c r="C36" s="142">
        <v>2393</v>
      </c>
      <c r="D36" s="101">
        <v>5</v>
      </c>
      <c r="E36" s="101">
        <v>790</v>
      </c>
      <c r="F36" s="156">
        <v>1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2.0894274968658588E-3</v>
      </c>
      <c r="R36" s="109">
        <f t="shared" si="14"/>
        <v>2.0735986391110426E-3</v>
      </c>
      <c r="S36" s="110">
        <f t="shared" si="15"/>
        <v>1.2658227848101266E-3</v>
      </c>
      <c r="T36" s="111">
        <f t="shared" si="28"/>
        <v>1.031704580461441E-2</v>
      </c>
      <c r="U36" s="112">
        <f t="shared" si="29"/>
        <v>96066.084394667414</v>
      </c>
      <c r="V36" s="112">
        <f t="shared" si="30"/>
        <v>477970.12125482119</v>
      </c>
      <c r="W36" s="113">
        <f>SUM(V36:V$42)</f>
        <v>3241253.8430961343</v>
      </c>
      <c r="X36" s="114">
        <f t="shared" si="0"/>
        <v>477365.09578487836</v>
      </c>
      <c r="Y36" s="112">
        <f>SUM(X36:X$42)</f>
        <v>2990296.6779739764</v>
      </c>
      <c r="Z36" s="112">
        <f t="shared" si="1"/>
        <v>605.0254699428117</v>
      </c>
      <c r="AA36" s="113">
        <f>SUM(Z36:Z$42)</f>
        <v>250957.16512215737</v>
      </c>
      <c r="AB36" s="106">
        <f t="shared" si="2"/>
        <v>33.739835067911386</v>
      </c>
      <c r="AC36" s="107">
        <f t="shared" si="3"/>
        <v>31.127496210722693</v>
      </c>
      <c r="AD36" s="115">
        <f t="shared" si="16"/>
        <v>92.257404780045334</v>
      </c>
      <c r="AE36" s="107">
        <f t="shared" si="4"/>
        <v>2.6123388571886865</v>
      </c>
      <c r="AF36" s="116">
        <f t="shared" si="17"/>
        <v>7.74259521995464</v>
      </c>
      <c r="AH36" s="117">
        <f t="shared" si="31"/>
        <v>2.1068654596607441E-5</v>
      </c>
      <c r="AI36" s="118">
        <f t="shared" si="18"/>
        <v>1.6002790854273192E-6</v>
      </c>
      <c r="AJ36" s="118">
        <f t="shared" si="32"/>
        <v>192264857.20043164</v>
      </c>
      <c r="AK36" s="118">
        <f>SUM(AJ36:AJ$42)/U36/U36</f>
        <v>0.14265939636628913</v>
      </c>
      <c r="AL36" s="118">
        <f t="shared" si="33"/>
        <v>161745024.55001515</v>
      </c>
      <c r="AM36" s="118">
        <f>SUM(AL36:AL$42)/U36/U36</f>
        <v>0.11430053009341169</v>
      </c>
      <c r="AN36" s="118">
        <f t="shared" si="34"/>
        <v>1716859.0187585345</v>
      </c>
      <c r="AO36" s="119">
        <f>SUM(AN36:AN$42)/U36/U36</f>
        <v>1.6356687801890386E-2</v>
      </c>
      <c r="AP36" s="106">
        <f t="shared" si="5"/>
        <v>32.999537602644395</v>
      </c>
      <c r="AQ36" s="107">
        <f t="shared" si="6"/>
        <v>34.480132533178377</v>
      </c>
      <c r="AR36" s="107">
        <f t="shared" si="7"/>
        <v>30.464852327172224</v>
      </c>
      <c r="AS36" s="107">
        <f t="shared" si="8"/>
        <v>31.790140094273163</v>
      </c>
      <c r="AT36" s="107">
        <f t="shared" si="9"/>
        <v>2.361668053424582</v>
      </c>
      <c r="AU36" s="120">
        <f t="shared" si="10"/>
        <v>2.8630096609527911</v>
      </c>
    </row>
    <row r="37" spans="1:47" ht="14.45" customHeight="1" x14ac:dyDescent="0.15">
      <c r="A37" s="155"/>
      <c r="B37" s="99" t="s">
        <v>80</v>
      </c>
      <c r="C37" s="142">
        <v>2714</v>
      </c>
      <c r="D37" s="101">
        <v>10</v>
      </c>
      <c r="E37" s="101">
        <v>914</v>
      </c>
      <c r="F37" s="156">
        <v>3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3.6845983787767134E-3</v>
      </c>
      <c r="R37" s="109">
        <f t="shared" si="14"/>
        <v>3.6738707556224263E-3</v>
      </c>
      <c r="S37" s="110">
        <f t="shared" si="15"/>
        <v>3.2822757111597373E-3</v>
      </c>
      <c r="T37" s="111">
        <f t="shared" si="28"/>
        <v>1.8212752862931805E-2</v>
      </c>
      <c r="U37" s="112">
        <f t="shared" si="29"/>
        <v>95074.966201697665</v>
      </c>
      <c r="V37" s="112">
        <f t="shared" si="30"/>
        <v>471322.20430812362</v>
      </c>
      <c r="W37" s="113">
        <f>SUM(V37:V$42)</f>
        <v>2763283.7218413129</v>
      </c>
      <c r="X37" s="114">
        <f t="shared" si="0"/>
        <v>469775.19488479284</v>
      </c>
      <c r="Y37" s="112">
        <f>SUM(X37:X$42)</f>
        <v>2512931.5821890989</v>
      </c>
      <c r="Z37" s="112">
        <f t="shared" si="1"/>
        <v>1547.0094233308214</v>
      </c>
      <c r="AA37" s="113">
        <f>SUM(Z37:Z$42)</f>
        <v>250352.13965221457</v>
      </c>
      <c r="AB37" s="106">
        <f t="shared" si="2"/>
        <v>29.064261942298451</v>
      </c>
      <c r="AC37" s="107">
        <f t="shared" si="3"/>
        <v>26.431054173167066</v>
      </c>
      <c r="AD37" s="115">
        <f t="shared" si="16"/>
        <v>90.940049417531682</v>
      </c>
      <c r="AE37" s="107">
        <f t="shared" si="4"/>
        <v>2.6332077691313893</v>
      </c>
      <c r="AF37" s="116">
        <f t="shared" si="17"/>
        <v>9.0599505824683284</v>
      </c>
      <c r="AH37" s="117">
        <f t="shared" si="31"/>
        <v>3.25663117189305E-5</v>
      </c>
      <c r="AI37" s="118">
        <f t="shared" si="18"/>
        <v>3.579324264021519E-6</v>
      </c>
      <c r="AJ37" s="118">
        <f t="shared" si="32"/>
        <v>212925769.24620381</v>
      </c>
      <c r="AK37" s="118">
        <f>SUM(AJ37:AJ$42)/U37/U37</f>
        <v>0.1243792299071392</v>
      </c>
      <c r="AL37" s="118">
        <f t="shared" si="33"/>
        <v>173497181.39158511</v>
      </c>
      <c r="AM37" s="118">
        <f>SUM(AL37:AL$42)/U37/U37</f>
        <v>9.8802390418461866E-2</v>
      </c>
      <c r="AN37" s="118">
        <f t="shared" si="34"/>
        <v>2898674.2343361471</v>
      </c>
      <c r="AO37" s="119">
        <f>SUM(AN37:AN$42)/U37/U37</f>
        <v>1.6509555263979944E-2</v>
      </c>
      <c r="AP37" s="106">
        <f t="shared" si="5"/>
        <v>28.373020125268212</v>
      </c>
      <c r="AQ37" s="107">
        <f t="shared" si="6"/>
        <v>29.75550375932869</v>
      </c>
      <c r="AR37" s="107">
        <f t="shared" si="7"/>
        <v>25.814970361472941</v>
      </c>
      <c r="AS37" s="107">
        <f t="shared" si="8"/>
        <v>27.047137984861191</v>
      </c>
      <c r="AT37" s="107">
        <f t="shared" si="9"/>
        <v>2.3813683212640915</v>
      </c>
      <c r="AU37" s="120">
        <f t="shared" si="10"/>
        <v>2.8850472169986872</v>
      </c>
    </row>
    <row r="38" spans="1:47" ht="14.45" customHeight="1" x14ac:dyDescent="0.15">
      <c r="A38" s="155"/>
      <c r="B38" s="99" t="s">
        <v>81</v>
      </c>
      <c r="C38" s="142">
        <v>2948</v>
      </c>
      <c r="D38" s="101">
        <v>13</v>
      </c>
      <c r="E38" s="101">
        <v>977</v>
      </c>
      <c r="F38" s="156">
        <v>12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4.4097693351424693E-3</v>
      </c>
      <c r="R38" s="109">
        <f t="shared" si="14"/>
        <v>4.3094555357082384E-3</v>
      </c>
      <c r="S38" s="110">
        <f t="shared" si="15"/>
        <v>1.2282497441146366E-2</v>
      </c>
      <c r="T38" s="111">
        <f t="shared" si="28"/>
        <v>2.1334591510696541E-2</v>
      </c>
      <c r="U38" s="112">
        <f t="shared" si="29"/>
        <v>93343.389338814552</v>
      </c>
      <c r="V38" s="112">
        <f t="shared" si="30"/>
        <v>462110.13555340713</v>
      </c>
      <c r="W38" s="113">
        <f>SUM(V38:V$42)</f>
        <v>2291961.5175331896</v>
      </c>
      <c r="X38" s="114">
        <f t="shared" si="0"/>
        <v>456434.26899594459</v>
      </c>
      <c r="Y38" s="112">
        <f>SUM(X38:X$42)</f>
        <v>2043156.3873043058</v>
      </c>
      <c r="Z38" s="112">
        <f t="shared" si="1"/>
        <v>5675.8665574625238</v>
      </c>
      <c r="AA38" s="113">
        <f>SUM(Z38:Z$42)</f>
        <v>248805.13022888376</v>
      </c>
      <c r="AB38" s="106">
        <f t="shared" si="2"/>
        <v>24.554085016282283</v>
      </c>
      <c r="AC38" s="107">
        <f t="shared" si="3"/>
        <v>21.888602950639907</v>
      </c>
      <c r="AD38" s="115">
        <f t="shared" si="16"/>
        <v>89.144445562215637</v>
      </c>
      <c r="AE38" s="107">
        <f t="shared" si="4"/>
        <v>2.6654820656423741</v>
      </c>
      <c r="AF38" s="116">
        <f t="shared" si="17"/>
        <v>10.855554437784352</v>
      </c>
      <c r="AH38" s="117">
        <f t="shared" si="31"/>
        <v>3.4265695381418461E-5</v>
      </c>
      <c r="AI38" s="118">
        <f t="shared" si="18"/>
        <v>1.2417234081632136E-5</v>
      </c>
      <c r="AJ38" s="118">
        <f t="shared" si="32"/>
        <v>149056879.79039267</v>
      </c>
      <c r="AK38" s="118">
        <f>SUM(AJ38:AJ$42)/U38/U38</f>
        <v>0.10459891028347279</v>
      </c>
      <c r="AL38" s="118">
        <f t="shared" si="33"/>
        <v>117980589.97791572</v>
      </c>
      <c r="AM38" s="118">
        <f>SUM(AL38:AL$42)/U38/U38</f>
        <v>8.2589602953712801E-2</v>
      </c>
      <c r="AN38" s="118">
        <f t="shared" si="34"/>
        <v>4811824.5317472667</v>
      </c>
      <c r="AO38" s="119">
        <f>SUM(AN38:AN$42)/U38/U38</f>
        <v>1.6795076999077497E-2</v>
      </c>
      <c r="AP38" s="106">
        <f t="shared" si="5"/>
        <v>23.920186622416995</v>
      </c>
      <c r="AQ38" s="107">
        <f t="shared" si="6"/>
        <v>25.18798341014757</v>
      </c>
      <c r="AR38" s="107">
        <f t="shared" si="7"/>
        <v>21.325330175949897</v>
      </c>
      <c r="AS38" s="107">
        <f t="shared" si="8"/>
        <v>22.451875725329916</v>
      </c>
      <c r="AT38" s="107">
        <f t="shared" si="9"/>
        <v>2.4114742551332164</v>
      </c>
      <c r="AU38" s="120">
        <f t="shared" si="10"/>
        <v>2.9194898761515318</v>
      </c>
    </row>
    <row r="39" spans="1:47" ht="14.45" customHeight="1" x14ac:dyDescent="0.15">
      <c r="A39" s="155"/>
      <c r="B39" s="99" t="s">
        <v>82</v>
      </c>
      <c r="C39" s="142">
        <v>2830</v>
      </c>
      <c r="D39" s="101">
        <v>25</v>
      </c>
      <c r="E39" s="101">
        <v>965</v>
      </c>
      <c r="F39" s="156">
        <v>25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8.8339222614840993E-3</v>
      </c>
      <c r="R39" s="109">
        <f t="shared" si="14"/>
        <v>8.9288984818773984E-3</v>
      </c>
      <c r="S39" s="110">
        <f t="shared" si="15"/>
        <v>2.5906735751295335E-2</v>
      </c>
      <c r="T39" s="111">
        <f t="shared" si="28"/>
        <v>4.374608214628227E-2</v>
      </c>
      <c r="U39" s="112">
        <f t="shared" si="29"/>
        <v>91351.946257047035</v>
      </c>
      <c r="V39" s="112">
        <f t="shared" si="30"/>
        <v>447568.05705593363</v>
      </c>
      <c r="W39" s="113">
        <f>SUM(V39:V$42)</f>
        <v>1829851.3819797821</v>
      </c>
      <c r="X39" s="114">
        <f t="shared" si="0"/>
        <v>435973.02967106487</v>
      </c>
      <c r="Y39" s="112">
        <f>SUM(X39:X$42)</f>
        <v>1586722.1183083609</v>
      </c>
      <c r="Z39" s="112">
        <f t="shared" si="1"/>
        <v>11595.027384868747</v>
      </c>
      <c r="AA39" s="113">
        <f>SUM(Z39:Z$42)</f>
        <v>243129.26367142121</v>
      </c>
      <c r="AB39" s="106">
        <f t="shared" si="2"/>
        <v>20.030787048925347</v>
      </c>
      <c r="AC39" s="107">
        <f t="shared" si="3"/>
        <v>17.369330192961911</v>
      </c>
      <c r="AD39" s="115">
        <f t="shared" si="16"/>
        <v>86.713168836237898</v>
      </c>
      <c r="AE39" s="107">
        <f t="shared" si="4"/>
        <v>2.6614568559634364</v>
      </c>
      <c r="AF39" s="116">
        <f t="shared" si="17"/>
        <v>13.286831163762102</v>
      </c>
      <c r="AH39" s="117">
        <f t="shared" si="31"/>
        <v>7.3200078552413967E-5</v>
      </c>
      <c r="AI39" s="118">
        <f t="shared" si="18"/>
        <v>2.6150856781355331E-5</v>
      </c>
      <c r="AJ39" s="118">
        <f t="shared" si="32"/>
        <v>200650330.3507463</v>
      </c>
      <c r="AK39" s="118">
        <f>SUM(AJ39:AJ$42)/U39/U39</f>
        <v>9.1347625829064097E-2</v>
      </c>
      <c r="AL39" s="118">
        <f t="shared" si="33"/>
        <v>150368109.16781697</v>
      </c>
      <c r="AM39" s="118">
        <f>SUM(AL39:AL$42)/U39/U39</f>
        <v>7.2092129237015523E-2</v>
      </c>
      <c r="AN39" s="118">
        <f t="shared" si="34"/>
        <v>9724953.2436008006</v>
      </c>
      <c r="AO39" s="119">
        <f>SUM(AN39:AN$42)/U39/U39</f>
        <v>1.6958713639987903E-2</v>
      </c>
      <c r="AP39" s="106">
        <f t="shared" si="5"/>
        <v>19.438401161699012</v>
      </c>
      <c r="AQ39" s="107">
        <f t="shared" si="6"/>
        <v>20.623172936151683</v>
      </c>
      <c r="AR39" s="107">
        <f t="shared" si="7"/>
        <v>16.843070633735746</v>
      </c>
      <c r="AS39" s="107">
        <f t="shared" si="8"/>
        <v>17.895589752188076</v>
      </c>
      <c r="AT39" s="107">
        <f t="shared" si="9"/>
        <v>2.4062146292074047</v>
      </c>
      <c r="AU39" s="120">
        <f t="shared" si="10"/>
        <v>2.9166990827194681</v>
      </c>
    </row>
    <row r="40" spans="1:47" ht="14.45" customHeight="1" x14ac:dyDescent="0.15">
      <c r="A40" s="155"/>
      <c r="B40" s="99" t="s">
        <v>83</v>
      </c>
      <c r="C40" s="142">
        <v>2031</v>
      </c>
      <c r="D40" s="101">
        <v>44</v>
      </c>
      <c r="E40" s="101">
        <v>649</v>
      </c>
      <c r="F40" s="156">
        <v>32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2.1664204825209258E-2</v>
      </c>
      <c r="R40" s="109">
        <f t="shared" si="14"/>
        <v>2.1109830822169398E-2</v>
      </c>
      <c r="S40" s="110">
        <f t="shared" si="15"/>
        <v>4.930662557781202E-2</v>
      </c>
      <c r="T40" s="111">
        <f t="shared" si="28"/>
        <v>0.10070538302314344</v>
      </c>
      <c r="U40" s="112">
        <f t="shared" si="29"/>
        <v>87355.65651186349</v>
      </c>
      <c r="V40" s="112">
        <f t="shared" si="30"/>
        <v>416734.0289163579</v>
      </c>
      <c r="W40" s="113">
        <f>SUM(V40:V$42)</f>
        <v>1382283.3249238487</v>
      </c>
      <c r="X40" s="114">
        <f t="shared" si="0"/>
        <v>396186.28018704592</v>
      </c>
      <c r="Y40" s="112">
        <f>SUM(X40:X$42)</f>
        <v>1150749.0886372961</v>
      </c>
      <c r="Z40" s="112">
        <f t="shared" si="1"/>
        <v>20547.748729311945</v>
      </c>
      <c r="AA40" s="113">
        <f>SUM(Z40:Z$42)</f>
        <v>231534.23628655248</v>
      </c>
      <c r="AB40" s="106">
        <f t="shared" si="2"/>
        <v>15.82362699931315</v>
      </c>
      <c r="AC40" s="107">
        <f t="shared" si="3"/>
        <v>13.173149107762891</v>
      </c>
      <c r="AD40" s="115">
        <f t="shared" si="16"/>
        <v>83.249871273726896</v>
      </c>
      <c r="AE40" s="107">
        <f t="shared" si="4"/>
        <v>2.6504778915502576</v>
      </c>
      <c r="AF40" s="116">
        <f t="shared" si="17"/>
        <v>16.750128726273097</v>
      </c>
      <c r="AH40" s="117">
        <f t="shared" si="31"/>
        <v>2.0727870587742889E-4</v>
      </c>
      <c r="AI40" s="118">
        <f t="shared" si="18"/>
        <v>7.2227245380495326E-5</v>
      </c>
      <c r="AJ40" s="118">
        <f t="shared" si="32"/>
        <v>335749503.65934688</v>
      </c>
      <c r="AK40" s="118">
        <f>SUM(AJ40:AJ$42)/U40/U40</f>
        <v>7.3602553462310275E-2</v>
      </c>
      <c r="AL40" s="118">
        <f t="shared" si="33"/>
        <v>231713960.66476727</v>
      </c>
      <c r="AM40" s="118">
        <f>SUM(AL40:AL$42)/U40/U40</f>
        <v>5.913417817413523E-2</v>
      </c>
      <c r="AN40" s="118">
        <f t="shared" si="34"/>
        <v>24927305.208437219</v>
      </c>
      <c r="AO40" s="119">
        <f>SUM(AN40:AN$42)/U40/U40</f>
        <v>1.7271438467328561E-2</v>
      </c>
      <c r="AP40" s="106">
        <f t="shared" si="5"/>
        <v>15.291883104772921</v>
      </c>
      <c r="AQ40" s="107">
        <f t="shared" si="6"/>
        <v>16.355370893853379</v>
      </c>
      <c r="AR40" s="107">
        <f t="shared" si="7"/>
        <v>12.696525714638133</v>
      </c>
      <c r="AS40" s="107">
        <f t="shared" si="8"/>
        <v>13.649772500887648</v>
      </c>
      <c r="AT40" s="107">
        <f t="shared" si="9"/>
        <v>2.3928930355977203</v>
      </c>
      <c r="AU40" s="120">
        <f t="shared" si="10"/>
        <v>2.9080627475027949</v>
      </c>
    </row>
    <row r="41" spans="1:47" ht="14.45" customHeight="1" x14ac:dyDescent="0.15">
      <c r="A41" s="155"/>
      <c r="B41" s="99" t="s">
        <v>84</v>
      </c>
      <c r="C41" s="142">
        <v>1877</v>
      </c>
      <c r="D41" s="101">
        <v>54</v>
      </c>
      <c r="E41" s="101">
        <v>639</v>
      </c>
      <c r="F41" s="156">
        <v>68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2.8769312733084709E-2</v>
      </c>
      <c r="R41" s="109">
        <f t="shared" si="14"/>
        <v>2.9151498546008209E-2</v>
      </c>
      <c r="S41" s="110">
        <f t="shared" si="15"/>
        <v>0.10641627543035993</v>
      </c>
      <c r="T41" s="111">
        <f>5*R41/(1+5*(1-O41)*R41)</f>
        <v>0.13673907550131623</v>
      </c>
      <c r="U41" s="112">
        <f t="shared" si="29"/>
        <v>78558.471663598117</v>
      </c>
      <c r="V41" s="112">
        <f>5*U41*((1-T41)+O41*T41)</f>
        <v>368489.21406641323</v>
      </c>
      <c r="W41" s="113">
        <f>SUM(V41:V$42)</f>
        <v>965549.29600749083</v>
      </c>
      <c r="X41" s="114">
        <f t="shared" si="0"/>
        <v>329275.96436920494</v>
      </c>
      <c r="Y41" s="112">
        <f>SUM(X41:X$42)</f>
        <v>754562.8084502503</v>
      </c>
      <c r="Z41" s="112">
        <f t="shared" si="1"/>
        <v>39213.249697208295</v>
      </c>
      <c r="AA41" s="113">
        <f>SUM(Z41:Z$42)</f>
        <v>210986.48755724053</v>
      </c>
      <c r="AB41" s="106">
        <f t="shared" si="2"/>
        <v>12.290836055749038</v>
      </c>
      <c r="AC41" s="107">
        <f t="shared" si="3"/>
        <v>9.605110594328103</v>
      </c>
      <c r="AD41" s="115">
        <f t="shared" si="16"/>
        <v>78.14855353013445</v>
      </c>
      <c r="AE41" s="107">
        <f t="shared" si="4"/>
        <v>2.6857254614209354</v>
      </c>
      <c r="AF41" s="116">
        <f t="shared" si="17"/>
        <v>21.85144646986555</v>
      </c>
      <c r="AH41" s="117">
        <f>IF(D41=0,0,T41*T41*(1-T41)/D41)</f>
        <v>2.9890529038761226E-4</v>
      </c>
      <c r="AI41" s="118">
        <f t="shared" si="18"/>
        <v>1.4881353952095414E-4</v>
      </c>
      <c r="AJ41" s="118">
        <f>U41*U41*((1-O41)*5+AB42)^2*AH41</f>
        <v>225912371.1708625</v>
      </c>
      <c r="AK41" s="118">
        <f>SUM(AJ41:AJ$42)/U41/U41</f>
        <v>3.6606142197698685E-2</v>
      </c>
      <c r="AL41" s="118">
        <f>U41*U41*((1-O41)*5*(1-S41)+AC42)^2*AH41+V41*V41*AI41</f>
        <v>147066473.85305864</v>
      </c>
      <c r="AM41" s="118">
        <f>SUM(AL41:AL$42)/U41/U41</f>
        <v>3.557351598076762E-2</v>
      </c>
      <c r="AN41" s="118">
        <f>U41*U41*((1-O41)*5*S41+AE42)^2*AH41+V41*V41*AI41</f>
        <v>34398113.644826859</v>
      </c>
      <c r="AO41" s="119">
        <f>SUM(AN41:AN$42)/U41/U41</f>
        <v>1.7317083216203663E-2</v>
      </c>
      <c r="AP41" s="106">
        <f t="shared" si="5"/>
        <v>11.915834514596632</v>
      </c>
      <c r="AQ41" s="107">
        <f t="shared" si="6"/>
        <v>12.665837596901444</v>
      </c>
      <c r="AR41" s="107">
        <f t="shared" si="7"/>
        <v>9.235436117265218</v>
      </c>
      <c r="AS41" s="107">
        <f t="shared" si="8"/>
        <v>9.974785071390988</v>
      </c>
      <c r="AT41" s="107">
        <f t="shared" si="9"/>
        <v>2.4278004589815287</v>
      </c>
      <c r="AU41" s="120">
        <f t="shared" si="10"/>
        <v>2.943650463860342</v>
      </c>
    </row>
    <row r="42" spans="1:47" ht="14.45" customHeight="1" thickBot="1" x14ac:dyDescent="0.2">
      <c r="A42" s="157"/>
      <c r="B42" s="158" t="s">
        <v>85</v>
      </c>
      <c r="C42" s="159">
        <v>3041</v>
      </c>
      <c r="D42" s="160">
        <v>304</v>
      </c>
      <c r="E42" s="160">
        <v>1008</v>
      </c>
      <c r="F42" s="161">
        <v>290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9.996711608023677E-2</v>
      </c>
      <c r="R42" s="168">
        <f t="shared" si="14"/>
        <v>0.11358397743665269</v>
      </c>
      <c r="S42" s="169">
        <f t="shared" si="15"/>
        <v>0.28769841269841268</v>
      </c>
      <c r="T42" s="165">
        <v>1</v>
      </c>
      <c r="U42" s="170">
        <f>U41*(1-T41)</f>
        <v>67816.458875521363</v>
      </c>
      <c r="V42" s="170">
        <f>U42/R42</f>
        <v>597060.0819410776</v>
      </c>
      <c r="W42" s="171">
        <f>SUM(V42:V$42)</f>
        <v>597060.0819410776</v>
      </c>
      <c r="X42" s="165">
        <f t="shared" si="0"/>
        <v>425286.84408104536</v>
      </c>
      <c r="Y42" s="170">
        <f>SUM(X42:X$42)</f>
        <v>425286.84408104536</v>
      </c>
      <c r="Z42" s="170">
        <f t="shared" si="1"/>
        <v>171773.23786003224</v>
      </c>
      <c r="AA42" s="171">
        <f>SUM(Z42:Z$42)</f>
        <v>171773.23786003224</v>
      </c>
      <c r="AB42" s="172">
        <f t="shared" si="2"/>
        <v>8.8040586583412566</v>
      </c>
      <c r="AC42" s="166">
        <f t="shared" si="3"/>
        <v>6.2711449570327602</v>
      </c>
      <c r="AD42" s="173">
        <f t="shared" si="16"/>
        <v>71.230158730158735</v>
      </c>
      <c r="AE42" s="166">
        <f t="shared" si="4"/>
        <v>2.5329137013084964</v>
      </c>
      <c r="AF42" s="174">
        <f t="shared" si="17"/>
        <v>28.769841269841269</v>
      </c>
      <c r="AH42" s="175">
        <f>0</f>
        <v>0</v>
      </c>
      <c r="AI42" s="176">
        <f t="shared" si="18"/>
        <v>2.0330162304486754E-4</v>
      </c>
      <c r="AJ42" s="176">
        <v>0</v>
      </c>
      <c r="AK42" s="176">
        <f>(1-R42)/R42/R42/D42</f>
        <v>0.22601115197754071</v>
      </c>
      <c r="AL42" s="176">
        <f>V42*V42*AI42</f>
        <v>72473113.320511758</v>
      </c>
      <c r="AM42" s="176">
        <f>(1-S42)*(1-S42)*(1-R42)/R42/R42/D42+AI42/R42/R42</f>
        <v>0.13043028416370048</v>
      </c>
      <c r="AN42" s="176">
        <f>V42*V42*AI42</f>
        <v>72473113.320511758</v>
      </c>
      <c r="AO42" s="177">
        <f>S42*S42*(1-R42)/R42/R42/D42+AI42/R42/R42</f>
        <v>3.4465231538316099E-2</v>
      </c>
      <c r="AP42" s="172">
        <f t="shared" si="5"/>
        <v>7.8722623064290378</v>
      </c>
      <c r="AQ42" s="166">
        <f t="shared" si="6"/>
        <v>9.7358550102534753</v>
      </c>
      <c r="AR42" s="166">
        <f t="shared" si="7"/>
        <v>5.5632883475112616</v>
      </c>
      <c r="AS42" s="166">
        <f t="shared" si="8"/>
        <v>6.9790015665542589</v>
      </c>
      <c r="AT42" s="166">
        <f t="shared" si="9"/>
        <v>2.1690433487409986</v>
      </c>
      <c r="AU42" s="178">
        <f t="shared" si="10"/>
        <v>2.8967840538759941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82.450453512456136</v>
      </c>
      <c r="D47" s="194">
        <f t="shared" ref="D47:E82" si="35">AP7</f>
        <v>81.303724883783602</v>
      </c>
      <c r="E47" s="195">
        <f t="shared" si="35"/>
        <v>83.59718214112867</v>
      </c>
      <c r="F47" s="196">
        <f>AC7</f>
        <v>81.10395261663983</v>
      </c>
      <c r="G47" s="194">
        <f t="shared" ref="G47:H82" si="36">AR7</f>
        <v>80.01785616991414</v>
      </c>
      <c r="H47" s="194">
        <f t="shared" si="36"/>
        <v>82.190049063365521</v>
      </c>
      <c r="I47" s="197">
        <f t="shared" ref="I47:J82" si="37">AD7</f>
        <v>98.366896919963111</v>
      </c>
      <c r="J47" s="196">
        <f t="shared" si="37"/>
        <v>1.3465008958163089</v>
      </c>
      <c r="K47" s="194">
        <f t="shared" ref="K47:L82" si="38">AT7</f>
        <v>1.1393766401224044</v>
      </c>
      <c r="L47" s="194">
        <f t="shared" si="38"/>
        <v>1.5536251515102135</v>
      </c>
      <c r="M47" s="198">
        <f>AF7</f>
        <v>1.6331030800368944</v>
      </c>
    </row>
    <row r="48" spans="1:47" ht="14.45" customHeight="1" x14ac:dyDescent="0.25">
      <c r="A48" s="75"/>
      <c r="B48" s="99">
        <v>5</v>
      </c>
      <c r="C48" s="199">
        <f>AB8</f>
        <v>77.450453512456136</v>
      </c>
      <c r="D48" s="199">
        <f t="shared" si="35"/>
        <v>76.303724883783602</v>
      </c>
      <c r="E48" s="200">
        <f t="shared" si="35"/>
        <v>78.59718214112867</v>
      </c>
      <c r="F48" s="201">
        <f>AC8</f>
        <v>76.10395261663983</v>
      </c>
      <c r="G48" s="199">
        <f t="shared" si="36"/>
        <v>75.01785616991414</v>
      </c>
      <c r="H48" s="199">
        <f t="shared" si="36"/>
        <v>77.190049063365521</v>
      </c>
      <c r="I48" s="202">
        <f t="shared" si="37"/>
        <v>98.261468029235303</v>
      </c>
      <c r="J48" s="201">
        <f t="shared" si="37"/>
        <v>1.3465008958163089</v>
      </c>
      <c r="K48" s="199">
        <f t="shared" si="38"/>
        <v>1.1393766401224044</v>
      </c>
      <c r="L48" s="199">
        <f t="shared" si="38"/>
        <v>1.5536251515102135</v>
      </c>
      <c r="M48" s="203">
        <f>AF8</f>
        <v>1.7385319707647098</v>
      </c>
    </row>
    <row r="49" spans="1:13" ht="14.45" customHeight="1" x14ac:dyDescent="0.25">
      <c r="A49" s="75"/>
      <c r="B49" s="99">
        <v>10</v>
      </c>
      <c r="C49" s="199">
        <f t="shared" ref="C49:C62" si="39">AB9</f>
        <v>72.450453512456136</v>
      </c>
      <c r="D49" s="199">
        <f t="shared" si="35"/>
        <v>71.303724883783602</v>
      </c>
      <c r="E49" s="200">
        <f t="shared" si="35"/>
        <v>73.59718214112867</v>
      </c>
      <c r="F49" s="201">
        <f t="shared" ref="F49:F62" si="40">AC9</f>
        <v>71.10395261663983</v>
      </c>
      <c r="G49" s="199">
        <f t="shared" si="36"/>
        <v>70.01785616991414</v>
      </c>
      <c r="H49" s="199">
        <f t="shared" si="36"/>
        <v>72.190049063365521</v>
      </c>
      <c r="I49" s="202">
        <f t="shared" si="37"/>
        <v>98.141487277805922</v>
      </c>
      <c r="J49" s="201">
        <f t="shared" si="37"/>
        <v>1.3465008958163089</v>
      </c>
      <c r="K49" s="199">
        <f t="shared" si="38"/>
        <v>1.1393766401224044</v>
      </c>
      <c r="L49" s="199">
        <f t="shared" si="38"/>
        <v>1.5536251515102135</v>
      </c>
      <c r="M49" s="203">
        <f t="shared" ref="M49:M62" si="41">AF9</f>
        <v>1.8585127221940854</v>
      </c>
    </row>
    <row r="50" spans="1:13" ht="14.45" customHeight="1" x14ac:dyDescent="0.25">
      <c r="A50" s="75"/>
      <c r="B50" s="99">
        <v>15</v>
      </c>
      <c r="C50" s="199">
        <f t="shared" si="39"/>
        <v>67.450453512456136</v>
      </c>
      <c r="D50" s="199">
        <f t="shared" si="35"/>
        <v>66.303724883783602</v>
      </c>
      <c r="E50" s="200">
        <f t="shared" si="35"/>
        <v>68.59718214112867</v>
      </c>
      <c r="F50" s="201">
        <f t="shared" si="40"/>
        <v>66.103952616639845</v>
      </c>
      <c r="G50" s="199">
        <f t="shared" si="36"/>
        <v>65.017856169914154</v>
      </c>
      <c r="H50" s="199">
        <f t="shared" si="36"/>
        <v>67.190049063365535</v>
      </c>
      <c r="I50" s="202">
        <f t="shared" si="37"/>
        <v>98.003718543467429</v>
      </c>
      <c r="J50" s="201">
        <f t="shared" si="37"/>
        <v>1.3465008958163089</v>
      </c>
      <c r="K50" s="199">
        <f t="shared" si="38"/>
        <v>1.1393766401224044</v>
      </c>
      <c r="L50" s="199">
        <f t="shared" si="38"/>
        <v>1.5536251515102135</v>
      </c>
      <c r="M50" s="203">
        <f t="shared" si="41"/>
        <v>1.9962814565326079</v>
      </c>
    </row>
    <row r="51" spans="1:13" ht="14.45" customHeight="1" x14ac:dyDescent="0.25">
      <c r="A51" s="75"/>
      <c r="B51" s="99">
        <v>20</v>
      </c>
      <c r="C51" s="199">
        <f t="shared" si="39"/>
        <v>62.614896836027256</v>
      </c>
      <c r="D51" s="199">
        <f t="shared" si="35"/>
        <v>61.511471852079701</v>
      </c>
      <c r="E51" s="200">
        <f t="shared" si="35"/>
        <v>63.718321819974811</v>
      </c>
      <c r="F51" s="201">
        <f t="shared" si="40"/>
        <v>61.264966029449468</v>
      </c>
      <c r="G51" s="199">
        <f t="shared" si="36"/>
        <v>60.2229610830599</v>
      </c>
      <c r="H51" s="199">
        <f t="shared" si="36"/>
        <v>62.306970975839036</v>
      </c>
      <c r="I51" s="202">
        <f t="shared" si="37"/>
        <v>97.844074054592923</v>
      </c>
      <c r="J51" s="201">
        <f t="shared" si="37"/>
        <v>1.3499308065778011</v>
      </c>
      <c r="K51" s="199">
        <f t="shared" si="38"/>
        <v>1.142388074715631</v>
      </c>
      <c r="L51" s="199">
        <f t="shared" si="38"/>
        <v>1.5574735384399712</v>
      </c>
      <c r="M51" s="203">
        <f t="shared" si="41"/>
        <v>2.1559259454071</v>
      </c>
    </row>
    <row r="52" spans="1:13" ht="14.45" customHeight="1" x14ac:dyDescent="0.25">
      <c r="A52" s="75"/>
      <c r="B52" s="99">
        <v>25</v>
      </c>
      <c r="C52" s="199">
        <f t="shared" si="39"/>
        <v>57.614896836027263</v>
      </c>
      <c r="D52" s="199">
        <f t="shared" si="35"/>
        <v>56.511471852079708</v>
      </c>
      <c r="E52" s="200">
        <f t="shared" si="35"/>
        <v>58.718321819974818</v>
      </c>
      <c r="F52" s="201">
        <f t="shared" si="40"/>
        <v>56.264966029449461</v>
      </c>
      <c r="G52" s="199">
        <f t="shared" si="36"/>
        <v>55.222961083059893</v>
      </c>
      <c r="H52" s="199">
        <f t="shared" si="36"/>
        <v>57.306970975839029</v>
      </c>
      <c r="I52" s="202">
        <f t="shared" si="37"/>
        <v>97.656976093492403</v>
      </c>
      <c r="J52" s="201">
        <f t="shared" si="37"/>
        <v>1.3499308065778011</v>
      </c>
      <c r="K52" s="199">
        <f t="shared" si="38"/>
        <v>1.142388074715631</v>
      </c>
      <c r="L52" s="199">
        <f t="shared" si="38"/>
        <v>1.5574735384399712</v>
      </c>
      <c r="M52" s="203">
        <f t="shared" si="41"/>
        <v>2.3430239065075851</v>
      </c>
    </row>
    <row r="53" spans="1:13" ht="14.45" customHeight="1" x14ac:dyDescent="0.25">
      <c r="A53" s="75"/>
      <c r="B53" s="99">
        <v>30</v>
      </c>
      <c r="C53" s="199">
        <f t="shared" si="39"/>
        <v>52.61489683602727</v>
      </c>
      <c r="D53" s="199">
        <f t="shared" si="35"/>
        <v>51.511471852079715</v>
      </c>
      <c r="E53" s="200">
        <f t="shared" si="35"/>
        <v>53.718321819974825</v>
      </c>
      <c r="F53" s="201">
        <f t="shared" si="40"/>
        <v>51.264966029449454</v>
      </c>
      <c r="G53" s="199">
        <f t="shared" si="36"/>
        <v>50.222961083059886</v>
      </c>
      <c r="H53" s="199">
        <f t="shared" si="36"/>
        <v>52.306970975839022</v>
      </c>
      <c r="I53" s="202">
        <f t="shared" si="37"/>
        <v>97.434318248717972</v>
      </c>
      <c r="J53" s="201">
        <f t="shared" si="37"/>
        <v>1.3499308065778011</v>
      </c>
      <c r="K53" s="199">
        <f t="shared" si="38"/>
        <v>1.142388074715631</v>
      </c>
      <c r="L53" s="199">
        <f t="shared" si="38"/>
        <v>1.5574735384399712</v>
      </c>
      <c r="M53" s="203">
        <f t="shared" si="41"/>
        <v>2.565681751281998</v>
      </c>
    </row>
    <row r="54" spans="1:13" ht="14.45" customHeight="1" x14ac:dyDescent="0.25">
      <c r="A54" s="75"/>
      <c r="B54" s="99">
        <v>35</v>
      </c>
      <c r="C54" s="199">
        <f t="shared" si="39"/>
        <v>47.757644960432891</v>
      </c>
      <c r="D54" s="199">
        <f t="shared" si="35"/>
        <v>46.687128414157755</v>
      </c>
      <c r="E54" s="200">
        <f t="shared" si="35"/>
        <v>48.828161506708028</v>
      </c>
      <c r="F54" s="201">
        <f t="shared" si="40"/>
        <v>46.403859677493386</v>
      </c>
      <c r="G54" s="199">
        <f t="shared" si="36"/>
        <v>45.395067335452438</v>
      </c>
      <c r="H54" s="199">
        <f t="shared" si="36"/>
        <v>47.412652019534335</v>
      </c>
      <c r="I54" s="202">
        <f t="shared" si="37"/>
        <v>97.165301421246568</v>
      </c>
      <c r="J54" s="201">
        <f t="shared" si="37"/>
        <v>1.353785282939497</v>
      </c>
      <c r="K54" s="199">
        <f t="shared" si="38"/>
        <v>1.14578749770615</v>
      </c>
      <c r="L54" s="199">
        <f t="shared" si="38"/>
        <v>1.561783068172844</v>
      </c>
      <c r="M54" s="203">
        <f t="shared" si="41"/>
        <v>2.8346985787534229</v>
      </c>
    </row>
    <row r="55" spans="1:13" ht="14.45" customHeight="1" x14ac:dyDescent="0.25">
      <c r="A55" s="75"/>
      <c r="B55" s="99">
        <v>40</v>
      </c>
      <c r="C55" s="199">
        <f t="shared" si="39"/>
        <v>42.855134976693982</v>
      </c>
      <c r="D55" s="199">
        <f t="shared" si="35"/>
        <v>41.799497090938608</v>
      </c>
      <c r="E55" s="200">
        <f t="shared" si="35"/>
        <v>43.910772862449356</v>
      </c>
      <c r="F55" s="201">
        <f t="shared" si="40"/>
        <v>41.498425412463995</v>
      </c>
      <c r="G55" s="199">
        <f t="shared" si="36"/>
        <v>40.504627246302483</v>
      </c>
      <c r="H55" s="199">
        <f t="shared" si="36"/>
        <v>42.492223578625506</v>
      </c>
      <c r="I55" s="202">
        <f t="shared" si="37"/>
        <v>96.834196030492464</v>
      </c>
      <c r="J55" s="201">
        <f t="shared" si="37"/>
        <v>1.3567095642299796</v>
      </c>
      <c r="K55" s="199">
        <f t="shared" si="38"/>
        <v>1.1483414725258689</v>
      </c>
      <c r="L55" s="199">
        <f t="shared" si="38"/>
        <v>1.5650776559340902</v>
      </c>
      <c r="M55" s="203">
        <f t="shared" si="41"/>
        <v>3.1658039695075102</v>
      </c>
    </row>
    <row r="56" spans="1:13" ht="14.45" customHeight="1" x14ac:dyDescent="0.25">
      <c r="A56" s="75"/>
      <c r="B56" s="99">
        <v>45</v>
      </c>
      <c r="C56" s="199">
        <f t="shared" si="39"/>
        <v>38.163417638434616</v>
      </c>
      <c r="D56" s="199">
        <f t="shared" si="35"/>
        <v>37.143830815362705</v>
      </c>
      <c r="E56" s="200">
        <f t="shared" si="35"/>
        <v>39.183004461506528</v>
      </c>
      <c r="F56" s="201">
        <f t="shared" si="40"/>
        <v>36.796301674884887</v>
      </c>
      <c r="G56" s="199">
        <f t="shared" si="36"/>
        <v>35.83871425440303</v>
      </c>
      <c r="H56" s="199">
        <f t="shared" si="36"/>
        <v>37.753889095366745</v>
      </c>
      <c r="I56" s="202">
        <f t="shared" si="37"/>
        <v>96.417731827631442</v>
      </c>
      <c r="J56" s="201">
        <f t="shared" si="37"/>
        <v>1.3671159635497112</v>
      </c>
      <c r="K56" s="199">
        <f t="shared" si="38"/>
        <v>1.1573993397035669</v>
      </c>
      <c r="L56" s="199">
        <f t="shared" si="38"/>
        <v>1.5768325873958555</v>
      </c>
      <c r="M56" s="203">
        <f t="shared" si="41"/>
        <v>3.5822681723685044</v>
      </c>
    </row>
    <row r="57" spans="1:13" ht="14.45" customHeight="1" x14ac:dyDescent="0.25">
      <c r="A57" s="75"/>
      <c r="B57" s="99">
        <v>50</v>
      </c>
      <c r="C57" s="199">
        <f t="shared" si="39"/>
        <v>33.545779956419914</v>
      </c>
      <c r="D57" s="199">
        <f t="shared" si="35"/>
        <v>32.57183744531131</v>
      </c>
      <c r="E57" s="200">
        <f t="shared" si="35"/>
        <v>34.519722467528517</v>
      </c>
      <c r="F57" s="201">
        <f t="shared" si="40"/>
        <v>32.167862034434251</v>
      </c>
      <c r="G57" s="199">
        <f t="shared" si="36"/>
        <v>31.255832492093759</v>
      </c>
      <c r="H57" s="199">
        <f t="shared" si="36"/>
        <v>33.079891576774742</v>
      </c>
      <c r="I57" s="202">
        <f t="shared" si="37"/>
        <v>95.892425444345761</v>
      </c>
      <c r="J57" s="201">
        <f t="shared" si="37"/>
        <v>1.3779179219856514</v>
      </c>
      <c r="K57" s="199">
        <f t="shared" si="38"/>
        <v>1.1665720174851006</v>
      </c>
      <c r="L57" s="199">
        <f t="shared" si="38"/>
        <v>1.5892638264862022</v>
      </c>
      <c r="M57" s="203">
        <f t="shared" si="41"/>
        <v>4.1075745556542014</v>
      </c>
    </row>
    <row r="58" spans="1:13" ht="14.45" customHeight="1" x14ac:dyDescent="0.25">
      <c r="A58" s="75"/>
      <c r="B58" s="99">
        <v>55</v>
      </c>
      <c r="C58" s="199">
        <f t="shared" si="39"/>
        <v>29.255686035559929</v>
      </c>
      <c r="D58" s="199">
        <f t="shared" si="35"/>
        <v>28.376669554043396</v>
      </c>
      <c r="E58" s="200">
        <f t="shared" si="35"/>
        <v>30.134702517076462</v>
      </c>
      <c r="F58" s="201">
        <f t="shared" si="40"/>
        <v>27.850445083914238</v>
      </c>
      <c r="G58" s="199">
        <f t="shared" si="36"/>
        <v>27.032192981325217</v>
      </c>
      <c r="H58" s="199">
        <f t="shared" si="36"/>
        <v>28.668697186503259</v>
      </c>
      <c r="I58" s="202">
        <f t="shared" si="37"/>
        <v>95.196691166504735</v>
      </c>
      <c r="J58" s="201">
        <f t="shared" si="37"/>
        <v>1.4052409516456847</v>
      </c>
      <c r="K58" s="199">
        <f t="shared" si="38"/>
        <v>1.1903322731088899</v>
      </c>
      <c r="L58" s="199">
        <f t="shared" si="38"/>
        <v>1.6201496301824796</v>
      </c>
      <c r="M58" s="203">
        <f t="shared" si="41"/>
        <v>4.8033088334952438</v>
      </c>
    </row>
    <row r="59" spans="1:13" ht="14.45" customHeight="1" x14ac:dyDescent="0.25">
      <c r="A59" s="75"/>
      <c r="B59" s="99">
        <v>60</v>
      </c>
      <c r="C59" s="199">
        <f t="shared" si="39"/>
        <v>24.786116349818386</v>
      </c>
      <c r="D59" s="199">
        <f t="shared" si="35"/>
        <v>23.970020800219721</v>
      </c>
      <c r="E59" s="200">
        <f t="shared" si="35"/>
        <v>25.60221189941705</v>
      </c>
      <c r="F59" s="201">
        <f t="shared" si="40"/>
        <v>23.362077399734776</v>
      </c>
      <c r="G59" s="199">
        <f t="shared" si="36"/>
        <v>22.605383672541329</v>
      </c>
      <c r="H59" s="199">
        <f t="shared" si="36"/>
        <v>24.118771126928223</v>
      </c>
      <c r="I59" s="202">
        <f t="shared" si="37"/>
        <v>94.254691094056597</v>
      </c>
      <c r="J59" s="201">
        <f t="shared" si="37"/>
        <v>1.424038950083611</v>
      </c>
      <c r="K59" s="199">
        <f t="shared" si="38"/>
        <v>1.2063421216614132</v>
      </c>
      <c r="L59" s="199">
        <f t="shared" si="38"/>
        <v>1.6417357785058089</v>
      </c>
      <c r="M59" s="203">
        <f t="shared" si="41"/>
        <v>5.7453089059434088</v>
      </c>
    </row>
    <row r="60" spans="1:13" ht="14.45" customHeight="1" x14ac:dyDescent="0.25">
      <c r="A60" s="75"/>
      <c r="B60" s="99">
        <v>65</v>
      </c>
      <c r="C60" s="199">
        <f t="shared" si="39"/>
        <v>20.729109631201009</v>
      </c>
      <c r="D60" s="199">
        <f t="shared" si="35"/>
        <v>19.990219881178529</v>
      </c>
      <c r="E60" s="200">
        <f t="shared" si="35"/>
        <v>21.467999381223489</v>
      </c>
      <c r="F60" s="201">
        <f t="shared" si="40"/>
        <v>19.267334873511096</v>
      </c>
      <c r="G60" s="199">
        <f t="shared" si="36"/>
        <v>18.584800789110094</v>
      </c>
      <c r="H60" s="199">
        <f t="shared" si="36"/>
        <v>19.949868957912098</v>
      </c>
      <c r="I60" s="202">
        <f t="shared" si="37"/>
        <v>92.948202871725456</v>
      </c>
      <c r="J60" s="201">
        <f t="shared" si="37"/>
        <v>1.4617747576899178</v>
      </c>
      <c r="K60" s="199">
        <f t="shared" si="38"/>
        <v>1.2376489884846607</v>
      </c>
      <c r="L60" s="199">
        <f t="shared" si="38"/>
        <v>1.685900526895175</v>
      </c>
      <c r="M60" s="203">
        <f t="shared" si="41"/>
        <v>7.0517971282745586</v>
      </c>
    </row>
    <row r="61" spans="1:13" ht="14.45" customHeight="1" x14ac:dyDescent="0.25">
      <c r="A61" s="75"/>
      <c r="B61" s="99">
        <v>70</v>
      </c>
      <c r="C61" s="199">
        <f t="shared" si="39"/>
        <v>16.849595663404841</v>
      </c>
      <c r="D61" s="199">
        <f t="shared" si="35"/>
        <v>16.174475470501978</v>
      </c>
      <c r="E61" s="200">
        <f t="shared" si="35"/>
        <v>17.524715856307704</v>
      </c>
      <c r="F61" s="201">
        <f t="shared" si="40"/>
        <v>15.338430130355723</v>
      </c>
      <c r="G61" s="199">
        <f t="shared" si="36"/>
        <v>14.714709461973117</v>
      </c>
      <c r="H61" s="199">
        <f t="shared" si="36"/>
        <v>15.96215079873833</v>
      </c>
      <c r="I61" s="202">
        <f t="shared" si="37"/>
        <v>91.031443345960071</v>
      </c>
      <c r="J61" s="201">
        <f t="shared" si="37"/>
        <v>1.51116553304912</v>
      </c>
      <c r="K61" s="199">
        <f t="shared" si="38"/>
        <v>1.2772585267240353</v>
      </c>
      <c r="L61" s="199">
        <f t="shared" si="38"/>
        <v>1.7450725393742048</v>
      </c>
      <c r="M61" s="203">
        <f t="shared" si="41"/>
        <v>8.96855665403994</v>
      </c>
    </row>
    <row r="62" spans="1:13" ht="14.45" customHeight="1" x14ac:dyDescent="0.25">
      <c r="A62" s="75"/>
      <c r="B62" s="99">
        <v>75</v>
      </c>
      <c r="C62" s="199">
        <f t="shared" si="39"/>
        <v>13.354389546308564</v>
      </c>
      <c r="D62" s="199">
        <f t="shared" si="35"/>
        <v>12.741218750735085</v>
      </c>
      <c r="E62" s="200">
        <f t="shared" si="35"/>
        <v>13.967560341882043</v>
      </c>
      <c r="F62" s="201">
        <f t="shared" si="40"/>
        <v>11.851562166506698</v>
      </c>
      <c r="G62" s="199">
        <f t="shared" si="36"/>
        <v>11.281192511688252</v>
      </c>
      <c r="H62" s="199">
        <f t="shared" si="36"/>
        <v>12.421931821325144</v>
      </c>
      <c r="I62" s="202">
        <f t="shared" si="37"/>
        <v>88.746566253810684</v>
      </c>
      <c r="J62" s="201">
        <f t="shared" si="37"/>
        <v>1.5028273798018663</v>
      </c>
      <c r="K62" s="199">
        <f t="shared" si="38"/>
        <v>1.2549357482304762</v>
      </c>
      <c r="L62" s="199">
        <f t="shared" si="38"/>
        <v>1.7507190113732565</v>
      </c>
      <c r="M62" s="203">
        <f t="shared" si="41"/>
        <v>11.253433746189316</v>
      </c>
    </row>
    <row r="63" spans="1:13" ht="14.45" customHeight="1" x14ac:dyDescent="0.25">
      <c r="A63" s="75"/>
      <c r="B63" s="99">
        <v>80</v>
      </c>
      <c r="C63" s="199">
        <f>AB23</f>
        <v>10.156676683746197</v>
      </c>
      <c r="D63" s="199">
        <f t="shared" si="35"/>
        <v>9.6798325532032088</v>
      </c>
      <c r="E63" s="200">
        <f t="shared" si="35"/>
        <v>10.633520814289184</v>
      </c>
      <c r="F63" s="201">
        <f>AC23</f>
        <v>8.6371309764475068</v>
      </c>
      <c r="G63" s="199">
        <f t="shared" si="36"/>
        <v>8.1699865004176768</v>
      </c>
      <c r="H63" s="199">
        <f t="shared" si="36"/>
        <v>9.1042754524773368</v>
      </c>
      <c r="I63" s="202">
        <f t="shared" si="37"/>
        <v>85.038947732476018</v>
      </c>
      <c r="J63" s="201">
        <f t="shared" si="37"/>
        <v>1.5195457072986895</v>
      </c>
      <c r="K63" s="199">
        <f t="shared" si="38"/>
        <v>1.2554410490361403</v>
      </c>
      <c r="L63" s="199">
        <f t="shared" si="38"/>
        <v>1.7836503655612388</v>
      </c>
      <c r="M63" s="203">
        <f>AF23</f>
        <v>14.961052267523979</v>
      </c>
    </row>
    <row r="64" spans="1:13" ht="14.45" customHeight="1" x14ac:dyDescent="0.25">
      <c r="A64" s="51"/>
      <c r="B64" s="121">
        <v>85</v>
      </c>
      <c r="C64" s="204">
        <f>AB24</f>
        <v>7.4478535882738468</v>
      </c>
      <c r="D64" s="204">
        <f t="shared" si="35"/>
        <v>6.3198896395650443</v>
      </c>
      <c r="E64" s="205">
        <f t="shared" si="35"/>
        <v>8.5758175369826493</v>
      </c>
      <c r="F64" s="206">
        <f>AC24</f>
        <v>5.9361605332281657</v>
      </c>
      <c r="G64" s="204">
        <f t="shared" si="36"/>
        <v>4.9908732699461291</v>
      </c>
      <c r="H64" s="204">
        <f t="shared" si="36"/>
        <v>6.8814477965102023</v>
      </c>
      <c r="I64" s="207">
        <f t="shared" si="37"/>
        <v>79.702970297029708</v>
      </c>
      <c r="J64" s="206">
        <f t="shared" si="37"/>
        <v>1.511693055045682</v>
      </c>
      <c r="K64" s="204">
        <f t="shared" si="38"/>
        <v>1.1405534020147725</v>
      </c>
      <c r="L64" s="204">
        <f t="shared" si="38"/>
        <v>1.8828327080765914</v>
      </c>
      <c r="M64" s="208">
        <f>AF24</f>
        <v>20.297029702970299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87.127379150847275</v>
      </c>
      <c r="D65" s="210">
        <f t="shared" si="35"/>
        <v>86.114371770526589</v>
      </c>
      <c r="E65" s="211">
        <f t="shared" si="35"/>
        <v>88.140386531167962</v>
      </c>
      <c r="F65" s="212">
        <f>AC25</f>
        <v>84.611692098280642</v>
      </c>
      <c r="G65" s="210">
        <f t="shared" si="36"/>
        <v>83.682661465482056</v>
      </c>
      <c r="H65" s="210">
        <f t="shared" si="36"/>
        <v>85.540722731079228</v>
      </c>
      <c r="I65" s="213">
        <f t="shared" si="37"/>
        <v>97.112633161831809</v>
      </c>
      <c r="J65" s="212">
        <f t="shared" si="37"/>
        <v>2.5156870525666273</v>
      </c>
      <c r="K65" s="210">
        <f t="shared" si="38"/>
        <v>2.2703273247257876</v>
      </c>
      <c r="L65" s="210">
        <f t="shared" si="38"/>
        <v>2.761046780407467</v>
      </c>
      <c r="M65" s="214">
        <f>AF25</f>
        <v>2.8873668381681874</v>
      </c>
    </row>
    <row r="66" spans="1:13" ht="14.45" customHeight="1" x14ac:dyDescent="0.25">
      <c r="A66" s="155"/>
      <c r="B66" s="99">
        <v>5</v>
      </c>
      <c r="C66" s="199">
        <f>AB26</f>
        <v>82.127379150847247</v>
      </c>
      <c r="D66" s="199">
        <f t="shared" si="35"/>
        <v>81.11437177052656</v>
      </c>
      <c r="E66" s="200">
        <f t="shared" si="35"/>
        <v>83.140386531167934</v>
      </c>
      <c r="F66" s="201">
        <f>AC26</f>
        <v>79.611692098280628</v>
      </c>
      <c r="G66" s="199">
        <f t="shared" si="36"/>
        <v>78.682661465482042</v>
      </c>
      <c r="H66" s="199">
        <f t="shared" si="36"/>
        <v>80.540722731079214</v>
      </c>
      <c r="I66" s="202">
        <f t="shared" si="37"/>
        <v>96.936847274833966</v>
      </c>
      <c r="J66" s="201">
        <f t="shared" si="37"/>
        <v>2.5156870525666273</v>
      </c>
      <c r="K66" s="199">
        <f t="shared" si="38"/>
        <v>2.2703273247257876</v>
      </c>
      <c r="L66" s="199">
        <f t="shared" si="38"/>
        <v>2.761046780407467</v>
      </c>
      <c r="M66" s="203">
        <f>AF26</f>
        <v>3.0631527251660446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77.127379150847247</v>
      </c>
      <c r="D67" s="199">
        <f t="shared" si="35"/>
        <v>76.11437177052656</v>
      </c>
      <c r="E67" s="200">
        <f t="shared" si="35"/>
        <v>78.140386531167934</v>
      </c>
      <c r="F67" s="201">
        <f t="shared" ref="F67:F80" si="43">AC27</f>
        <v>74.611692098280614</v>
      </c>
      <c r="G67" s="199">
        <f t="shared" si="36"/>
        <v>73.682661465482028</v>
      </c>
      <c r="H67" s="199">
        <f t="shared" si="36"/>
        <v>75.5407227310792</v>
      </c>
      <c r="I67" s="202">
        <f t="shared" si="37"/>
        <v>96.738269755482804</v>
      </c>
      <c r="J67" s="201">
        <f t="shared" si="37"/>
        <v>2.5156870525666273</v>
      </c>
      <c r="K67" s="199">
        <f t="shared" si="38"/>
        <v>2.2703273247257876</v>
      </c>
      <c r="L67" s="199">
        <f t="shared" si="38"/>
        <v>2.761046780407467</v>
      </c>
      <c r="M67" s="203">
        <f t="shared" ref="M67:M80" si="44">AF27</f>
        <v>3.2617302445171865</v>
      </c>
    </row>
    <row r="68" spans="1:13" ht="14.45" customHeight="1" x14ac:dyDescent="0.25">
      <c r="A68" s="155"/>
      <c r="B68" s="99">
        <v>15</v>
      </c>
      <c r="C68" s="199">
        <f t="shared" si="42"/>
        <v>72.127379150847247</v>
      </c>
      <c r="D68" s="199">
        <f t="shared" si="35"/>
        <v>71.11437177052656</v>
      </c>
      <c r="E68" s="200">
        <f t="shared" si="35"/>
        <v>73.140386531167934</v>
      </c>
      <c r="F68" s="201">
        <f t="shared" si="43"/>
        <v>69.611692098280614</v>
      </c>
      <c r="G68" s="199">
        <f t="shared" si="36"/>
        <v>68.682661465482028</v>
      </c>
      <c r="H68" s="199">
        <f t="shared" si="36"/>
        <v>70.5407227310792</v>
      </c>
      <c r="I68" s="202">
        <f t="shared" si="37"/>
        <v>96.512160732604286</v>
      </c>
      <c r="J68" s="201">
        <f t="shared" si="37"/>
        <v>2.5156870525666273</v>
      </c>
      <c r="K68" s="199">
        <f t="shared" si="38"/>
        <v>2.2703273247257876</v>
      </c>
      <c r="L68" s="199">
        <f t="shared" si="38"/>
        <v>2.761046780407467</v>
      </c>
      <c r="M68" s="203">
        <f t="shared" si="44"/>
        <v>3.4878392673956968</v>
      </c>
    </row>
    <row r="69" spans="1:13" ht="14.45" customHeight="1" x14ac:dyDescent="0.25">
      <c r="A69" s="155"/>
      <c r="B69" s="99">
        <v>20</v>
      </c>
      <c r="C69" s="199">
        <f t="shared" si="42"/>
        <v>67.127379150847247</v>
      </c>
      <c r="D69" s="199">
        <f t="shared" si="35"/>
        <v>66.11437177052656</v>
      </c>
      <c r="E69" s="200">
        <f t="shared" si="35"/>
        <v>68.140386531167934</v>
      </c>
      <c r="F69" s="201">
        <f t="shared" si="43"/>
        <v>64.611692098280614</v>
      </c>
      <c r="G69" s="199">
        <f t="shared" si="36"/>
        <v>63.682661465482035</v>
      </c>
      <c r="H69" s="199">
        <f t="shared" si="36"/>
        <v>65.5407227310792</v>
      </c>
      <c r="I69" s="202">
        <f t="shared" si="37"/>
        <v>96.252368132958935</v>
      </c>
      <c r="J69" s="201">
        <f t="shared" si="37"/>
        <v>2.5156870525666273</v>
      </c>
      <c r="K69" s="199">
        <f t="shared" si="38"/>
        <v>2.2703273247257876</v>
      </c>
      <c r="L69" s="199">
        <f t="shared" si="38"/>
        <v>2.761046780407467</v>
      </c>
      <c r="M69" s="203">
        <f t="shared" si="44"/>
        <v>3.7476318670410591</v>
      </c>
    </row>
    <row r="70" spans="1:13" ht="14.45" customHeight="1" x14ac:dyDescent="0.25">
      <c r="A70" s="155"/>
      <c r="B70" s="99">
        <v>25</v>
      </c>
      <c r="C70" s="199">
        <f t="shared" si="42"/>
        <v>62.127379150847254</v>
      </c>
      <c r="D70" s="199">
        <f t="shared" si="35"/>
        <v>61.114371770526567</v>
      </c>
      <c r="E70" s="200">
        <f t="shared" si="35"/>
        <v>63.140386531167941</v>
      </c>
      <c r="F70" s="201">
        <f t="shared" si="43"/>
        <v>59.611692098280621</v>
      </c>
      <c r="G70" s="199">
        <f t="shared" si="36"/>
        <v>58.682661465482042</v>
      </c>
      <c r="H70" s="199">
        <f t="shared" si="36"/>
        <v>60.5407227310792</v>
      </c>
      <c r="I70" s="202">
        <f t="shared" si="37"/>
        <v>95.950759412434792</v>
      </c>
      <c r="J70" s="201">
        <f t="shared" si="37"/>
        <v>2.5156870525666273</v>
      </c>
      <c r="K70" s="199">
        <f t="shared" si="38"/>
        <v>2.2703273247257876</v>
      </c>
      <c r="L70" s="199">
        <f t="shared" si="38"/>
        <v>2.761046780407467</v>
      </c>
      <c r="M70" s="203">
        <f t="shared" si="44"/>
        <v>4.0492405875652002</v>
      </c>
    </row>
    <row r="71" spans="1:13" ht="14.45" customHeight="1" x14ac:dyDescent="0.25">
      <c r="A71" s="155"/>
      <c r="B71" s="99">
        <v>30</v>
      </c>
      <c r="C71" s="199">
        <f t="shared" si="42"/>
        <v>57.127379150847254</v>
      </c>
      <c r="D71" s="199">
        <f t="shared" si="35"/>
        <v>56.114371770526567</v>
      </c>
      <c r="E71" s="200">
        <f t="shared" si="35"/>
        <v>58.140386531167941</v>
      </c>
      <c r="F71" s="201">
        <f t="shared" si="43"/>
        <v>54.611692098280621</v>
      </c>
      <c r="G71" s="199">
        <f t="shared" si="36"/>
        <v>53.682661465482042</v>
      </c>
      <c r="H71" s="199">
        <f t="shared" si="36"/>
        <v>55.5407227310792</v>
      </c>
      <c r="I71" s="202">
        <f t="shared" si="37"/>
        <v>95.596354865284724</v>
      </c>
      <c r="J71" s="201">
        <f t="shared" si="37"/>
        <v>2.5156870525666273</v>
      </c>
      <c r="K71" s="199">
        <f t="shared" si="38"/>
        <v>2.2703273247257876</v>
      </c>
      <c r="L71" s="199">
        <f t="shared" si="38"/>
        <v>2.761046780407467</v>
      </c>
      <c r="M71" s="203">
        <f t="shared" si="44"/>
        <v>4.4036451347152648</v>
      </c>
    </row>
    <row r="72" spans="1:13" ht="14.45" customHeight="1" x14ac:dyDescent="0.25">
      <c r="A72" s="155"/>
      <c r="B72" s="99">
        <v>35</v>
      </c>
      <c r="C72" s="199">
        <f t="shared" si="42"/>
        <v>52.262263991624124</v>
      </c>
      <c r="D72" s="199">
        <f t="shared" si="35"/>
        <v>51.281853690100576</v>
      </c>
      <c r="E72" s="200">
        <f t="shared" si="35"/>
        <v>53.242674293147672</v>
      </c>
      <c r="F72" s="201">
        <f t="shared" si="43"/>
        <v>49.740349017090772</v>
      </c>
      <c r="G72" s="199">
        <f t="shared" si="36"/>
        <v>48.843894480607972</v>
      </c>
      <c r="H72" s="199">
        <f t="shared" si="36"/>
        <v>50.636803553573571</v>
      </c>
      <c r="I72" s="202">
        <f t="shared" si="37"/>
        <v>95.174501099038636</v>
      </c>
      <c r="J72" s="201">
        <f t="shared" si="37"/>
        <v>2.5219149745333471</v>
      </c>
      <c r="K72" s="199">
        <f t="shared" si="38"/>
        <v>2.2762516576504899</v>
      </c>
      <c r="L72" s="199">
        <f t="shared" si="38"/>
        <v>2.7675782914162044</v>
      </c>
      <c r="M72" s="203">
        <f t="shared" si="44"/>
        <v>4.8254989009613602</v>
      </c>
    </row>
    <row r="73" spans="1:13" ht="14.45" customHeight="1" x14ac:dyDescent="0.25">
      <c r="A73" s="155"/>
      <c r="B73" s="99">
        <v>40</v>
      </c>
      <c r="C73" s="199">
        <f t="shared" si="42"/>
        <v>47.459816314780213</v>
      </c>
      <c r="D73" s="199">
        <f t="shared" si="35"/>
        <v>46.514504866563087</v>
      </c>
      <c r="E73" s="200">
        <f t="shared" si="35"/>
        <v>48.405127762997338</v>
      </c>
      <c r="F73" s="201">
        <f t="shared" si="43"/>
        <v>44.927858377301376</v>
      </c>
      <c r="G73" s="199">
        <f t="shared" si="36"/>
        <v>44.066324727202414</v>
      </c>
      <c r="H73" s="199">
        <f t="shared" si="36"/>
        <v>45.789392027400339</v>
      </c>
      <c r="I73" s="202">
        <f t="shared" si="37"/>
        <v>94.665049016023445</v>
      </c>
      <c r="J73" s="201">
        <f t="shared" si="37"/>
        <v>2.5319579374788352</v>
      </c>
      <c r="K73" s="199">
        <f t="shared" si="38"/>
        <v>2.2857109449935047</v>
      </c>
      <c r="L73" s="199">
        <f t="shared" si="38"/>
        <v>2.7782049299641658</v>
      </c>
      <c r="M73" s="203">
        <f t="shared" si="44"/>
        <v>5.3349509839765608</v>
      </c>
    </row>
    <row r="74" spans="1:13" ht="14.45" customHeight="1" x14ac:dyDescent="0.25">
      <c r="A74" s="155"/>
      <c r="B74" s="99">
        <v>45</v>
      </c>
      <c r="C74" s="199">
        <f t="shared" si="42"/>
        <v>42.710420573414538</v>
      </c>
      <c r="D74" s="199">
        <f t="shared" si="35"/>
        <v>41.803351469495318</v>
      </c>
      <c r="E74" s="200">
        <f t="shared" si="35"/>
        <v>43.617489677333758</v>
      </c>
      <c r="F74" s="201">
        <f t="shared" si="43"/>
        <v>40.1642907932874</v>
      </c>
      <c r="G74" s="199">
        <f t="shared" si="36"/>
        <v>39.340525317878658</v>
      </c>
      <c r="H74" s="199">
        <f t="shared" si="36"/>
        <v>40.988056268696141</v>
      </c>
      <c r="I74" s="202">
        <f t="shared" si="37"/>
        <v>94.038621615184937</v>
      </c>
      <c r="J74" s="201">
        <f t="shared" si="37"/>
        <v>2.5461297801271288</v>
      </c>
      <c r="K74" s="199">
        <f t="shared" si="38"/>
        <v>2.2990272558070948</v>
      </c>
      <c r="L74" s="199">
        <f t="shared" si="38"/>
        <v>2.7932323044471628</v>
      </c>
      <c r="M74" s="203">
        <f t="shared" si="44"/>
        <v>5.9613783848150366</v>
      </c>
    </row>
    <row r="75" spans="1:13" ht="14.45" customHeight="1" x14ac:dyDescent="0.25">
      <c r="A75" s="155"/>
      <c r="B75" s="99">
        <v>50</v>
      </c>
      <c r="C75" s="199">
        <f t="shared" si="42"/>
        <v>37.950112267905943</v>
      </c>
      <c r="D75" s="199">
        <f t="shared" si="35"/>
        <v>37.07910532945327</v>
      </c>
      <c r="E75" s="200">
        <f t="shared" si="35"/>
        <v>38.821119206358617</v>
      </c>
      <c r="F75" s="201">
        <f t="shared" si="43"/>
        <v>35.391752781207053</v>
      </c>
      <c r="G75" s="199">
        <f t="shared" si="36"/>
        <v>34.603222279320441</v>
      </c>
      <c r="H75" s="199">
        <f t="shared" si="36"/>
        <v>36.180283283093665</v>
      </c>
      <c r="I75" s="202">
        <f t="shared" si="37"/>
        <v>93.258624721217302</v>
      </c>
      <c r="J75" s="201">
        <f t="shared" si="37"/>
        <v>2.558359486698885</v>
      </c>
      <c r="K75" s="199">
        <f t="shared" si="38"/>
        <v>2.3105211592263797</v>
      </c>
      <c r="L75" s="199">
        <f t="shared" si="38"/>
        <v>2.8061978141713904</v>
      </c>
      <c r="M75" s="203">
        <f t="shared" si="44"/>
        <v>6.7413752787826811</v>
      </c>
    </row>
    <row r="76" spans="1:13" ht="14.45" customHeight="1" x14ac:dyDescent="0.25">
      <c r="A76" s="155"/>
      <c r="B76" s="99">
        <v>55</v>
      </c>
      <c r="C76" s="199">
        <f t="shared" si="42"/>
        <v>33.739835067911386</v>
      </c>
      <c r="D76" s="199">
        <f t="shared" si="35"/>
        <v>32.999537602644395</v>
      </c>
      <c r="E76" s="200">
        <f t="shared" si="35"/>
        <v>34.480132533178377</v>
      </c>
      <c r="F76" s="201">
        <f t="shared" si="43"/>
        <v>31.127496210722693</v>
      </c>
      <c r="G76" s="199">
        <f t="shared" si="36"/>
        <v>30.464852327172224</v>
      </c>
      <c r="H76" s="199">
        <f t="shared" si="36"/>
        <v>31.790140094273163</v>
      </c>
      <c r="I76" s="202">
        <f t="shared" si="37"/>
        <v>92.257404780045334</v>
      </c>
      <c r="J76" s="201">
        <f t="shared" si="37"/>
        <v>2.6123388571886865</v>
      </c>
      <c r="K76" s="199">
        <f t="shared" si="38"/>
        <v>2.361668053424582</v>
      </c>
      <c r="L76" s="199">
        <f t="shared" si="38"/>
        <v>2.8630096609527911</v>
      </c>
      <c r="M76" s="203">
        <f t="shared" si="44"/>
        <v>7.74259521995464</v>
      </c>
    </row>
    <row r="77" spans="1:13" ht="14.45" customHeight="1" x14ac:dyDescent="0.25">
      <c r="A77" s="155"/>
      <c r="B77" s="99">
        <v>60</v>
      </c>
      <c r="C77" s="199">
        <f t="shared" si="42"/>
        <v>29.064261942298451</v>
      </c>
      <c r="D77" s="199">
        <f t="shared" si="35"/>
        <v>28.373020125268212</v>
      </c>
      <c r="E77" s="200">
        <f t="shared" si="35"/>
        <v>29.75550375932869</v>
      </c>
      <c r="F77" s="201">
        <f t="shared" si="43"/>
        <v>26.431054173167066</v>
      </c>
      <c r="G77" s="199">
        <f t="shared" si="36"/>
        <v>25.814970361472941</v>
      </c>
      <c r="H77" s="199">
        <f t="shared" si="36"/>
        <v>27.047137984861191</v>
      </c>
      <c r="I77" s="202">
        <f t="shared" si="37"/>
        <v>90.940049417531682</v>
      </c>
      <c r="J77" s="201">
        <f t="shared" si="37"/>
        <v>2.6332077691313893</v>
      </c>
      <c r="K77" s="199">
        <f t="shared" si="38"/>
        <v>2.3813683212640915</v>
      </c>
      <c r="L77" s="199">
        <f t="shared" si="38"/>
        <v>2.8850472169986872</v>
      </c>
      <c r="M77" s="203">
        <f t="shared" si="44"/>
        <v>9.0599505824683284</v>
      </c>
    </row>
    <row r="78" spans="1:13" ht="14.45" customHeight="1" x14ac:dyDescent="0.25">
      <c r="A78" s="155"/>
      <c r="B78" s="99">
        <v>65</v>
      </c>
      <c r="C78" s="199">
        <f t="shared" si="42"/>
        <v>24.554085016282283</v>
      </c>
      <c r="D78" s="199">
        <f t="shared" si="35"/>
        <v>23.920186622416995</v>
      </c>
      <c r="E78" s="200">
        <f t="shared" si="35"/>
        <v>25.18798341014757</v>
      </c>
      <c r="F78" s="201">
        <f t="shared" si="43"/>
        <v>21.888602950639907</v>
      </c>
      <c r="G78" s="199">
        <f t="shared" si="36"/>
        <v>21.325330175949897</v>
      </c>
      <c r="H78" s="199">
        <f t="shared" si="36"/>
        <v>22.451875725329916</v>
      </c>
      <c r="I78" s="202">
        <f t="shared" si="37"/>
        <v>89.144445562215637</v>
      </c>
      <c r="J78" s="201">
        <f t="shared" si="37"/>
        <v>2.6654820656423741</v>
      </c>
      <c r="K78" s="199">
        <f t="shared" si="38"/>
        <v>2.4114742551332164</v>
      </c>
      <c r="L78" s="199">
        <f t="shared" si="38"/>
        <v>2.9194898761515318</v>
      </c>
      <c r="M78" s="203">
        <f t="shared" si="44"/>
        <v>10.855554437784352</v>
      </c>
    </row>
    <row r="79" spans="1:13" ht="14.45" customHeight="1" x14ac:dyDescent="0.25">
      <c r="A79" s="155"/>
      <c r="B79" s="99">
        <v>70</v>
      </c>
      <c r="C79" s="199">
        <f t="shared" si="42"/>
        <v>20.030787048925347</v>
      </c>
      <c r="D79" s="199">
        <f t="shared" si="35"/>
        <v>19.438401161699012</v>
      </c>
      <c r="E79" s="200">
        <f t="shared" si="35"/>
        <v>20.623172936151683</v>
      </c>
      <c r="F79" s="201">
        <f t="shared" si="43"/>
        <v>17.369330192961911</v>
      </c>
      <c r="G79" s="199">
        <f t="shared" si="36"/>
        <v>16.843070633735746</v>
      </c>
      <c r="H79" s="199">
        <f t="shared" si="36"/>
        <v>17.895589752188076</v>
      </c>
      <c r="I79" s="202">
        <f t="shared" si="37"/>
        <v>86.713168836237898</v>
      </c>
      <c r="J79" s="201">
        <f t="shared" si="37"/>
        <v>2.6614568559634364</v>
      </c>
      <c r="K79" s="199">
        <f t="shared" si="38"/>
        <v>2.4062146292074047</v>
      </c>
      <c r="L79" s="199">
        <f t="shared" si="38"/>
        <v>2.9166990827194681</v>
      </c>
      <c r="M79" s="203">
        <f t="shared" si="44"/>
        <v>13.286831163762102</v>
      </c>
    </row>
    <row r="80" spans="1:13" ht="14.45" customHeight="1" x14ac:dyDescent="0.25">
      <c r="A80" s="155"/>
      <c r="B80" s="99">
        <v>75</v>
      </c>
      <c r="C80" s="199">
        <f t="shared" si="42"/>
        <v>15.82362699931315</v>
      </c>
      <c r="D80" s="199">
        <f t="shared" si="35"/>
        <v>15.291883104772921</v>
      </c>
      <c r="E80" s="200">
        <f t="shared" si="35"/>
        <v>16.355370893853379</v>
      </c>
      <c r="F80" s="201">
        <f t="shared" si="43"/>
        <v>13.173149107762891</v>
      </c>
      <c r="G80" s="199">
        <f t="shared" si="36"/>
        <v>12.696525714638133</v>
      </c>
      <c r="H80" s="199">
        <f t="shared" si="36"/>
        <v>13.649772500887648</v>
      </c>
      <c r="I80" s="202">
        <f t="shared" si="37"/>
        <v>83.249871273726896</v>
      </c>
      <c r="J80" s="201">
        <f t="shared" si="37"/>
        <v>2.6504778915502576</v>
      </c>
      <c r="K80" s="199">
        <f t="shared" si="38"/>
        <v>2.3928930355977203</v>
      </c>
      <c r="L80" s="199">
        <f t="shared" si="38"/>
        <v>2.9080627475027949</v>
      </c>
      <c r="M80" s="203">
        <f t="shared" si="44"/>
        <v>16.750128726273097</v>
      </c>
    </row>
    <row r="81" spans="1:13" ht="14.45" customHeight="1" x14ac:dyDescent="0.25">
      <c r="A81" s="155"/>
      <c r="B81" s="99">
        <v>80</v>
      </c>
      <c r="C81" s="199">
        <f>AB41</f>
        <v>12.290836055749038</v>
      </c>
      <c r="D81" s="199">
        <f t="shared" si="35"/>
        <v>11.915834514596632</v>
      </c>
      <c r="E81" s="200">
        <f t="shared" si="35"/>
        <v>12.665837596901444</v>
      </c>
      <c r="F81" s="201">
        <f>AC41</f>
        <v>9.605110594328103</v>
      </c>
      <c r="G81" s="199">
        <f t="shared" si="36"/>
        <v>9.235436117265218</v>
      </c>
      <c r="H81" s="199">
        <f t="shared" si="36"/>
        <v>9.974785071390988</v>
      </c>
      <c r="I81" s="202">
        <f t="shared" si="37"/>
        <v>78.14855353013445</v>
      </c>
      <c r="J81" s="201">
        <f t="shared" si="37"/>
        <v>2.6857254614209354</v>
      </c>
      <c r="K81" s="199">
        <f t="shared" si="38"/>
        <v>2.4278004589815287</v>
      </c>
      <c r="L81" s="199">
        <f t="shared" si="38"/>
        <v>2.943650463860342</v>
      </c>
      <c r="M81" s="203">
        <f>AF41</f>
        <v>21.85144646986555</v>
      </c>
    </row>
    <row r="82" spans="1:13" ht="14.45" customHeight="1" thickBot="1" x14ac:dyDescent="0.3">
      <c r="A82" s="157"/>
      <c r="B82" s="215">
        <v>85</v>
      </c>
      <c r="C82" s="216">
        <f>AB42</f>
        <v>8.8040586583412566</v>
      </c>
      <c r="D82" s="216">
        <f t="shared" si="35"/>
        <v>7.8722623064290378</v>
      </c>
      <c r="E82" s="217">
        <f t="shared" si="35"/>
        <v>9.7358550102534753</v>
      </c>
      <c r="F82" s="218">
        <f>AC42</f>
        <v>6.2711449570327602</v>
      </c>
      <c r="G82" s="216">
        <f t="shared" si="36"/>
        <v>5.5632883475112616</v>
      </c>
      <c r="H82" s="216">
        <f t="shared" si="36"/>
        <v>6.9790015665542589</v>
      </c>
      <c r="I82" s="219">
        <f t="shared" si="37"/>
        <v>71.230158730158735</v>
      </c>
      <c r="J82" s="218">
        <f t="shared" si="37"/>
        <v>2.5329137013084964</v>
      </c>
      <c r="K82" s="216">
        <f t="shared" si="38"/>
        <v>2.1690433487409986</v>
      </c>
      <c r="L82" s="216">
        <f t="shared" si="38"/>
        <v>2.8967840538759941</v>
      </c>
      <c r="M82" s="220">
        <f>AF42</f>
        <v>28.769841269841269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BFD01-0CC4-4BE7-B755-E63B0D6E49CA}">
  <dimension ref="A1:AU84"/>
  <sheetViews>
    <sheetView view="pageBreakPreview" zoomScaleNormal="100" zoomScaleSheetLayoutView="100" workbookViewId="0">
      <selection activeCell="K8" sqref="K8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103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387</v>
      </c>
      <c r="D7" s="78">
        <v>1</v>
      </c>
      <c r="E7" s="78">
        <v>130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2.5839793281653748E-3</v>
      </c>
      <c r="R7" s="87">
        <f>IF(P7=0,Q7,Q7/P7)</f>
        <v>2.7119621856090724E-3</v>
      </c>
      <c r="S7" s="88">
        <f>IF(E7&lt;0.5,0,F7/E7)</f>
        <v>0</v>
      </c>
      <c r="T7" s="89">
        <f>5*R7/(1+5*(1-O7)*R7)</f>
        <v>1.340730879507032E-2</v>
      </c>
      <c r="U7" s="90">
        <v>100000</v>
      </c>
      <c r="V7" s="90">
        <f>5*U7*((1-T7)+O7*T7)</f>
        <v>494376.68660041475</v>
      </c>
      <c r="W7" s="91">
        <f>SUM(V7:V$24)</f>
        <v>7665282.6092537204</v>
      </c>
      <c r="X7" s="92">
        <f t="shared" ref="X7:X42" si="0">V7*(1-S7)</f>
        <v>494376.68660041475</v>
      </c>
      <c r="Y7" s="90">
        <f>SUM(X7:X$24)</f>
        <v>7562434.8884680215</v>
      </c>
      <c r="Z7" s="90">
        <f t="shared" ref="Z7:Z42" si="1">V7*S7</f>
        <v>0</v>
      </c>
      <c r="AA7" s="91">
        <f>SUM(Z7:Z$24)</f>
        <v>102847.72078569795</v>
      </c>
      <c r="AB7" s="84">
        <f t="shared" ref="AB7:AB42" si="2">W7/U7</f>
        <v>76.652826092537197</v>
      </c>
      <c r="AC7" s="85">
        <f t="shared" ref="AC7:AC42" si="3">Y7/U7</f>
        <v>75.624348884680217</v>
      </c>
      <c r="AD7" s="93">
        <f>AC7/AB7*100</f>
        <v>98.65826576750689</v>
      </c>
      <c r="AE7" s="85">
        <f t="shared" ref="AE7:AE42" si="4">AA7/U7</f>
        <v>1.0284772078569795</v>
      </c>
      <c r="AF7" s="94">
        <f>AE7/AB7*100</f>
        <v>1.3417342324931063</v>
      </c>
      <c r="AH7" s="95">
        <f>IF(D7=0,0,T7*T7*(1-T7)/D7)</f>
        <v>1.7734588587682793E-4</v>
      </c>
      <c r="AI7" s="96">
        <f>IF(E7&lt;0.5,0,S7*(1-S7)/E7)</f>
        <v>0</v>
      </c>
      <c r="AJ7" s="96">
        <f>U7*U7*((1-O7)*5+AB8)^2*AH7</f>
        <v>10481480118.373484</v>
      </c>
      <c r="AK7" s="96">
        <f>SUM(AJ7:AJ$24)/U7/U7</f>
        <v>3.7938911898209509</v>
      </c>
      <c r="AL7" s="96">
        <f>U7*U7*((1-O7)*5*(1-S7)+AC8)^2*AH7+V7*V7*AI7</f>
        <v>10199152008.17461</v>
      </c>
      <c r="AM7" s="96">
        <f>SUM(AL7:AL$24)/U7/U7</f>
        <v>3.6189728495248961</v>
      </c>
      <c r="AN7" s="96">
        <f>U7*U7*((1-O7)*5*S7+AE8)^2*AH7+V7*V7*AI7</f>
        <v>1927234.9983170317</v>
      </c>
      <c r="AO7" s="97">
        <f>SUM(AN7:AN$24)/U7/U7</f>
        <v>1.4052455260557092E-2</v>
      </c>
      <c r="AP7" s="84">
        <f t="shared" ref="AP7:AP42" si="5">AB7-1.96*SQRT(AK7)</f>
        <v>72.835155023047818</v>
      </c>
      <c r="AQ7" s="85">
        <f t="shared" ref="AQ7:AQ42" si="6">AB7+1.96*SQRT(AK7)</f>
        <v>80.470497162026575</v>
      </c>
      <c r="AR7" s="85">
        <f t="shared" ref="AR7:AR42" si="7">AC7-1.96*SQRT(AM7)</f>
        <v>71.895723655626639</v>
      </c>
      <c r="AS7" s="85">
        <f t="shared" ref="AS7:AS42" si="8">AC7+1.96*SQRT(AM7)</f>
        <v>79.352974113733794</v>
      </c>
      <c r="AT7" s="85">
        <f t="shared" ref="AT7:AT42" si="9">AE7-1.96*SQRT(AO7)</f>
        <v>0.79613282525013418</v>
      </c>
      <c r="AU7" s="98">
        <f t="shared" ref="AU7:AU42" si="10">AE7+1.96*SQRT(AO7)</f>
        <v>1.2608215904638249</v>
      </c>
    </row>
    <row r="8" spans="1:47" ht="14.45" customHeight="1" x14ac:dyDescent="0.25">
      <c r="A8" s="75"/>
      <c r="B8" s="99" t="s">
        <v>69</v>
      </c>
      <c r="C8" s="100">
        <v>511</v>
      </c>
      <c r="D8" s="101">
        <v>0</v>
      </c>
      <c r="E8" s="101">
        <v>170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98659.269120492958</v>
      </c>
      <c r="V8" s="112">
        <f>5*U8*((1-T8)+O8*T8)</f>
        <v>493296.3456024648</v>
      </c>
      <c r="W8" s="113">
        <f>SUM(V8:V$24)</f>
        <v>7170905.9226533053</v>
      </c>
      <c r="X8" s="114">
        <f t="shared" si="0"/>
        <v>493296.3456024648</v>
      </c>
      <c r="Y8" s="112">
        <f>SUM(X8:X$24)</f>
        <v>7068058.2018676065</v>
      </c>
      <c r="Z8" s="112">
        <f t="shared" si="1"/>
        <v>0</v>
      </c>
      <c r="AA8" s="113">
        <f>SUM(Z8:Z$24)</f>
        <v>102847.72078569795</v>
      </c>
      <c r="AB8" s="106">
        <f t="shared" si="2"/>
        <v>72.683550026054306</v>
      </c>
      <c r="AC8" s="107">
        <f t="shared" si="3"/>
        <v>71.641096319448295</v>
      </c>
      <c r="AD8" s="115">
        <f t="shared" ref="AD8:AD42" si="16">AC8/AB8*100</f>
        <v>98.565763909120662</v>
      </c>
      <c r="AE8" s="107">
        <f t="shared" si="4"/>
        <v>1.042453706606012</v>
      </c>
      <c r="AF8" s="116">
        <f t="shared" ref="AF8:AF42" si="17">AE8/AB8*100</f>
        <v>1.4342360908793417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2.8208768424448816</v>
      </c>
      <c r="AL8" s="118">
        <f>U8*U8*((1-O8)*5*(1-S8)+AC9)^2*AH8+V8*V8*AI8</f>
        <v>0</v>
      </c>
      <c r="AM8" s="118">
        <f>SUM(AL8:AL$24)/U8/U8</f>
        <v>2.670177455854478</v>
      </c>
      <c r="AN8" s="118">
        <f>U8*U8*((1-O8)*5*S8+AE9)^2*AH8+V8*V8*AI8</f>
        <v>0</v>
      </c>
      <c r="AO8" s="119">
        <f>SUM(AN8:AN$24)/U8/U8</f>
        <v>1.4238985160673158E-2</v>
      </c>
      <c r="AP8" s="106">
        <f t="shared" si="5"/>
        <v>69.391638654535285</v>
      </c>
      <c r="AQ8" s="107">
        <f t="shared" si="6"/>
        <v>75.975461397573326</v>
      </c>
      <c r="AR8" s="107">
        <f t="shared" si="7"/>
        <v>68.438323502901582</v>
      </c>
      <c r="AS8" s="107">
        <f t="shared" si="8"/>
        <v>74.843869135995007</v>
      </c>
      <c r="AT8" s="107">
        <f t="shared" si="9"/>
        <v>0.80857235764196567</v>
      </c>
      <c r="AU8" s="120">
        <f t="shared" si="10"/>
        <v>1.2763350555700583</v>
      </c>
    </row>
    <row r="9" spans="1:47" ht="14.45" customHeight="1" x14ac:dyDescent="0.25">
      <c r="A9" s="75"/>
      <c r="B9" s="99" t="s">
        <v>70</v>
      </c>
      <c r="C9" s="100">
        <v>558</v>
      </c>
      <c r="D9" s="101">
        <v>1</v>
      </c>
      <c r="E9" s="101">
        <v>185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1.7921146953405018E-3</v>
      </c>
      <c r="R9" s="109">
        <f t="shared" si="14"/>
        <v>1.7993612311652054E-3</v>
      </c>
      <c r="S9" s="110">
        <f t="shared" si="15"/>
        <v>0</v>
      </c>
      <c r="T9" s="111">
        <f t="shared" ref="T9:T22" si="19">5*R9/(1+5*(1-O9)*R9)</f>
        <v>8.9634738659261463E-3</v>
      </c>
      <c r="U9" s="112">
        <f t="shared" ref="U9:U23" si="20">U8*(1-T8)</f>
        <v>98659.269120492958</v>
      </c>
      <c r="V9" s="112">
        <f t="shared" ref="V9:V22" si="21">5*U9*((1-T9)+O9*T9)</f>
        <v>491468.7307229861</v>
      </c>
      <c r="W9" s="113">
        <f>SUM(V9:V$24)</f>
        <v>6677609.5770508405</v>
      </c>
      <c r="X9" s="114">
        <f t="shared" si="0"/>
        <v>491468.7307229861</v>
      </c>
      <c r="Y9" s="112">
        <f>SUM(X9:X$24)</f>
        <v>6574761.8562651407</v>
      </c>
      <c r="Z9" s="112">
        <f t="shared" si="1"/>
        <v>0</v>
      </c>
      <c r="AA9" s="113">
        <f>SUM(Z9:Z$24)</f>
        <v>102847.72078569795</v>
      </c>
      <c r="AB9" s="106">
        <f t="shared" si="2"/>
        <v>67.683550026054306</v>
      </c>
      <c r="AC9" s="107">
        <f t="shared" si="3"/>
        <v>66.64109631944828</v>
      </c>
      <c r="AD9" s="115">
        <f t="shared" si="16"/>
        <v>98.459812308596781</v>
      </c>
      <c r="AE9" s="107">
        <f t="shared" si="4"/>
        <v>1.042453706606012</v>
      </c>
      <c r="AF9" s="116">
        <f t="shared" si="17"/>
        <v>1.5401876914031944</v>
      </c>
      <c r="AH9" s="117">
        <f>IF(D9=0,0,T9*T9*(1-T9)/D9)</f>
        <v>7.9623703622173919E-5</v>
      </c>
      <c r="AI9" s="118">
        <f t="shared" si="18"/>
        <v>0</v>
      </c>
      <c r="AJ9" s="118">
        <f t="shared" ref="AJ9:AJ23" si="22">U9*U9*((1-O9)*5+AB10)^2*AH9</f>
        <v>3308424984.0738387</v>
      </c>
      <c r="AK9" s="118">
        <f>SUM(AJ9:AJ$24)/U9/U9</f>
        <v>2.8208768424448816</v>
      </c>
      <c r="AL9" s="118">
        <f t="shared" ref="AL9:AL23" si="23">U9*U9*((1-O9)*5*(1-S9)+AC10)^2*AH9+V9*V9*AI9</f>
        <v>3202753768.1513357</v>
      </c>
      <c r="AM9" s="118">
        <f>SUM(AL9:AL$24)/U9/U9</f>
        <v>2.670177455854478</v>
      </c>
      <c r="AN9" s="118">
        <f t="shared" ref="AN9:AN23" si="24">U9*U9*((1-O9)*5*S9+AE10)^2*AH9+V9*V9*AI9</f>
        <v>857536.06740031287</v>
      </c>
      <c r="AO9" s="119">
        <f>SUM(AN9:AN$24)/U9/U9</f>
        <v>1.4238985160673158E-2</v>
      </c>
      <c r="AP9" s="106">
        <f t="shared" si="5"/>
        <v>64.391638654535285</v>
      </c>
      <c r="AQ9" s="107">
        <f t="shared" si="6"/>
        <v>70.975461397573326</v>
      </c>
      <c r="AR9" s="107">
        <f t="shared" si="7"/>
        <v>63.438323502901568</v>
      </c>
      <c r="AS9" s="107">
        <f t="shared" si="8"/>
        <v>69.843869135994993</v>
      </c>
      <c r="AT9" s="107">
        <f t="shared" si="9"/>
        <v>0.80857235764196567</v>
      </c>
      <c r="AU9" s="120">
        <f t="shared" si="10"/>
        <v>1.2763350555700583</v>
      </c>
    </row>
    <row r="10" spans="1:47" ht="14.45" customHeight="1" x14ac:dyDescent="0.25">
      <c r="A10" s="75"/>
      <c r="B10" s="99" t="s">
        <v>71</v>
      </c>
      <c r="C10" s="100">
        <v>494</v>
      </c>
      <c r="D10" s="101">
        <v>1</v>
      </c>
      <c r="E10" s="101">
        <v>164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2.0242914979757085E-3</v>
      </c>
      <c r="R10" s="109">
        <f t="shared" si="14"/>
        <v>2.0059880903561395E-3</v>
      </c>
      <c r="S10" s="110">
        <f t="shared" si="15"/>
        <v>0</v>
      </c>
      <c r="T10" s="111">
        <f t="shared" si="19"/>
        <v>9.9877449013608694E-3</v>
      </c>
      <c r="U10" s="112">
        <f t="shared" si="20"/>
        <v>97774.939340100042</v>
      </c>
      <c r="V10" s="112">
        <f t="shared" si="21"/>
        <v>486818.02078973327</v>
      </c>
      <c r="W10" s="113">
        <f>SUM(V10:V$24)</f>
        <v>6186140.8463278543</v>
      </c>
      <c r="X10" s="114">
        <f t="shared" si="0"/>
        <v>486818.02078973327</v>
      </c>
      <c r="Y10" s="112">
        <f>SUM(X10:X$24)</f>
        <v>6083293.1255421564</v>
      </c>
      <c r="Z10" s="112">
        <f t="shared" si="1"/>
        <v>0</v>
      </c>
      <c r="AA10" s="113">
        <f>SUM(Z10:Z$24)</f>
        <v>102847.72078569795</v>
      </c>
      <c r="AB10" s="106">
        <f t="shared" si="2"/>
        <v>63.269186236055859</v>
      </c>
      <c r="AC10" s="107">
        <f t="shared" si="3"/>
        <v>62.217304010612054</v>
      </c>
      <c r="AD10" s="115">
        <f t="shared" si="16"/>
        <v>98.337449415708846</v>
      </c>
      <c r="AE10" s="107">
        <f t="shared" si="4"/>
        <v>1.0518822254438098</v>
      </c>
      <c r="AF10" s="116">
        <f t="shared" si="17"/>
        <v>1.6625505842911614</v>
      </c>
      <c r="AH10" s="117">
        <f t="shared" ref="AH10:AH22" si="25">IF(D10=0,0,T10*T10*(1-T10)/D10)</f>
        <v>9.8758720240469064E-5</v>
      </c>
      <c r="AI10" s="118">
        <f t="shared" si="18"/>
        <v>0</v>
      </c>
      <c r="AJ10" s="118">
        <f t="shared" si="22"/>
        <v>3511294541.1476912</v>
      </c>
      <c r="AK10" s="118">
        <f>SUM(AJ10:AJ$24)/U10/U10</f>
        <v>2.5260629167758846</v>
      </c>
      <c r="AL10" s="118">
        <f t="shared" si="23"/>
        <v>3390009943.5557089</v>
      </c>
      <c r="AM10" s="118">
        <f>SUM(AL10:AL$24)/U10/U10</f>
        <v>2.383678733091251</v>
      </c>
      <c r="AN10" s="118">
        <f t="shared" si="24"/>
        <v>1065819.4850575703</v>
      </c>
      <c r="AO10" s="119">
        <f>SUM(AN10:AN$24)/U10/U10</f>
        <v>1.4408019230575317E-2</v>
      </c>
      <c r="AP10" s="106">
        <f t="shared" si="5"/>
        <v>60.154042049812432</v>
      </c>
      <c r="AQ10" s="107">
        <f t="shared" si="6"/>
        <v>66.384330422299286</v>
      </c>
      <c r="AR10" s="107">
        <f t="shared" si="7"/>
        <v>59.191227306190413</v>
      </c>
      <c r="AS10" s="107">
        <f t="shared" si="8"/>
        <v>65.243380715033695</v>
      </c>
      <c r="AT10" s="107">
        <f t="shared" si="9"/>
        <v>0.81661674417599162</v>
      </c>
      <c r="AU10" s="120">
        <f t="shared" si="10"/>
        <v>1.2871477067116281</v>
      </c>
    </row>
    <row r="11" spans="1:47" ht="14.45" customHeight="1" x14ac:dyDescent="0.25">
      <c r="A11" s="75"/>
      <c r="B11" s="99" t="s">
        <v>72</v>
      </c>
      <c r="C11" s="100">
        <v>286</v>
      </c>
      <c r="D11" s="101">
        <v>0</v>
      </c>
      <c r="E11" s="101">
        <v>95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96798.388188225086</v>
      </c>
      <c r="V11" s="112">
        <f t="shared" si="21"/>
        <v>483991.94094112545</v>
      </c>
      <c r="W11" s="113">
        <f>SUM(V11:V$24)</f>
        <v>5699322.8255381212</v>
      </c>
      <c r="X11" s="114">
        <f t="shared" si="0"/>
        <v>483991.94094112545</v>
      </c>
      <c r="Y11" s="112">
        <f>SUM(X11:X$24)</f>
        <v>5596475.1047524232</v>
      </c>
      <c r="Z11" s="112">
        <f t="shared" si="1"/>
        <v>0</v>
      </c>
      <c r="AA11" s="113">
        <f>SUM(Z11:Z$24)</f>
        <v>102847.72078569795</v>
      </c>
      <c r="AB11" s="106">
        <f t="shared" si="2"/>
        <v>58.878282295938142</v>
      </c>
      <c r="AC11" s="107">
        <f t="shared" si="3"/>
        <v>57.815788150005574</v>
      </c>
      <c r="AD11" s="115">
        <f t="shared" si="16"/>
        <v>98.195439634953701</v>
      </c>
      <c r="AE11" s="107">
        <f t="shared" si="4"/>
        <v>1.0624941459325739</v>
      </c>
      <c r="AF11" s="116">
        <f t="shared" si="17"/>
        <v>1.8045603650463025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2.2025475918152964</v>
      </c>
      <c r="AL11" s="118">
        <f t="shared" si="23"/>
        <v>0</v>
      </c>
      <c r="AM11" s="118">
        <f>SUM(AL11:AL$24)/U11/U11</f>
        <v>2.070220055777559</v>
      </c>
      <c r="AN11" s="118">
        <f t="shared" si="24"/>
        <v>0</v>
      </c>
      <c r="AO11" s="119">
        <f>SUM(AN11:AN$24)/U11/U11</f>
        <v>1.4586447483796902E-2</v>
      </c>
      <c r="AP11" s="106">
        <f t="shared" si="5"/>
        <v>55.969449741679021</v>
      </c>
      <c r="AQ11" s="107">
        <f t="shared" si="6"/>
        <v>61.787114850197263</v>
      </c>
      <c r="AR11" s="107">
        <f t="shared" si="7"/>
        <v>54.995689327929462</v>
      </c>
      <c r="AS11" s="107">
        <f t="shared" si="8"/>
        <v>60.635886972081686</v>
      </c>
      <c r="AT11" s="107">
        <f t="shared" si="9"/>
        <v>0.82577638856368907</v>
      </c>
      <c r="AU11" s="120">
        <f t="shared" si="10"/>
        <v>1.2992119033014586</v>
      </c>
    </row>
    <row r="12" spans="1:47" ht="14.45" customHeight="1" x14ac:dyDescent="0.25">
      <c r="A12" s="75"/>
      <c r="B12" s="99" t="s">
        <v>73</v>
      </c>
      <c r="C12" s="100">
        <v>341</v>
      </c>
      <c r="D12" s="101">
        <v>2</v>
      </c>
      <c r="E12" s="101">
        <v>114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5.8651026392961877E-3</v>
      </c>
      <c r="R12" s="109">
        <f t="shared" si="14"/>
        <v>5.8784909838348687E-3</v>
      </c>
      <c r="S12" s="110">
        <f t="shared" si="15"/>
        <v>0</v>
      </c>
      <c r="T12" s="111">
        <f t="shared" si="19"/>
        <v>2.8970781038750115E-2</v>
      </c>
      <c r="U12" s="112">
        <f t="shared" si="20"/>
        <v>96798.388188225086</v>
      </c>
      <c r="V12" s="112">
        <f t="shared" si="21"/>
        <v>477048.43246618146</v>
      </c>
      <c r="W12" s="113">
        <f>SUM(V12:V$24)</f>
        <v>5215330.8845969951</v>
      </c>
      <c r="X12" s="114">
        <f t="shared" si="0"/>
        <v>477048.43246618146</v>
      </c>
      <c r="Y12" s="112">
        <f>SUM(X12:X$24)</f>
        <v>5112483.1638112962</v>
      </c>
      <c r="Z12" s="112">
        <f t="shared" si="1"/>
        <v>0</v>
      </c>
      <c r="AA12" s="113">
        <f>SUM(Z12:Z$24)</f>
        <v>102847.72078569795</v>
      </c>
      <c r="AB12" s="106">
        <f t="shared" si="2"/>
        <v>53.878282295938135</v>
      </c>
      <c r="AC12" s="107">
        <f t="shared" si="3"/>
        <v>52.815788150005552</v>
      </c>
      <c r="AD12" s="115">
        <f t="shared" si="16"/>
        <v>98.027973237720161</v>
      </c>
      <c r="AE12" s="107">
        <f t="shared" si="4"/>
        <v>1.0624941459325739</v>
      </c>
      <c r="AF12" s="116">
        <f t="shared" si="17"/>
        <v>1.9720267622798267</v>
      </c>
      <c r="AH12" s="117">
        <f t="shared" si="25"/>
        <v>4.0749539959166641E-4</v>
      </c>
      <c r="AI12" s="118">
        <f t="shared" si="18"/>
        <v>0</v>
      </c>
      <c r="AJ12" s="118">
        <f t="shared" si="22"/>
        <v>10679420653.238617</v>
      </c>
      <c r="AK12" s="118">
        <f>SUM(AJ12:AJ$24)/U12/U12</f>
        <v>2.2025475918152964</v>
      </c>
      <c r="AL12" s="118">
        <f t="shared" si="23"/>
        <v>10242088402.897427</v>
      </c>
      <c r="AM12" s="118">
        <f>SUM(AL12:AL$24)/U12/U12</f>
        <v>2.070220055777559</v>
      </c>
      <c r="AN12" s="118">
        <f t="shared" si="24"/>
        <v>4571381.3999542939</v>
      </c>
      <c r="AO12" s="119">
        <f>SUM(AN12:AN$24)/U12/U12</f>
        <v>1.4586447483796902E-2</v>
      </c>
      <c r="AP12" s="106">
        <f t="shared" si="5"/>
        <v>50.969449741679014</v>
      </c>
      <c r="AQ12" s="107">
        <f t="shared" si="6"/>
        <v>56.787114850197256</v>
      </c>
      <c r="AR12" s="107">
        <f t="shared" si="7"/>
        <v>49.995689327929441</v>
      </c>
      <c r="AS12" s="107">
        <f t="shared" si="8"/>
        <v>55.635886972081664</v>
      </c>
      <c r="AT12" s="107">
        <f t="shared" si="9"/>
        <v>0.82577638856368907</v>
      </c>
      <c r="AU12" s="120">
        <f t="shared" si="10"/>
        <v>1.2992119033014586</v>
      </c>
    </row>
    <row r="13" spans="1:47" ht="14.45" customHeight="1" x14ac:dyDescent="0.25">
      <c r="A13" s="75"/>
      <c r="B13" s="99" t="s">
        <v>74</v>
      </c>
      <c r="C13" s="100">
        <v>351</v>
      </c>
      <c r="D13" s="101">
        <v>0</v>
      </c>
      <c r="E13" s="101">
        <v>117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0</v>
      </c>
      <c r="R13" s="109">
        <f t="shared" si="14"/>
        <v>0</v>
      </c>
      <c r="S13" s="110">
        <f t="shared" si="15"/>
        <v>0</v>
      </c>
      <c r="T13" s="111">
        <f t="shared" si="19"/>
        <v>0</v>
      </c>
      <c r="U13" s="112">
        <f t="shared" si="20"/>
        <v>93994.063279120091</v>
      </c>
      <c r="V13" s="112">
        <f t="shared" si="21"/>
        <v>469970.31639560044</v>
      </c>
      <c r="W13" s="113">
        <f>SUM(V13:V$24)</f>
        <v>4738282.4521308141</v>
      </c>
      <c r="X13" s="114">
        <f t="shared" si="0"/>
        <v>469970.31639560044</v>
      </c>
      <c r="Y13" s="112">
        <f>SUM(X13:X$24)</f>
        <v>4635434.7313451152</v>
      </c>
      <c r="Z13" s="112">
        <f t="shared" si="1"/>
        <v>0</v>
      </c>
      <c r="AA13" s="113">
        <f>SUM(Z13:Z$24)</f>
        <v>102847.72078569795</v>
      </c>
      <c r="AB13" s="106">
        <f t="shared" si="2"/>
        <v>50.41044388154863</v>
      </c>
      <c r="AC13" s="107">
        <f t="shared" si="3"/>
        <v>49.316250086773664</v>
      </c>
      <c r="AD13" s="115">
        <f t="shared" si="16"/>
        <v>97.829430351087495</v>
      </c>
      <c r="AE13" s="107">
        <f t="shared" si="4"/>
        <v>1.094193794774958</v>
      </c>
      <c r="AF13" s="116">
        <f t="shared" si="17"/>
        <v>2.1705696489124904</v>
      </c>
      <c r="AH13" s="117">
        <f t="shared" si="25"/>
        <v>0</v>
      </c>
      <c r="AI13" s="118">
        <f t="shared" si="18"/>
        <v>0</v>
      </c>
      <c r="AJ13" s="118">
        <f t="shared" si="22"/>
        <v>0</v>
      </c>
      <c r="AK13" s="118">
        <f>SUM(AJ13:AJ$24)/U13/U13</f>
        <v>1.1271559058770841</v>
      </c>
      <c r="AL13" s="118">
        <f t="shared" si="23"/>
        <v>0</v>
      </c>
      <c r="AM13" s="118">
        <f>SUM(AL13:AL$24)/U13/U13</f>
        <v>1.0363151845830987</v>
      </c>
      <c r="AN13" s="118">
        <f t="shared" si="24"/>
        <v>0</v>
      </c>
      <c r="AO13" s="119">
        <f>SUM(AN13:AN$24)/U13/U13</f>
        <v>1.4952384397554287E-2</v>
      </c>
      <c r="AP13" s="106">
        <f t="shared" si="5"/>
        <v>48.32955894287052</v>
      </c>
      <c r="AQ13" s="107">
        <f t="shared" si="6"/>
        <v>52.491328820226741</v>
      </c>
      <c r="AR13" s="107">
        <f t="shared" si="7"/>
        <v>47.320978573145901</v>
      </c>
      <c r="AS13" s="107">
        <f t="shared" si="8"/>
        <v>51.311521600401427</v>
      </c>
      <c r="AT13" s="107">
        <f t="shared" si="9"/>
        <v>0.85452510699608997</v>
      </c>
      <c r="AU13" s="120">
        <f t="shared" si="10"/>
        <v>1.3338624825538261</v>
      </c>
    </row>
    <row r="14" spans="1:47" ht="14.45" customHeight="1" x14ac:dyDescent="0.25">
      <c r="A14" s="75"/>
      <c r="B14" s="99" t="s">
        <v>75</v>
      </c>
      <c r="C14" s="100">
        <v>594</v>
      </c>
      <c r="D14" s="101">
        <v>2</v>
      </c>
      <c r="E14" s="101">
        <v>198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3.3670033670033669E-3</v>
      </c>
      <c r="R14" s="109">
        <f t="shared" si="14"/>
        <v>3.3388791428361278E-3</v>
      </c>
      <c r="S14" s="110">
        <f t="shared" si="15"/>
        <v>0</v>
      </c>
      <c r="T14" s="111">
        <f t="shared" si="19"/>
        <v>1.6563053384647398E-2</v>
      </c>
      <c r="U14" s="112">
        <f t="shared" si="20"/>
        <v>93994.063279120091</v>
      </c>
      <c r="V14" s="112">
        <f t="shared" si="21"/>
        <v>466272.84826176194</v>
      </c>
      <c r="W14" s="113">
        <f>SUM(V14:V$24)</f>
        <v>4268312.1357352128</v>
      </c>
      <c r="X14" s="114">
        <f t="shared" si="0"/>
        <v>466272.84826176194</v>
      </c>
      <c r="Y14" s="112">
        <f>SUM(X14:X$24)</f>
        <v>4165464.4149495154</v>
      </c>
      <c r="Z14" s="112">
        <f t="shared" si="1"/>
        <v>0</v>
      </c>
      <c r="AA14" s="113">
        <f>SUM(Z14:Z$24)</f>
        <v>102847.72078569795</v>
      </c>
      <c r="AB14" s="106">
        <f t="shared" si="2"/>
        <v>45.410443881548623</v>
      </c>
      <c r="AC14" s="107">
        <f t="shared" si="3"/>
        <v>44.316250086773671</v>
      </c>
      <c r="AD14" s="115">
        <f t="shared" si="16"/>
        <v>97.590435808931716</v>
      </c>
      <c r="AE14" s="107">
        <f t="shared" si="4"/>
        <v>1.094193794774958</v>
      </c>
      <c r="AF14" s="116">
        <f t="shared" si="17"/>
        <v>2.4095641910682928</v>
      </c>
      <c r="AH14" s="117">
        <f t="shared" si="25"/>
        <v>1.3489545826074229E-4</v>
      </c>
      <c r="AI14" s="118">
        <f t="shared" si="18"/>
        <v>0</v>
      </c>
      <c r="AJ14" s="118">
        <f t="shared" si="22"/>
        <v>2255782482.0997815</v>
      </c>
      <c r="AK14" s="118">
        <f>SUM(AJ14:AJ$24)/U14/U14</f>
        <v>1.1271559058770841</v>
      </c>
      <c r="AL14" s="118">
        <f t="shared" si="23"/>
        <v>2141879185.7991638</v>
      </c>
      <c r="AM14" s="118">
        <f>SUM(AL14:AL$24)/U14/U14</f>
        <v>1.0363151845830987</v>
      </c>
      <c r="AN14" s="118">
        <f t="shared" si="24"/>
        <v>1475345.141504772</v>
      </c>
      <c r="AO14" s="119">
        <f>SUM(AN14:AN$24)/U14/U14</f>
        <v>1.4952384397554287E-2</v>
      </c>
      <c r="AP14" s="106">
        <f t="shared" si="5"/>
        <v>43.329558942870513</v>
      </c>
      <c r="AQ14" s="107">
        <f t="shared" si="6"/>
        <v>47.491328820226734</v>
      </c>
      <c r="AR14" s="107">
        <f t="shared" si="7"/>
        <v>42.320978573145908</v>
      </c>
      <c r="AS14" s="107">
        <f t="shared" si="8"/>
        <v>46.311521600401434</v>
      </c>
      <c r="AT14" s="107">
        <f t="shared" si="9"/>
        <v>0.85452510699608997</v>
      </c>
      <c r="AU14" s="120">
        <f t="shared" si="10"/>
        <v>1.3338624825538261</v>
      </c>
    </row>
    <row r="15" spans="1:47" ht="14.45" customHeight="1" x14ac:dyDescent="0.25">
      <c r="A15" s="75"/>
      <c r="B15" s="99" t="s">
        <v>76</v>
      </c>
      <c r="C15" s="100">
        <v>652</v>
      </c>
      <c r="D15" s="101">
        <v>1</v>
      </c>
      <c r="E15" s="101">
        <v>214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1.5337423312883436E-3</v>
      </c>
      <c r="R15" s="109">
        <f t="shared" si="14"/>
        <v>1.5055605212758801E-3</v>
      </c>
      <c r="S15" s="110">
        <f t="shared" si="15"/>
        <v>0</v>
      </c>
      <c r="T15" s="111">
        <f t="shared" si="19"/>
        <v>7.501414744956636E-3</v>
      </c>
      <c r="U15" s="112">
        <f t="shared" si="20"/>
        <v>92437.234591188098</v>
      </c>
      <c r="V15" s="112">
        <f t="shared" si="21"/>
        <v>460566.03155197442</v>
      </c>
      <c r="W15" s="113">
        <f>SUM(V15:V$24)</f>
        <v>3802039.2874734504</v>
      </c>
      <c r="X15" s="114">
        <f t="shared" si="0"/>
        <v>460566.03155197442</v>
      </c>
      <c r="Y15" s="112">
        <f>SUM(X15:X$24)</f>
        <v>3699191.566687753</v>
      </c>
      <c r="Z15" s="112">
        <f t="shared" si="1"/>
        <v>0</v>
      </c>
      <c r="AA15" s="113">
        <f>SUM(Z15:Z$24)</f>
        <v>102847.72078569795</v>
      </c>
      <c r="AB15" s="106">
        <f t="shared" si="2"/>
        <v>41.13103668979614</v>
      </c>
      <c r="AC15" s="107">
        <f t="shared" si="3"/>
        <v>40.018414473861718</v>
      </c>
      <c r="AD15" s="115">
        <f t="shared" si="16"/>
        <v>97.294932718750445</v>
      </c>
      <c r="AE15" s="107">
        <f t="shared" si="4"/>
        <v>1.1126222159344246</v>
      </c>
      <c r="AF15" s="116">
        <f t="shared" si="17"/>
        <v>2.7050672812495531</v>
      </c>
      <c r="AH15" s="117">
        <f t="shared" si="25"/>
        <v>5.5849109392604743E-5</v>
      </c>
      <c r="AI15" s="118">
        <f t="shared" si="18"/>
        <v>0</v>
      </c>
      <c r="AJ15" s="118">
        <f t="shared" si="22"/>
        <v>716867247.31546378</v>
      </c>
      <c r="AK15" s="118">
        <f>SUM(AJ15:AJ$24)/U15/U15</f>
        <v>0.9014431281974562</v>
      </c>
      <c r="AL15" s="118">
        <f t="shared" si="23"/>
        <v>675998087.34358561</v>
      </c>
      <c r="AM15" s="118">
        <f>SUM(AL15:AL$24)/U15/U15</f>
        <v>0.82084713537597487</v>
      </c>
      <c r="AN15" s="118">
        <f t="shared" si="24"/>
        <v>599716.23056191776</v>
      </c>
      <c r="AO15" s="119">
        <f>SUM(AN15:AN$24)/U15/U15</f>
        <v>1.5287618876586926E-2</v>
      </c>
      <c r="AP15" s="106">
        <f t="shared" si="5"/>
        <v>39.270127255867841</v>
      </c>
      <c r="AQ15" s="107">
        <f t="shared" si="6"/>
        <v>42.991946123724439</v>
      </c>
      <c r="AR15" s="107">
        <f t="shared" si="7"/>
        <v>38.242642429014644</v>
      </c>
      <c r="AS15" s="107">
        <f t="shared" si="8"/>
        <v>41.794186518708791</v>
      </c>
      <c r="AT15" s="107">
        <f t="shared" si="9"/>
        <v>0.8702817185422298</v>
      </c>
      <c r="AU15" s="120">
        <f t="shared" si="10"/>
        <v>1.3549627133266193</v>
      </c>
    </row>
    <row r="16" spans="1:47" ht="14.45" customHeight="1" x14ac:dyDescent="0.25">
      <c r="A16" s="75"/>
      <c r="B16" s="99" t="s">
        <v>77</v>
      </c>
      <c r="C16" s="100">
        <v>631</v>
      </c>
      <c r="D16" s="101">
        <v>5</v>
      </c>
      <c r="E16" s="101">
        <v>218</v>
      </c>
      <c r="F16" s="102">
        <v>0.4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7.9239302694136295E-3</v>
      </c>
      <c r="R16" s="109">
        <f t="shared" si="14"/>
        <v>7.855023331320236E-3</v>
      </c>
      <c r="S16" s="110">
        <f t="shared" si="15"/>
        <v>1.834862385321101E-3</v>
      </c>
      <c r="T16" s="111">
        <f t="shared" si="19"/>
        <v>3.8582738249892778E-2</v>
      </c>
      <c r="U16" s="112">
        <f t="shared" si="20"/>
        <v>91743.82455664275</v>
      </c>
      <c r="V16" s="112">
        <f t="shared" si="21"/>
        <v>450632.39402474073</v>
      </c>
      <c r="W16" s="113">
        <f>SUM(V16:V$24)</f>
        <v>3341473.2559214765</v>
      </c>
      <c r="X16" s="114">
        <f t="shared" si="0"/>
        <v>449805.54559533758</v>
      </c>
      <c r="Y16" s="112">
        <f>SUM(X16:X$24)</f>
        <v>3238625.5351357786</v>
      </c>
      <c r="Z16" s="112">
        <f t="shared" si="1"/>
        <v>826.84842940319402</v>
      </c>
      <c r="AA16" s="113">
        <f>SUM(Z16:Z$24)</f>
        <v>102847.72078569795</v>
      </c>
      <c r="AB16" s="106">
        <f t="shared" si="2"/>
        <v>36.421778491024718</v>
      </c>
      <c r="AC16" s="107">
        <f t="shared" si="3"/>
        <v>35.30074695257823</v>
      </c>
      <c r="AD16" s="115">
        <f t="shared" si="16"/>
        <v>96.922084574418193</v>
      </c>
      <c r="AE16" s="107">
        <f t="shared" si="4"/>
        <v>1.1210315384464884</v>
      </c>
      <c r="AF16" s="116">
        <f t="shared" si="17"/>
        <v>3.0779154255818124</v>
      </c>
      <c r="AH16" s="117">
        <f t="shared" si="25"/>
        <v>2.8623847166235107E-4</v>
      </c>
      <c r="AI16" s="118">
        <f t="shared" si="18"/>
        <v>8.4013562630643813E-6</v>
      </c>
      <c r="AJ16" s="118">
        <f t="shared" si="22"/>
        <v>2961290870.4068198</v>
      </c>
      <c r="AK16" s="118">
        <f>SUM(AJ16:AJ$24)/U16/U16</f>
        <v>0.8299513499787099</v>
      </c>
      <c r="AL16" s="118">
        <f t="shared" si="23"/>
        <v>2770141168.3033104</v>
      </c>
      <c r="AM16" s="118">
        <f>SUM(AL16:AL$24)/U16/U16</f>
        <v>0.75298803638338463</v>
      </c>
      <c r="AN16" s="118">
        <f t="shared" si="24"/>
        <v>4952627.2399532115</v>
      </c>
      <c r="AO16" s="119">
        <f>SUM(AN16:AN$24)/U16/U16</f>
        <v>1.5448332041796072E-2</v>
      </c>
      <c r="AP16" s="106">
        <f t="shared" si="5"/>
        <v>34.636185842608455</v>
      </c>
      <c r="AQ16" s="107">
        <f t="shared" si="6"/>
        <v>38.20737113944098</v>
      </c>
      <c r="AR16" s="107">
        <f t="shared" si="7"/>
        <v>33.599959240789836</v>
      </c>
      <c r="AS16" s="107">
        <f t="shared" si="8"/>
        <v>37.001534664366623</v>
      </c>
      <c r="AT16" s="107">
        <f t="shared" si="9"/>
        <v>0.87742055270946584</v>
      </c>
      <c r="AU16" s="120">
        <f t="shared" si="10"/>
        <v>1.364642524183511</v>
      </c>
    </row>
    <row r="17" spans="1:47" ht="14.45" customHeight="1" x14ac:dyDescent="0.25">
      <c r="A17" s="75"/>
      <c r="B17" s="99" t="s">
        <v>78</v>
      </c>
      <c r="C17" s="100">
        <v>699</v>
      </c>
      <c r="D17" s="101">
        <v>2</v>
      </c>
      <c r="E17" s="101">
        <v>234</v>
      </c>
      <c r="F17" s="102">
        <v>0.4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2.8612303290414878E-3</v>
      </c>
      <c r="R17" s="109">
        <f t="shared" si="14"/>
        <v>2.9346104407258038E-3</v>
      </c>
      <c r="S17" s="110">
        <f t="shared" si="15"/>
        <v>1.7094017094017094E-3</v>
      </c>
      <c r="T17" s="111">
        <f t="shared" si="19"/>
        <v>1.4574939124138795E-2</v>
      </c>
      <c r="U17" s="112">
        <f t="shared" si="20"/>
        <v>88204.096587729713</v>
      </c>
      <c r="V17" s="112">
        <f t="shared" si="21"/>
        <v>438071.54790462239</v>
      </c>
      <c r="W17" s="113">
        <f>SUM(V17:V$24)</f>
        <v>2890840.8618967356</v>
      </c>
      <c r="X17" s="114">
        <f t="shared" si="0"/>
        <v>437322.70765179396</v>
      </c>
      <c r="Y17" s="112">
        <f>SUM(X17:X$24)</f>
        <v>2788819.989540441</v>
      </c>
      <c r="Z17" s="112">
        <f t="shared" si="1"/>
        <v>748.84025282841435</v>
      </c>
      <c r="AA17" s="113">
        <f>SUM(Z17:Z$24)</f>
        <v>102020.87235629474</v>
      </c>
      <c r="AB17" s="106">
        <f t="shared" si="2"/>
        <v>32.774451229954408</v>
      </c>
      <c r="AC17" s="107">
        <f t="shared" si="3"/>
        <v>31.617805719109882</v>
      </c>
      <c r="AD17" s="115">
        <f t="shared" si="16"/>
        <v>96.470892822188887</v>
      </c>
      <c r="AE17" s="107">
        <f t="shared" si="4"/>
        <v>1.1566455108445282</v>
      </c>
      <c r="AF17" s="116">
        <f t="shared" si="17"/>
        <v>3.5291071778111269</v>
      </c>
      <c r="AH17" s="117">
        <f t="shared" si="25"/>
        <v>1.0466635645425322E-4</v>
      </c>
      <c r="AI17" s="118">
        <f t="shared" si="18"/>
        <v>7.2926480991350598E-6</v>
      </c>
      <c r="AJ17" s="118">
        <f t="shared" si="22"/>
        <v>758151349.56105185</v>
      </c>
      <c r="AK17" s="118">
        <f>SUM(AJ17:AJ$24)/U17/U17</f>
        <v>0.5172712492445124</v>
      </c>
      <c r="AL17" s="118">
        <f t="shared" si="23"/>
        <v>702569055.59969676</v>
      </c>
      <c r="AM17" s="118">
        <f>SUM(AL17:AL$24)/U17/U17</f>
        <v>0.45857622835711848</v>
      </c>
      <c r="AN17" s="118">
        <f t="shared" si="24"/>
        <v>2512410.5798206748</v>
      </c>
      <c r="AO17" s="119">
        <f>SUM(AN17:AN$24)/U17/U17</f>
        <v>1.6076541442615944E-2</v>
      </c>
      <c r="AP17" s="106">
        <f t="shared" si="5"/>
        <v>31.364788422366111</v>
      </c>
      <c r="AQ17" s="107">
        <f t="shared" si="6"/>
        <v>34.184114037542706</v>
      </c>
      <c r="AR17" s="107">
        <f t="shared" si="7"/>
        <v>30.290527888790734</v>
      </c>
      <c r="AS17" s="107">
        <f t="shared" si="8"/>
        <v>32.945083549429029</v>
      </c>
      <c r="AT17" s="107">
        <f t="shared" si="9"/>
        <v>0.90813063884296485</v>
      </c>
      <c r="AU17" s="120">
        <f t="shared" si="10"/>
        <v>1.4051603828460915</v>
      </c>
    </row>
    <row r="18" spans="1:47" ht="14.45" customHeight="1" x14ac:dyDescent="0.25">
      <c r="A18" s="75"/>
      <c r="B18" s="99" t="s">
        <v>79</v>
      </c>
      <c r="C18" s="100">
        <v>864</v>
      </c>
      <c r="D18" s="101">
        <v>5</v>
      </c>
      <c r="E18" s="101">
        <v>287</v>
      </c>
      <c r="F18" s="102">
        <v>0.8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5.7870370370370367E-3</v>
      </c>
      <c r="R18" s="109">
        <f t="shared" si="14"/>
        <v>5.7445318887876552E-3</v>
      </c>
      <c r="S18" s="110">
        <f t="shared" si="15"/>
        <v>2.7874564459930314E-3</v>
      </c>
      <c r="T18" s="111">
        <f t="shared" si="19"/>
        <v>2.8344052244480278E-2</v>
      </c>
      <c r="U18" s="112">
        <f t="shared" si="20"/>
        <v>86918.527249463892</v>
      </c>
      <c r="V18" s="112">
        <f t="shared" si="21"/>
        <v>428864.06152269064</v>
      </c>
      <c r="W18" s="113">
        <f>SUM(V18:V$24)</f>
        <v>2452769.3139921133</v>
      </c>
      <c r="X18" s="114">
        <f t="shared" si="0"/>
        <v>427668.62162994448</v>
      </c>
      <c r="Y18" s="112">
        <f>SUM(X18:X$24)</f>
        <v>2351497.281888647</v>
      </c>
      <c r="Z18" s="112">
        <f t="shared" si="1"/>
        <v>1195.4398927461759</v>
      </c>
      <c r="AA18" s="113">
        <f>SUM(Z18:Z$24)</f>
        <v>101272.03210346634</v>
      </c>
      <c r="AB18" s="106">
        <f t="shared" si="2"/>
        <v>28.219177103086981</v>
      </c>
      <c r="AC18" s="107">
        <f t="shared" si="3"/>
        <v>27.054039642660314</v>
      </c>
      <c r="AD18" s="115">
        <f t="shared" si="16"/>
        <v>95.871114681444027</v>
      </c>
      <c r="AE18" s="107">
        <f t="shared" si="4"/>
        <v>1.1651374604266662</v>
      </c>
      <c r="AF18" s="116">
        <f t="shared" si="17"/>
        <v>4.1288853185559704</v>
      </c>
      <c r="AH18" s="117">
        <f t="shared" si="25"/>
        <v>1.561228205578267E-4</v>
      </c>
      <c r="AI18" s="118">
        <f t="shared" si="18"/>
        <v>9.6853189287621021E-6</v>
      </c>
      <c r="AJ18" s="118">
        <f t="shared" si="22"/>
        <v>815190092.55563176</v>
      </c>
      <c r="AK18" s="118">
        <f>SUM(AJ18:AJ$24)/U18/U18</f>
        <v>0.43233262535959205</v>
      </c>
      <c r="AL18" s="118">
        <f t="shared" si="23"/>
        <v>744756482.04934728</v>
      </c>
      <c r="AM18" s="118">
        <f>SUM(AL18:AL$24)/U18/U18</f>
        <v>0.37924569204180059</v>
      </c>
      <c r="AN18" s="118">
        <f t="shared" si="24"/>
        <v>3455709.4014399983</v>
      </c>
      <c r="AO18" s="119">
        <f>SUM(AN18:AN$24)/U18/U18</f>
        <v>1.6223061976372702E-2</v>
      </c>
      <c r="AP18" s="106">
        <f t="shared" si="5"/>
        <v>26.930437791363541</v>
      </c>
      <c r="AQ18" s="107">
        <f t="shared" si="6"/>
        <v>29.50791641481042</v>
      </c>
      <c r="AR18" s="107">
        <f t="shared" si="7"/>
        <v>25.847014269874894</v>
      </c>
      <c r="AS18" s="107">
        <f t="shared" si="8"/>
        <v>28.261065015445734</v>
      </c>
      <c r="AT18" s="107">
        <f t="shared" si="9"/>
        <v>0.91549268301597531</v>
      </c>
      <c r="AU18" s="120">
        <f t="shared" si="10"/>
        <v>1.4147822378373571</v>
      </c>
    </row>
    <row r="19" spans="1:47" ht="14.45" customHeight="1" x14ac:dyDescent="0.25">
      <c r="A19" s="75"/>
      <c r="B19" s="99" t="s">
        <v>80</v>
      </c>
      <c r="C19" s="100">
        <v>1010</v>
      </c>
      <c r="D19" s="101">
        <v>8</v>
      </c>
      <c r="E19" s="101">
        <v>336</v>
      </c>
      <c r="F19" s="102">
        <v>2.4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7.9207920792079209E-3</v>
      </c>
      <c r="R19" s="109">
        <f t="shared" si="14"/>
        <v>7.9184580636815181E-3</v>
      </c>
      <c r="S19" s="110">
        <f t="shared" si="15"/>
        <v>7.1428571428571426E-3</v>
      </c>
      <c r="T19" s="111">
        <f t="shared" si="19"/>
        <v>3.8878570913461918E-2</v>
      </c>
      <c r="U19" s="112">
        <f t="shared" si="20"/>
        <v>84454.903972091808</v>
      </c>
      <c r="V19" s="112">
        <f t="shared" si="21"/>
        <v>414662.29241378349</v>
      </c>
      <c r="W19" s="113">
        <f>SUM(V19:V$24)</f>
        <v>2023905.2524694228</v>
      </c>
      <c r="X19" s="114">
        <f t="shared" si="0"/>
        <v>411700.41889654216</v>
      </c>
      <c r="Y19" s="112">
        <f>SUM(X19:X$24)</f>
        <v>1923828.6602587022</v>
      </c>
      <c r="Z19" s="112">
        <f t="shared" si="1"/>
        <v>2961.8735172413108</v>
      </c>
      <c r="AA19" s="113">
        <f>SUM(Z19:Z$24)</f>
        <v>100076.59221072016</v>
      </c>
      <c r="AB19" s="106">
        <f t="shared" si="2"/>
        <v>23.964330752637217</v>
      </c>
      <c r="AC19" s="107">
        <f t="shared" si="3"/>
        <v>22.779359987129144</v>
      </c>
      <c r="AD19" s="115">
        <f t="shared" si="16"/>
        <v>95.055272864744325</v>
      </c>
      <c r="AE19" s="107">
        <f t="shared" si="4"/>
        <v>1.1849707655080699</v>
      </c>
      <c r="AF19" s="116">
        <f t="shared" si="17"/>
        <v>4.9447271352556621</v>
      </c>
      <c r="AH19" s="117">
        <f t="shared" si="25"/>
        <v>1.8159707922721716E-4</v>
      </c>
      <c r="AI19" s="118">
        <f t="shared" si="18"/>
        <v>2.1106656948493683E-5</v>
      </c>
      <c r="AJ19" s="118">
        <f t="shared" si="22"/>
        <v>635117704.262537</v>
      </c>
      <c r="AK19" s="118">
        <f>SUM(AJ19:AJ$24)/U19/U19</f>
        <v>0.34363331377550349</v>
      </c>
      <c r="AL19" s="118">
        <f t="shared" si="23"/>
        <v>571072017.79578412</v>
      </c>
      <c r="AM19" s="118">
        <f>SUM(AL19:AL$24)/U19/U19</f>
        <v>0.29727886545138738</v>
      </c>
      <c r="AN19" s="118">
        <f t="shared" si="24"/>
        <v>5534913.5889126621</v>
      </c>
      <c r="AO19" s="119">
        <f>SUM(AN19:AN$24)/U19/U19</f>
        <v>1.6698855628297506E-2</v>
      </c>
      <c r="AP19" s="106">
        <f t="shared" si="5"/>
        <v>22.815373948314281</v>
      </c>
      <c r="AQ19" s="107">
        <f t="shared" si="6"/>
        <v>25.113287556960152</v>
      </c>
      <c r="AR19" s="107">
        <f t="shared" si="7"/>
        <v>21.710703592623386</v>
      </c>
      <c r="AS19" s="107">
        <f t="shared" si="8"/>
        <v>23.848016381634903</v>
      </c>
      <c r="AT19" s="107">
        <f t="shared" si="9"/>
        <v>0.93169162348949053</v>
      </c>
      <c r="AU19" s="120">
        <f t="shared" si="10"/>
        <v>1.4382499075266493</v>
      </c>
    </row>
    <row r="20" spans="1:47" ht="14.45" customHeight="1" x14ac:dyDescent="0.25">
      <c r="A20" s="75"/>
      <c r="B20" s="99" t="s">
        <v>81</v>
      </c>
      <c r="C20" s="100">
        <v>1327</v>
      </c>
      <c r="D20" s="101">
        <v>16</v>
      </c>
      <c r="E20" s="101">
        <v>442</v>
      </c>
      <c r="F20" s="102">
        <v>5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1.2057272042200452E-2</v>
      </c>
      <c r="R20" s="109">
        <f t="shared" si="14"/>
        <v>1.1828439714964787E-2</v>
      </c>
      <c r="S20" s="110">
        <f t="shared" si="15"/>
        <v>1.1312217194570135E-2</v>
      </c>
      <c r="T20" s="111">
        <f t="shared" si="19"/>
        <v>5.756588258946356E-2</v>
      </c>
      <c r="U20" s="112">
        <f t="shared" si="20"/>
        <v>81171.417999023222</v>
      </c>
      <c r="V20" s="112">
        <f t="shared" si="21"/>
        <v>395039.78806607542</v>
      </c>
      <c r="W20" s="113">
        <f>SUM(V20:V$24)</f>
        <v>1609242.960055639</v>
      </c>
      <c r="X20" s="114">
        <f t="shared" si="0"/>
        <v>390571.01218297501</v>
      </c>
      <c r="Y20" s="112">
        <f>SUM(X20:X$24)</f>
        <v>1512128.2413621603</v>
      </c>
      <c r="Z20" s="112">
        <f t="shared" si="1"/>
        <v>4468.7758831004003</v>
      </c>
      <c r="AA20" s="113">
        <f>SUM(Z20:Z$24)</f>
        <v>97114.718693478848</v>
      </c>
      <c r="AB20" s="106">
        <f t="shared" si="2"/>
        <v>19.825241442437335</v>
      </c>
      <c r="AC20" s="107">
        <f t="shared" si="3"/>
        <v>18.628826237584718</v>
      </c>
      <c r="AD20" s="115">
        <f t="shared" si="16"/>
        <v>93.965192260954751</v>
      </c>
      <c r="AE20" s="107">
        <f t="shared" si="4"/>
        <v>1.196415204852618</v>
      </c>
      <c r="AF20" s="116">
        <f t="shared" si="17"/>
        <v>6.0348077390452675</v>
      </c>
      <c r="AH20" s="117">
        <f t="shared" si="25"/>
        <v>1.9519170258404736E-4</v>
      </c>
      <c r="AI20" s="118">
        <f t="shared" si="18"/>
        <v>2.5303735150934406E-5</v>
      </c>
      <c r="AJ20" s="118">
        <f t="shared" si="22"/>
        <v>425401871.17393565</v>
      </c>
      <c r="AK20" s="118">
        <f>SUM(AJ20:AJ$24)/U20/U20</f>
        <v>0.2756028568517554</v>
      </c>
      <c r="AL20" s="118">
        <f t="shared" si="23"/>
        <v>373439696.28851938</v>
      </c>
      <c r="AM20" s="118">
        <f>SUM(AL20:AL$24)/U20/U20</f>
        <v>0.23514275546594382</v>
      </c>
      <c r="AN20" s="118">
        <f t="shared" si="24"/>
        <v>5917575.8460280737</v>
      </c>
      <c r="AO20" s="119">
        <f>SUM(AN20:AN$24)/U20/U20</f>
        <v>1.7237110549193784E-2</v>
      </c>
      <c r="AP20" s="106">
        <f t="shared" si="5"/>
        <v>18.79628277714426</v>
      </c>
      <c r="AQ20" s="107">
        <f t="shared" si="6"/>
        <v>20.85420010773041</v>
      </c>
      <c r="AR20" s="107">
        <f t="shared" si="7"/>
        <v>17.678392436945259</v>
      </c>
      <c r="AS20" s="107">
        <f t="shared" si="8"/>
        <v>19.579260038224177</v>
      </c>
      <c r="AT20" s="107">
        <f t="shared" si="9"/>
        <v>0.93908645813787017</v>
      </c>
      <c r="AU20" s="120">
        <f t="shared" si="10"/>
        <v>1.4537439515673658</v>
      </c>
    </row>
    <row r="21" spans="1:47" ht="14.45" customHeight="1" x14ac:dyDescent="0.25">
      <c r="A21" s="75"/>
      <c r="B21" s="99" t="s">
        <v>82</v>
      </c>
      <c r="C21" s="100">
        <v>1313</v>
      </c>
      <c r="D21" s="101">
        <v>28</v>
      </c>
      <c r="E21" s="101">
        <v>447</v>
      </c>
      <c r="F21" s="102">
        <v>12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2.1325209444021324E-2</v>
      </c>
      <c r="R21" s="109">
        <f t="shared" si="14"/>
        <v>2.1525584339863308E-2</v>
      </c>
      <c r="S21" s="110">
        <f t="shared" si="15"/>
        <v>2.6845637583892617E-2</v>
      </c>
      <c r="T21" s="111">
        <f t="shared" si="19"/>
        <v>0.1024434848770977</v>
      </c>
      <c r="U21" s="112">
        <f t="shared" si="20"/>
        <v>76498.71368087118</v>
      </c>
      <c r="V21" s="112">
        <f t="shared" si="21"/>
        <v>364068.85380438971</v>
      </c>
      <c r="W21" s="113">
        <f>SUM(V21:V$24)</f>
        <v>1214203.1719895639</v>
      </c>
      <c r="X21" s="114">
        <f t="shared" si="0"/>
        <v>354295.1932995739</v>
      </c>
      <c r="Y21" s="112">
        <f>SUM(X21:X$24)</f>
        <v>1121557.2291791853</v>
      </c>
      <c r="Z21" s="112">
        <f t="shared" si="1"/>
        <v>9773.6605048158308</v>
      </c>
      <c r="AA21" s="113">
        <f>SUM(Z21:Z$24)</f>
        <v>92645.942810378445</v>
      </c>
      <c r="AB21" s="106">
        <f t="shared" si="2"/>
        <v>15.872203773972481</v>
      </c>
      <c r="AC21" s="107">
        <f t="shared" si="3"/>
        <v>14.661125334185003</v>
      </c>
      <c r="AD21" s="115">
        <f t="shared" si="16"/>
        <v>92.369815452007828</v>
      </c>
      <c r="AE21" s="107">
        <f t="shared" si="4"/>
        <v>1.2110784397874776</v>
      </c>
      <c r="AF21" s="116">
        <f t="shared" si="17"/>
        <v>7.6301845479921653</v>
      </c>
      <c r="AH21" s="117">
        <f t="shared" si="25"/>
        <v>3.364127597440072E-4</v>
      </c>
      <c r="AI21" s="118">
        <f t="shared" si="18"/>
        <v>5.844507679330405E-5</v>
      </c>
      <c r="AJ21" s="118">
        <f t="shared" si="22"/>
        <v>427301025.53472203</v>
      </c>
      <c r="AK21" s="118">
        <f>SUM(AJ21:AJ$24)/U21/U21</f>
        <v>0.23760720173042693</v>
      </c>
      <c r="AL21" s="118">
        <f t="shared" si="23"/>
        <v>364548881.72916722</v>
      </c>
      <c r="AM21" s="118">
        <f>SUM(AL21:AL$24)/U21/U21</f>
        <v>0.20093267100335063</v>
      </c>
      <c r="AN21" s="118">
        <f t="shared" si="24"/>
        <v>10922377.943026092</v>
      </c>
      <c r="AO21" s="119">
        <f>SUM(AN21:AN$24)/U21/U21</f>
        <v>1.839598497186699E-2</v>
      </c>
      <c r="AP21" s="106">
        <f t="shared" si="5"/>
        <v>14.916802378658653</v>
      </c>
      <c r="AQ21" s="107">
        <f t="shared" si="6"/>
        <v>16.827605169286308</v>
      </c>
      <c r="AR21" s="107">
        <f t="shared" si="7"/>
        <v>13.782545258764173</v>
      </c>
      <c r="AS21" s="107">
        <f t="shared" si="8"/>
        <v>15.539705409605833</v>
      </c>
      <c r="AT21" s="107">
        <f t="shared" si="9"/>
        <v>0.94524011322803614</v>
      </c>
      <c r="AU21" s="120">
        <f t="shared" si="10"/>
        <v>1.4769167663469192</v>
      </c>
    </row>
    <row r="22" spans="1:47" ht="14.45" customHeight="1" x14ac:dyDescent="0.25">
      <c r="A22" s="75"/>
      <c r="B22" s="99" t="s">
        <v>83</v>
      </c>
      <c r="C22" s="100">
        <v>658</v>
      </c>
      <c r="D22" s="101">
        <v>23</v>
      </c>
      <c r="E22" s="101">
        <v>206</v>
      </c>
      <c r="F22" s="102">
        <v>8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3.4954407294832825E-2</v>
      </c>
      <c r="R22" s="109">
        <f t="shared" si="14"/>
        <v>3.4115188254965907E-2</v>
      </c>
      <c r="S22" s="110">
        <f t="shared" si="15"/>
        <v>3.8834951456310676E-2</v>
      </c>
      <c r="T22" s="111">
        <f t="shared" si="19"/>
        <v>0.15791988752497796</v>
      </c>
      <c r="U22" s="112">
        <f t="shared" si="20"/>
        <v>68661.918862787425</v>
      </c>
      <c r="V22" s="112">
        <f t="shared" si="21"/>
        <v>317837.39321685268</v>
      </c>
      <c r="W22" s="113">
        <f>SUM(V22:V$24)</f>
        <v>850134.31818517402</v>
      </c>
      <c r="X22" s="114">
        <f t="shared" si="0"/>
        <v>305494.19348027586</v>
      </c>
      <c r="Y22" s="112">
        <f>SUM(X22:X$24)</f>
        <v>767262.03587961139</v>
      </c>
      <c r="Z22" s="112">
        <f t="shared" si="1"/>
        <v>12343.199736576802</v>
      </c>
      <c r="AA22" s="113">
        <f>SUM(Z22:Z$24)</f>
        <v>82872.282305562621</v>
      </c>
      <c r="AB22" s="106">
        <f t="shared" si="2"/>
        <v>12.381452954789467</v>
      </c>
      <c r="AC22" s="107">
        <f t="shared" si="3"/>
        <v>11.174491604478636</v>
      </c>
      <c r="AD22" s="115">
        <f t="shared" si="16"/>
        <v>90.25186014340953</v>
      </c>
      <c r="AE22" s="107">
        <f t="shared" si="4"/>
        <v>1.206961350310831</v>
      </c>
      <c r="AF22" s="116">
        <f t="shared" si="17"/>
        <v>9.7481398565904751</v>
      </c>
      <c r="AH22" s="117">
        <f t="shared" si="25"/>
        <v>9.1305980946778688E-4</v>
      </c>
      <c r="AI22" s="118">
        <f t="shared" si="18"/>
        <v>1.8119804855192559E-4</v>
      </c>
      <c r="AJ22" s="118">
        <f t="shared" si="22"/>
        <v>574784718.25758648</v>
      </c>
      <c r="AK22" s="118">
        <f>SUM(AJ22:AJ$24)/U22/U22</f>
        <v>0.20430529518724111</v>
      </c>
      <c r="AL22" s="118">
        <f t="shared" si="23"/>
        <v>470060671.50017375</v>
      </c>
      <c r="AM22" s="118">
        <f>SUM(AL22:AL$24)/U22/U22</f>
        <v>0.17209180947839359</v>
      </c>
      <c r="AN22" s="118">
        <f t="shared" si="24"/>
        <v>25703775.537326038</v>
      </c>
      <c r="AO22" s="119">
        <f>SUM(AN22:AN$24)/U22/U22</f>
        <v>2.0518134231814509E-2</v>
      </c>
      <c r="AP22" s="106">
        <f t="shared" si="5"/>
        <v>11.495530146644588</v>
      </c>
      <c r="AQ22" s="107">
        <f t="shared" si="6"/>
        <v>13.267375762934345</v>
      </c>
      <c r="AR22" s="107">
        <f t="shared" si="7"/>
        <v>10.361406187506841</v>
      </c>
      <c r="AS22" s="107">
        <f t="shared" si="8"/>
        <v>11.987577021450431</v>
      </c>
      <c r="AT22" s="107">
        <f t="shared" si="9"/>
        <v>0.9262079630384088</v>
      </c>
      <c r="AU22" s="120">
        <f t="shared" si="10"/>
        <v>1.4877147375832531</v>
      </c>
    </row>
    <row r="23" spans="1:47" ht="14.45" customHeight="1" x14ac:dyDescent="0.25">
      <c r="A23" s="75"/>
      <c r="B23" s="99" t="s">
        <v>84</v>
      </c>
      <c r="C23" s="100">
        <v>625</v>
      </c>
      <c r="D23" s="101">
        <v>39</v>
      </c>
      <c r="E23" s="101">
        <v>216</v>
      </c>
      <c r="F23" s="102">
        <v>18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6.2399999999999997E-2</v>
      </c>
      <c r="R23" s="109">
        <f t="shared" si="14"/>
        <v>6.336116541893895E-2</v>
      </c>
      <c r="S23" s="110">
        <f t="shared" si="15"/>
        <v>8.3333333333333329E-2</v>
      </c>
      <c r="T23" s="111">
        <f>5*R23/(1+5*(1-O23)*R23)</f>
        <v>0.27539207182081576</v>
      </c>
      <c r="U23" s="112">
        <f t="shared" si="20"/>
        <v>57818.836358726869</v>
      </c>
      <c r="V23" s="112">
        <f>5*U23*((1-T23)+O23*T23)</f>
        <v>251302.97130455065</v>
      </c>
      <c r="W23" s="113">
        <f>SUM(V23:V$24)</f>
        <v>532296.92496832134</v>
      </c>
      <c r="X23" s="114">
        <f t="shared" si="0"/>
        <v>230361.05702917141</v>
      </c>
      <c r="Y23" s="112">
        <f>SUM(X23:X$24)</f>
        <v>461767.84239933547</v>
      </c>
      <c r="Z23" s="112">
        <f t="shared" si="1"/>
        <v>20941.914275379218</v>
      </c>
      <c r="AA23" s="113">
        <f>SUM(Z23:Z$24)</f>
        <v>70529.082568985817</v>
      </c>
      <c r="AB23" s="106">
        <f t="shared" si="2"/>
        <v>9.2062891350109162</v>
      </c>
      <c r="AC23" s="107">
        <f t="shared" si="3"/>
        <v>7.9864603212416378</v>
      </c>
      <c r="AD23" s="115">
        <f t="shared" si="16"/>
        <v>86.750048842911639</v>
      </c>
      <c r="AE23" s="107">
        <f t="shared" si="4"/>
        <v>1.2198288137692783</v>
      </c>
      <c r="AF23" s="116">
        <f t="shared" si="17"/>
        <v>13.249951157088354</v>
      </c>
      <c r="AH23" s="117">
        <f>IF(D23=0,0,T23*T23*(1-T23)/D23)</f>
        <v>1.4090984627663182E-3</v>
      </c>
      <c r="AI23" s="118">
        <f t="shared" si="18"/>
        <v>3.5365226337448556E-4</v>
      </c>
      <c r="AJ23" s="118">
        <f t="shared" si="22"/>
        <v>388404240.20835549</v>
      </c>
      <c r="AK23" s="118">
        <f>SUM(AJ23:AJ$24)/U23/U23</f>
        <v>0.11618371754037247</v>
      </c>
      <c r="AL23" s="118">
        <f t="shared" si="23"/>
        <v>301553910.80010873</v>
      </c>
      <c r="AM23" s="118">
        <f>SUM(AL23:AL$24)/U23/U23</f>
        <v>0.10208115619203999</v>
      </c>
      <c r="AN23" s="118">
        <f t="shared" si="24"/>
        <v>31322913.885255039</v>
      </c>
      <c r="AO23" s="119">
        <f>SUM(AN23:AN$24)/U23/U23</f>
        <v>2.1246709587218363E-2</v>
      </c>
      <c r="AP23" s="106">
        <f t="shared" si="5"/>
        <v>8.5382087735998837</v>
      </c>
      <c r="AQ23" s="107">
        <f t="shared" si="6"/>
        <v>9.8743694964219486</v>
      </c>
      <c r="AR23" s="107">
        <f t="shared" si="7"/>
        <v>7.3602375416916272</v>
      </c>
      <c r="AS23" s="107">
        <f t="shared" si="8"/>
        <v>8.6126831007916476</v>
      </c>
      <c r="AT23" s="107">
        <f t="shared" si="9"/>
        <v>0.934134292382784</v>
      </c>
      <c r="AU23" s="120">
        <f t="shared" si="10"/>
        <v>1.5055233351557726</v>
      </c>
    </row>
    <row r="24" spans="1:47" ht="14.45" customHeight="1" x14ac:dyDescent="0.25">
      <c r="A24" s="51"/>
      <c r="B24" s="121" t="s">
        <v>85</v>
      </c>
      <c r="C24" s="122">
        <v>886</v>
      </c>
      <c r="D24" s="123">
        <v>118</v>
      </c>
      <c r="E24" s="123">
        <v>289</v>
      </c>
      <c r="F24" s="124">
        <v>51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0.13318284424379231</v>
      </c>
      <c r="R24" s="131">
        <f t="shared" si="14"/>
        <v>0.14909924814168743</v>
      </c>
      <c r="S24" s="132">
        <f t="shared" si="15"/>
        <v>0.17647058823529413</v>
      </c>
      <c r="T24" s="128">
        <v>1</v>
      </c>
      <c r="U24" s="133">
        <f>U23*(1-T23)</f>
        <v>41895.987223628363</v>
      </c>
      <c r="V24" s="133">
        <f>U24/R24</f>
        <v>280993.95366377069</v>
      </c>
      <c r="W24" s="134">
        <f>SUM(V24:V$24)</f>
        <v>280993.95366377069</v>
      </c>
      <c r="X24" s="128">
        <f t="shared" si="0"/>
        <v>231406.78537016409</v>
      </c>
      <c r="Y24" s="133">
        <f>SUM(X24:X$24)</f>
        <v>231406.78537016409</v>
      </c>
      <c r="Z24" s="133">
        <f t="shared" si="1"/>
        <v>49587.168293606599</v>
      </c>
      <c r="AA24" s="134">
        <f>SUM(Z24:Z$24)</f>
        <v>49587.168293606599</v>
      </c>
      <c r="AB24" s="135">
        <f t="shared" si="2"/>
        <v>6.7069419360834788</v>
      </c>
      <c r="AC24" s="129">
        <f t="shared" si="3"/>
        <v>5.5233639473628644</v>
      </c>
      <c r="AD24" s="136">
        <f t="shared" si="16"/>
        <v>82.35294117647058</v>
      </c>
      <c r="AE24" s="129">
        <f t="shared" si="4"/>
        <v>1.1835779887206139</v>
      </c>
      <c r="AF24" s="137">
        <f t="shared" si="17"/>
        <v>17.647058823529413</v>
      </c>
      <c r="AH24" s="138">
        <f>0</f>
        <v>0</v>
      </c>
      <c r="AI24" s="139">
        <f t="shared" si="18"/>
        <v>5.0286754229475223E-4</v>
      </c>
      <c r="AJ24" s="139">
        <v>0</v>
      </c>
      <c r="AK24" s="139">
        <f>(1-R24)/R24/R24/D24</f>
        <v>0.32437396777891286</v>
      </c>
      <c r="AL24" s="139">
        <f>V24*V24*AI24</f>
        <v>39705215.26101324</v>
      </c>
      <c r="AM24" s="139">
        <f>(1-S24)*(1-S24)*(1-R24)/R24/R24/D24+AI24/R24/R24</f>
        <v>0.2426111753510678</v>
      </c>
      <c r="AN24" s="139">
        <f>V24*V24*AI24</f>
        <v>39705215.26101324</v>
      </c>
      <c r="AO24" s="140">
        <f>S24*S24*(1-R24)/R24/R24/D24+AI24/R24/R24</f>
        <v>3.2722137376477181E-2</v>
      </c>
      <c r="AP24" s="135">
        <f t="shared" si="5"/>
        <v>5.5906467087267231</v>
      </c>
      <c r="AQ24" s="129">
        <f t="shared" si="6"/>
        <v>7.8232371634402345</v>
      </c>
      <c r="AR24" s="129">
        <f t="shared" si="7"/>
        <v>4.5579546604649899</v>
      </c>
      <c r="AS24" s="129">
        <f t="shared" si="8"/>
        <v>6.4887732342607389</v>
      </c>
      <c r="AT24" s="129">
        <f t="shared" si="9"/>
        <v>0.82902846757374404</v>
      </c>
      <c r="AU24" s="141">
        <f t="shared" si="10"/>
        <v>1.5381275098674838</v>
      </c>
    </row>
    <row r="25" spans="1:47" ht="14.45" customHeight="1" x14ac:dyDescent="0.15">
      <c r="A25" s="75" t="s">
        <v>86</v>
      </c>
      <c r="B25" s="76" t="s">
        <v>68</v>
      </c>
      <c r="C25" s="142">
        <v>328</v>
      </c>
      <c r="D25" s="78">
        <v>0</v>
      </c>
      <c r="E25" s="78">
        <v>108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8596196.9588320684</v>
      </c>
      <c r="X25" s="153">
        <f t="shared" si="0"/>
        <v>500000</v>
      </c>
      <c r="Y25" s="151">
        <f>SUM(X25:X$42)</f>
        <v>8319653.078798105</v>
      </c>
      <c r="Z25" s="151">
        <f t="shared" si="1"/>
        <v>0</v>
      </c>
      <c r="AA25" s="152">
        <f>SUM(Z25:Z$42)</f>
        <v>276543.88003396394</v>
      </c>
      <c r="AB25" s="146">
        <f t="shared" si="2"/>
        <v>85.961969588320684</v>
      </c>
      <c r="AC25" s="147">
        <f t="shared" si="3"/>
        <v>83.196530787981047</v>
      </c>
      <c r="AD25" s="93">
        <f t="shared" si="16"/>
        <v>96.78295086352307</v>
      </c>
      <c r="AE25" s="147">
        <f t="shared" si="4"/>
        <v>2.7654388003396395</v>
      </c>
      <c r="AF25" s="94">
        <f t="shared" si="17"/>
        <v>3.2170491364769389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2.5674130313832007</v>
      </c>
      <c r="AL25" s="96">
        <f>U25*U25*((1-O25)*5*(1-S25)+AC26)^2*AH25+V25*V25*AI25</f>
        <v>0</v>
      </c>
      <c r="AM25" s="96">
        <f>SUM(AL25:AL$42)/U25/U25</f>
        <v>2.296205670542625</v>
      </c>
      <c r="AN25" s="96">
        <f>U25*U25*((1-O25)*5*S25+AE26)^2*AH25+V25*V25*AI25</f>
        <v>0</v>
      </c>
      <c r="AO25" s="97">
        <f>SUM(AN25:AN$42)/U25/U25</f>
        <v>3.4389436645135357E-2</v>
      </c>
      <c r="AP25" s="146">
        <f t="shared" si="5"/>
        <v>82.821432388833671</v>
      </c>
      <c r="AQ25" s="147">
        <f t="shared" si="6"/>
        <v>89.102506787807698</v>
      </c>
      <c r="AR25" s="147">
        <f t="shared" si="7"/>
        <v>80.226496494583657</v>
      </c>
      <c r="AS25" s="147">
        <f t="shared" si="8"/>
        <v>86.166565081378437</v>
      </c>
      <c r="AT25" s="147">
        <f t="shared" si="9"/>
        <v>2.4019687743183016</v>
      </c>
      <c r="AU25" s="154">
        <f t="shared" si="10"/>
        <v>3.1289088263609774</v>
      </c>
    </row>
    <row r="26" spans="1:47" ht="14.45" customHeight="1" x14ac:dyDescent="0.15">
      <c r="A26" s="155"/>
      <c r="B26" s="99" t="s">
        <v>69</v>
      </c>
      <c r="C26" s="142">
        <v>494</v>
      </c>
      <c r="D26" s="101">
        <v>0</v>
      </c>
      <c r="E26" s="101">
        <v>168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8096196.9588320693</v>
      </c>
      <c r="X26" s="114">
        <f t="shared" si="0"/>
        <v>500000</v>
      </c>
      <c r="Y26" s="112">
        <f>SUM(X26:X$42)</f>
        <v>7819653.078798105</v>
      </c>
      <c r="Z26" s="112">
        <f t="shared" si="1"/>
        <v>0</v>
      </c>
      <c r="AA26" s="113">
        <f>SUM(Z26:Z$42)</f>
        <v>276543.88003396394</v>
      </c>
      <c r="AB26" s="106">
        <f t="shared" si="2"/>
        <v>80.961969588320699</v>
      </c>
      <c r="AC26" s="107">
        <f t="shared" si="3"/>
        <v>78.196530787981047</v>
      </c>
      <c r="AD26" s="115">
        <f t="shared" si="16"/>
        <v>96.584274302612101</v>
      </c>
      <c r="AE26" s="107">
        <f t="shared" si="4"/>
        <v>2.7654388003396395</v>
      </c>
      <c r="AF26" s="116">
        <f t="shared" si="17"/>
        <v>3.4157256973878911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2.5674130313832007</v>
      </c>
      <c r="AL26" s="118">
        <f>U26*U26*((1-O26)*5*(1-S26)+AC27)^2*AH26+V26*V26*AI26</f>
        <v>0</v>
      </c>
      <c r="AM26" s="118">
        <f>SUM(AL26:AL$42)/U26/U26</f>
        <v>2.296205670542625</v>
      </c>
      <c r="AN26" s="118">
        <f>U26*U26*((1-O26)*5*S26+AE27)^2*AH26+V26*V26*AI26</f>
        <v>0</v>
      </c>
      <c r="AO26" s="119">
        <f>SUM(AN26:AN$42)/U26/U26</f>
        <v>3.4389436645135357E-2</v>
      </c>
      <c r="AP26" s="106">
        <f t="shared" si="5"/>
        <v>77.821432388833685</v>
      </c>
      <c r="AQ26" s="107">
        <f t="shared" si="6"/>
        <v>84.102506787807712</v>
      </c>
      <c r="AR26" s="107">
        <f t="shared" si="7"/>
        <v>75.226496494583657</v>
      </c>
      <c r="AS26" s="107">
        <f t="shared" si="8"/>
        <v>81.166565081378437</v>
      </c>
      <c r="AT26" s="107">
        <f t="shared" si="9"/>
        <v>2.4019687743183016</v>
      </c>
      <c r="AU26" s="120">
        <f t="shared" si="10"/>
        <v>3.1289088263609774</v>
      </c>
    </row>
    <row r="27" spans="1:47" ht="14.45" customHeight="1" x14ac:dyDescent="0.15">
      <c r="A27" s="155"/>
      <c r="B27" s="99" t="s">
        <v>70</v>
      </c>
      <c r="C27" s="142">
        <v>502</v>
      </c>
      <c r="D27" s="101">
        <v>0</v>
      </c>
      <c r="E27" s="101">
        <v>171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7596196.9588320693</v>
      </c>
      <c r="X27" s="114">
        <f t="shared" si="0"/>
        <v>500000</v>
      </c>
      <c r="Y27" s="112">
        <f>SUM(X27:X$42)</f>
        <v>7319653.0787981059</v>
      </c>
      <c r="Z27" s="112">
        <f t="shared" si="1"/>
        <v>0</v>
      </c>
      <c r="AA27" s="113">
        <f>SUM(Z27:Z$42)</f>
        <v>276543.88003396394</v>
      </c>
      <c r="AB27" s="106">
        <f t="shared" si="2"/>
        <v>75.961969588320699</v>
      </c>
      <c r="AC27" s="107">
        <f t="shared" si="3"/>
        <v>73.196530787981061</v>
      </c>
      <c r="AD27" s="115">
        <f t="shared" si="16"/>
        <v>96.359443001113505</v>
      </c>
      <c r="AE27" s="107">
        <f t="shared" si="4"/>
        <v>2.7654388003396395</v>
      </c>
      <c r="AF27" s="116">
        <f t="shared" si="17"/>
        <v>3.6405569988864941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2.5674130313832007</v>
      </c>
      <c r="AL27" s="118">
        <f t="shared" ref="AL27:AL40" si="33">U27*U27*((1-O27)*5*(1-S27)+AC28)^2*AH27+V27*V27*AI27</f>
        <v>0</v>
      </c>
      <c r="AM27" s="118">
        <f>SUM(AL27:AL$42)/U27/U27</f>
        <v>2.296205670542625</v>
      </c>
      <c r="AN27" s="118">
        <f t="shared" ref="AN27:AN40" si="34">U27*U27*((1-O27)*5*S27+AE28)^2*AH27+V27*V27*AI27</f>
        <v>0</v>
      </c>
      <c r="AO27" s="119">
        <f>SUM(AN27:AN$42)/U27/U27</f>
        <v>3.4389436645135357E-2</v>
      </c>
      <c r="AP27" s="106">
        <f t="shared" si="5"/>
        <v>72.821432388833685</v>
      </c>
      <c r="AQ27" s="107">
        <f t="shared" si="6"/>
        <v>79.102506787807712</v>
      </c>
      <c r="AR27" s="107">
        <f t="shared" si="7"/>
        <v>70.226496494583671</v>
      </c>
      <c r="AS27" s="107">
        <f t="shared" si="8"/>
        <v>76.166565081378451</v>
      </c>
      <c r="AT27" s="107">
        <f t="shared" si="9"/>
        <v>2.4019687743183016</v>
      </c>
      <c r="AU27" s="120">
        <f t="shared" si="10"/>
        <v>3.1289088263609774</v>
      </c>
    </row>
    <row r="28" spans="1:47" ht="14.45" customHeight="1" x14ac:dyDescent="0.15">
      <c r="A28" s="155"/>
      <c r="B28" s="99" t="s">
        <v>71</v>
      </c>
      <c r="C28" s="142">
        <v>421</v>
      </c>
      <c r="D28" s="101">
        <v>0</v>
      </c>
      <c r="E28" s="101">
        <v>141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7096196.9588320693</v>
      </c>
      <c r="X28" s="114">
        <f t="shared" si="0"/>
        <v>500000</v>
      </c>
      <c r="Y28" s="112">
        <f>SUM(X28:X$42)</f>
        <v>6819653.078798105</v>
      </c>
      <c r="Z28" s="112">
        <f t="shared" si="1"/>
        <v>0</v>
      </c>
      <c r="AA28" s="113">
        <f>SUM(Z28:Z$42)</f>
        <v>276543.88003396394</v>
      </c>
      <c r="AB28" s="106">
        <f t="shared" si="2"/>
        <v>70.961969588320699</v>
      </c>
      <c r="AC28" s="107">
        <f t="shared" si="3"/>
        <v>68.196530787981047</v>
      </c>
      <c r="AD28" s="115">
        <f t="shared" si="16"/>
        <v>96.102928348264456</v>
      </c>
      <c r="AE28" s="107">
        <f t="shared" si="4"/>
        <v>2.7654388003396395</v>
      </c>
      <c r="AF28" s="116">
        <f t="shared" si="17"/>
        <v>3.8970716517355375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2.5674130313832007</v>
      </c>
      <c r="AL28" s="118">
        <f t="shared" si="33"/>
        <v>0</v>
      </c>
      <c r="AM28" s="118">
        <f>SUM(AL28:AL$42)/U28/U28</f>
        <v>2.296205670542625</v>
      </c>
      <c r="AN28" s="118">
        <f t="shared" si="34"/>
        <v>0</v>
      </c>
      <c r="AO28" s="119">
        <f>SUM(AN28:AN$42)/U28/U28</f>
        <v>3.4389436645135357E-2</v>
      </c>
      <c r="AP28" s="106">
        <f t="shared" si="5"/>
        <v>67.821432388833685</v>
      </c>
      <c r="AQ28" s="107">
        <f t="shared" si="6"/>
        <v>74.102506787807712</v>
      </c>
      <c r="AR28" s="107">
        <f t="shared" si="7"/>
        <v>65.226496494583657</v>
      </c>
      <c r="AS28" s="107">
        <f t="shared" si="8"/>
        <v>71.166565081378437</v>
      </c>
      <c r="AT28" s="107">
        <f t="shared" si="9"/>
        <v>2.4019687743183016</v>
      </c>
      <c r="AU28" s="120">
        <f t="shared" si="10"/>
        <v>3.1289088263609774</v>
      </c>
    </row>
    <row r="29" spans="1:47" ht="14.45" customHeight="1" x14ac:dyDescent="0.15">
      <c r="A29" s="155"/>
      <c r="B29" s="99" t="s">
        <v>72</v>
      </c>
      <c r="C29" s="142">
        <v>235</v>
      </c>
      <c r="D29" s="101">
        <v>1</v>
      </c>
      <c r="E29" s="101">
        <v>75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4.2553191489361703E-3</v>
      </c>
      <c r="R29" s="109">
        <f t="shared" si="14"/>
        <v>4.2133553408275357E-3</v>
      </c>
      <c r="S29" s="110">
        <f t="shared" si="15"/>
        <v>0</v>
      </c>
      <c r="T29" s="111">
        <f t="shared" si="28"/>
        <v>2.0850950182549895E-2</v>
      </c>
      <c r="U29" s="112">
        <f t="shared" si="29"/>
        <v>100000</v>
      </c>
      <c r="V29" s="112">
        <f t="shared" si="30"/>
        <v>494877.5618449169</v>
      </c>
      <c r="W29" s="113">
        <f>SUM(V29:V$42)</f>
        <v>6596196.9588320684</v>
      </c>
      <c r="X29" s="114">
        <f t="shared" si="0"/>
        <v>494877.5618449169</v>
      </c>
      <c r="Y29" s="112">
        <f>SUM(X29:X$42)</f>
        <v>6319653.078798105</v>
      </c>
      <c r="Z29" s="112">
        <f t="shared" si="1"/>
        <v>0</v>
      </c>
      <c r="AA29" s="113">
        <f>SUM(Z29:Z$42)</f>
        <v>276543.88003396394</v>
      </c>
      <c r="AB29" s="106">
        <f t="shared" si="2"/>
        <v>65.961969588320684</v>
      </c>
      <c r="AC29" s="107">
        <f t="shared" si="3"/>
        <v>63.196530787981047</v>
      </c>
      <c r="AD29" s="115">
        <f t="shared" si="16"/>
        <v>95.807525430791117</v>
      </c>
      <c r="AE29" s="107">
        <f t="shared" si="4"/>
        <v>2.7654388003396395</v>
      </c>
      <c r="AF29" s="116">
        <f t="shared" si="17"/>
        <v>4.192474569208879</v>
      </c>
      <c r="AH29" s="117">
        <f t="shared" si="31"/>
        <v>4.2569692013650295E-4</v>
      </c>
      <c r="AI29" s="118">
        <f t="shared" si="18"/>
        <v>0</v>
      </c>
      <c r="AJ29" s="118">
        <f t="shared" si="32"/>
        <v>17858174057.386799</v>
      </c>
      <c r="AK29" s="118">
        <f>SUM(AJ29:AJ$42)/U29/U29</f>
        <v>2.5674130313832007</v>
      </c>
      <c r="AL29" s="118">
        <f t="shared" si="33"/>
        <v>16334681520.640835</v>
      </c>
      <c r="AM29" s="118">
        <f>SUM(AL29:AL$42)/U29/U29</f>
        <v>2.296205670542625</v>
      </c>
      <c r="AN29" s="118">
        <f t="shared" si="34"/>
        <v>33957131.644225791</v>
      </c>
      <c r="AO29" s="119">
        <f>SUM(AN29:AN$42)/U29/U29</f>
        <v>3.4389436645135357E-2</v>
      </c>
      <c r="AP29" s="106">
        <f t="shared" si="5"/>
        <v>62.821432388833678</v>
      </c>
      <c r="AQ29" s="107">
        <f t="shared" si="6"/>
        <v>69.102506787807698</v>
      </c>
      <c r="AR29" s="107">
        <f t="shared" si="7"/>
        <v>60.226496494583657</v>
      </c>
      <c r="AS29" s="107">
        <f t="shared" si="8"/>
        <v>66.166565081378437</v>
      </c>
      <c r="AT29" s="107">
        <f t="shared" si="9"/>
        <v>2.4019687743183016</v>
      </c>
      <c r="AU29" s="120">
        <f t="shared" si="10"/>
        <v>3.1289088263609774</v>
      </c>
    </row>
    <row r="30" spans="1:47" ht="14.45" customHeight="1" x14ac:dyDescent="0.15">
      <c r="A30" s="155"/>
      <c r="B30" s="99" t="s">
        <v>73</v>
      </c>
      <c r="C30" s="142">
        <v>352</v>
      </c>
      <c r="D30" s="101">
        <v>0</v>
      </c>
      <c r="E30" s="101">
        <v>118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97914.904981745014</v>
      </c>
      <c r="V30" s="112">
        <f t="shared" si="30"/>
        <v>489574.52490872506</v>
      </c>
      <c r="W30" s="113">
        <f>SUM(V30:V$42)</f>
        <v>6101319.3969871514</v>
      </c>
      <c r="X30" s="114">
        <f t="shared" si="0"/>
        <v>489574.52490872506</v>
      </c>
      <c r="Y30" s="112">
        <f>SUM(X30:X$42)</f>
        <v>5824775.516953188</v>
      </c>
      <c r="Z30" s="112">
        <f t="shared" si="1"/>
        <v>0</v>
      </c>
      <c r="AA30" s="113">
        <f>SUM(Z30:Z$42)</f>
        <v>276543.88003396394</v>
      </c>
      <c r="AB30" s="106">
        <f t="shared" si="2"/>
        <v>62.312468138785043</v>
      </c>
      <c r="AC30" s="107">
        <f t="shared" si="3"/>
        <v>59.488139400626935</v>
      </c>
      <c r="AD30" s="115">
        <f t="shared" si="16"/>
        <v>95.467474130750787</v>
      </c>
      <c r="AE30" s="107">
        <f t="shared" si="4"/>
        <v>2.8243287381581181</v>
      </c>
      <c r="AF30" s="116">
        <f t="shared" si="17"/>
        <v>4.5325258692492332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0.81523817198775583</v>
      </c>
      <c r="AL30" s="118">
        <f t="shared" si="33"/>
        <v>0</v>
      </c>
      <c r="AM30" s="118">
        <f>SUM(AL30:AL$42)/U30/U30</f>
        <v>0.69126400576591551</v>
      </c>
      <c r="AN30" s="118">
        <f t="shared" si="34"/>
        <v>0</v>
      </c>
      <c r="AO30" s="119">
        <f>SUM(AN30:AN$42)/U30/U30</f>
        <v>3.2327799241038922E-2</v>
      </c>
      <c r="AP30" s="106">
        <f t="shared" si="5"/>
        <v>60.54277354323807</v>
      </c>
      <c r="AQ30" s="107">
        <f t="shared" si="6"/>
        <v>64.082162734332016</v>
      </c>
      <c r="AR30" s="107">
        <f t="shared" si="7"/>
        <v>57.858550555380887</v>
      </c>
      <c r="AS30" s="107">
        <f t="shared" si="8"/>
        <v>61.117728245872982</v>
      </c>
      <c r="AT30" s="107">
        <f t="shared" si="9"/>
        <v>2.4719220504174126</v>
      </c>
      <c r="AU30" s="120">
        <f t="shared" si="10"/>
        <v>3.1767354258988236</v>
      </c>
    </row>
    <row r="31" spans="1:47" ht="14.45" customHeight="1" x14ac:dyDescent="0.15">
      <c r="A31" s="155"/>
      <c r="B31" s="99" t="s">
        <v>74</v>
      </c>
      <c r="C31" s="142">
        <v>442</v>
      </c>
      <c r="D31" s="101">
        <v>0</v>
      </c>
      <c r="E31" s="101">
        <v>151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97914.904981745014</v>
      </c>
      <c r="V31" s="112">
        <f t="shared" si="30"/>
        <v>489574.52490872506</v>
      </c>
      <c r="W31" s="113">
        <f>SUM(V31:V$42)</f>
        <v>5611744.8720784262</v>
      </c>
      <c r="X31" s="114">
        <f t="shared" si="0"/>
        <v>489574.52490872506</v>
      </c>
      <c r="Y31" s="112">
        <f>SUM(X31:X$42)</f>
        <v>5335200.9920444628</v>
      </c>
      <c r="Z31" s="112">
        <f t="shared" si="1"/>
        <v>0</v>
      </c>
      <c r="AA31" s="113">
        <f>SUM(Z31:Z$42)</f>
        <v>276543.88003396394</v>
      </c>
      <c r="AB31" s="106">
        <f t="shared" si="2"/>
        <v>57.312468138785043</v>
      </c>
      <c r="AC31" s="107">
        <f t="shared" si="3"/>
        <v>54.488139400626935</v>
      </c>
      <c r="AD31" s="115">
        <f t="shared" si="16"/>
        <v>95.072051806739751</v>
      </c>
      <c r="AE31" s="107">
        <f t="shared" si="4"/>
        <v>2.8243287381581181</v>
      </c>
      <c r="AF31" s="116">
        <f t="shared" si="17"/>
        <v>4.9279481932602573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0.81523817198775583</v>
      </c>
      <c r="AL31" s="118">
        <f t="shared" si="33"/>
        <v>0</v>
      </c>
      <c r="AM31" s="118">
        <f>SUM(AL31:AL$42)/U31/U31</f>
        <v>0.69126400576591551</v>
      </c>
      <c r="AN31" s="118">
        <f t="shared" si="34"/>
        <v>0</v>
      </c>
      <c r="AO31" s="119">
        <f>SUM(AN31:AN$42)/U31/U31</f>
        <v>3.2327799241038922E-2</v>
      </c>
      <c r="AP31" s="106">
        <f t="shared" si="5"/>
        <v>55.54277354323807</v>
      </c>
      <c r="AQ31" s="107">
        <f t="shared" si="6"/>
        <v>59.082162734332016</v>
      </c>
      <c r="AR31" s="107">
        <f t="shared" si="7"/>
        <v>52.858550555380887</v>
      </c>
      <c r="AS31" s="107">
        <f t="shared" si="8"/>
        <v>56.117728245872982</v>
      </c>
      <c r="AT31" s="107">
        <f t="shared" si="9"/>
        <v>2.4719220504174126</v>
      </c>
      <c r="AU31" s="120">
        <f t="shared" si="10"/>
        <v>3.1767354258988236</v>
      </c>
    </row>
    <row r="32" spans="1:47" ht="14.45" customHeight="1" x14ac:dyDescent="0.15">
      <c r="A32" s="155"/>
      <c r="B32" s="99" t="s">
        <v>75</v>
      </c>
      <c r="C32" s="142">
        <v>562</v>
      </c>
      <c r="D32" s="101">
        <v>1</v>
      </c>
      <c r="E32" s="101">
        <v>183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1.7793594306049821E-3</v>
      </c>
      <c r="R32" s="109">
        <f t="shared" si="14"/>
        <v>1.7832942804112506E-3</v>
      </c>
      <c r="S32" s="110">
        <f t="shared" si="15"/>
        <v>0</v>
      </c>
      <c r="T32" s="111">
        <f t="shared" si="28"/>
        <v>8.8793297472284753E-3</v>
      </c>
      <c r="U32" s="112">
        <f t="shared" si="29"/>
        <v>97914.904981745014</v>
      </c>
      <c r="V32" s="112">
        <f t="shared" si="30"/>
        <v>487535.19710777001</v>
      </c>
      <c r="W32" s="113">
        <f>SUM(V32:V$42)</f>
        <v>5122170.3471697019</v>
      </c>
      <c r="X32" s="114">
        <f t="shared" si="0"/>
        <v>487535.19710777001</v>
      </c>
      <c r="Y32" s="112">
        <f>SUM(X32:X$42)</f>
        <v>4845626.4671357377</v>
      </c>
      <c r="Z32" s="112">
        <f t="shared" si="1"/>
        <v>0</v>
      </c>
      <c r="AA32" s="113">
        <f>SUM(Z32:Z$42)</f>
        <v>276543.88003396394</v>
      </c>
      <c r="AB32" s="106">
        <f t="shared" si="2"/>
        <v>52.31246813878505</v>
      </c>
      <c r="AC32" s="107">
        <f t="shared" si="3"/>
        <v>49.488139400626935</v>
      </c>
      <c r="AD32" s="115">
        <f t="shared" si="16"/>
        <v>94.601040939867019</v>
      </c>
      <c r="AE32" s="107">
        <f t="shared" si="4"/>
        <v>2.8243287381581181</v>
      </c>
      <c r="AF32" s="116">
        <f t="shared" si="17"/>
        <v>5.398959060132988</v>
      </c>
      <c r="AH32" s="117">
        <f t="shared" si="31"/>
        <v>7.8142428233189521E-5</v>
      </c>
      <c r="AI32" s="118">
        <f t="shared" si="18"/>
        <v>0</v>
      </c>
      <c r="AJ32" s="118">
        <f t="shared" si="32"/>
        <v>1880665146.0777128</v>
      </c>
      <c r="AK32" s="118">
        <f>SUM(AJ32:AJ$42)/U32/U32</f>
        <v>0.81523817198775583</v>
      </c>
      <c r="AL32" s="118">
        <f t="shared" si="33"/>
        <v>1672821221.1434846</v>
      </c>
      <c r="AM32" s="118">
        <f>SUM(AL32:AL$42)/U32/U32</f>
        <v>0.69126400576591551</v>
      </c>
      <c r="AN32" s="118">
        <f t="shared" si="34"/>
        <v>6083618.0404904457</v>
      </c>
      <c r="AO32" s="119">
        <f>SUM(AN32:AN$42)/U32/U32</f>
        <v>3.2327799241038922E-2</v>
      </c>
      <c r="AP32" s="106">
        <f t="shared" si="5"/>
        <v>50.542773543238077</v>
      </c>
      <c r="AQ32" s="107">
        <f t="shared" si="6"/>
        <v>54.082162734332023</v>
      </c>
      <c r="AR32" s="107">
        <f t="shared" si="7"/>
        <v>47.858550555380887</v>
      </c>
      <c r="AS32" s="107">
        <f t="shared" si="8"/>
        <v>51.117728245872982</v>
      </c>
      <c r="AT32" s="107">
        <f t="shared" si="9"/>
        <v>2.4719220504174126</v>
      </c>
      <c r="AU32" s="120">
        <f t="shared" si="10"/>
        <v>3.1767354258988236</v>
      </c>
    </row>
    <row r="33" spans="1:47" ht="14.45" customHeight="1" x14ac:dyDescent="0.15">
      <c r="A33" s="155"/>
      <c r="B33" s="99" t="s">
        <v>76</v>
      </c>
      <c r="C33" s="142">
        <v>615</v>
      </c>
      <c r="D33" s="101">
        <v>1</v>
      </c>
      <c r="E33" s="101">
        <v>205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1.6260162601626016E-3</v>
      </c>
      <c r="R33" s="109">
        <f t="shared" si="14"/>
        <v>1.5885248964696008E-3</v>
      </c>
      <c r="S33" s="110">
        <f t="shared" si="15"/>
        <v>0</v>
      </c>
      <c r="T33" s="111">
        <f t="shared" si="28"/>
        <v>7.9135426431877574E-3</v>
      </c>
      <c r="U33" s="112">
        <f t="shared" si="29"/>
        <v>97045.486253243551</v>
      </c>
      <c r="V33" s="112">
        <f t="shared" si="30"/>
        <v>483450.77593729144</v>
      </c>
      <c r="W33" s="113">
        <f>SUM(V33:V$42)</f>
        <v>4634635.1500619315</v>
      </c>
      <c r="X33" s="114">
        <f t="shared" si="0"/>
        <v>483450.77593729144</v>
      </c>
      <c r="Y33" s="112">
        <f>SUM(X33:X$42)</f>
        <v>4358091.2700279672</v>
      </c>
      <c r="Z33" s="112">
        <f t="shared" si="1"/>
        <v>0</v>
      </c>
      <c r="AA33" s="113">
        <f>SUM(Z33:Z$42)</f>
        <v>276543.88003396394</v>
      </c>
      <c r="AB33" s="106">
        <f t="shared" si="2"/>
        <v>47.757348940142265</v>
      </c>
      <c r="AC33" s="107">
        <f t="shared" si="3"/>
        <v>44.90771738373671</v>
      </c>
      <c r="AD33" s="115">
        <f t="shared" si="16"/>
        <v>94.033103554434732</v>
      </c>
      <c r="AE33" s="107">
        <f t="shared" si="4"/>
        <v>2.849631556405551</v>
      </c>
      <c r="AF33" s="116">
        <f t="shared" si="17"/>
        <v>5.9668964455652684</v>
      </c>
      <c r="AH33" s="117">
        <f t="shared" si="31"/>
        <v>6.2128578227327807E-5</v>
      </c>
      <c r="AI33" s="118">
        <f t="shared" si="18"/>
        <v>0</v>
      </c>
      <c r="AJ33" s="118">
        <f t="shared" si="32"/>
        <v>1207628172.1800241</v>
      </c>
      <c r="AK33" s="118">
        <f>SUM(AJ33:AJ$42)/U33/U33</f>
        <v>0.63021878477459325</v>
      </c>
      <c r="AL33" s="118">
        <f t="shared" si="33"/>
        <v>1059749388.2129799</v>
      </c>
      <c r="AM33" s="118">
        <f>SUM(AL33:AL$42)/U33/U33</f>
        <v>0.52608253243255554</v>
      </c>
      <c r="AN33" s="118">
        <f t="shared" si="34"/>
        <v>4827479.9249143852</v>
      </c>
      <c r="AO33" s="119">
        <f>SUM(AN33:AN$42)/U33/U33</f>
        <v>3.2263667197981551E-2</v>
      </c>
      <c r="AP33" s="106">
        <f t="shared" si="5"/>
        <v>46.201377062636091</v>
      </c>
      <c r="AQ33" s="107">
        <f t="shared" si="6"/>
        <v>49.313320817648439</v>
      </c>
      <c r="AR33" s="107">
        <f t="shared" si="7"/>
        <v>43.48609906062994</v>
      </c>
      <c r="AS33" s="107">
        <f t="shared" si="8"/>
        <v>46.32933570684348</v>
      </c>
      <c r="AT33" s="107">
        <f t="shared" si="9"/>
        <v>2.4975745952362454</v>
      </c>
      <c r="AU33" s="120">
        <f t="shared" si="10"/>
        <v>3.2016885175748566</v>
      </c>
    </row>
    <row r="34" spans="1:47" ht="14.45" customHeight="1" x14ac:dyDescent="0.15">
      <c r="A34" s="155"/>
      <c r="B34" s="99" t="s">
        <v>77</v>
      </c>
      <c r="C34" s="142">
        <v>633</v>
      </c>
      <c r="D34" s="101">
        <v>1</v>
      </c>
      <c r="E34" s="101">
        <v>217</v>
      </c>
      <c r="F34" s="156">
        <v>0.2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1.5797788309636651E-3</v>
      </c>
      <c r="R34" s="109">
        <f t="shared" si="14"/>
        <v>1.5762201872482444E-3</v>
      </c>
      <c r="S34" s="110">
        <f t="shared" si="15"/>
        <v>9.2165898617511521E-4</v>
      </c>
      <c r="T34" s="111">
        <f t="shared" si="28"/>
        <v>7.8526968957184761E-3</v>
      </c>
      <c r="U34" s="112">
        <f t="shared" si="29"/>
        <v>96277.512659449611</v>
      </c>
      <c r="V34" s="112">
        <f t="shared" si="30"/>
        <v>479652.60875654878</v>
      </c>
      <c r="W34" s="113">
        <f>SUM(V34:V$42)</f>
        <v>4151184.3741246406</v>
      </c>
      <c r="X34" s="114">
        <f t="shared" si="0"/>
        <v>479210.53261944599</v>
      </c>
      <c r="Y34" s="112">
        <f>SUM(X34:X$42)</f>
        <v>3874640.4940906763</v>
      </c>
      <c r="Z34" s="112">
        <f t="shared" si="1"/>
        <v>442.07613710280992</v>
      </c>
      <c r="AA34" s="113">
        <f>SUM(Z34:Z$42)</f>
        <v>276543.88003396394</v>
      </c>
      <c r="AB34" s="106">
        <f t="shared" si="2"/>
        <v>43.116863527707714</v>
      </c>
      <c r="AC34" s="107">
        <f t="shared" si="3"/>
        <v>40.244501411206549</v>
      </c>
      <c r="AD34" s="115">
        <f t="shared" si="16"/>
        <v>93.338193269426171</v>
      </c>
      <c r="AE34" s="107">
        <f t="shared" si="4"/>
        <v>2.8723621165011601</v>
      </c>
      <c r="AF34" s="116">
        <f t="shared" si="17"/>
        <v>6.6618067305738178</v>
      </c>
      <c r="AH34" s="117">
        <f t="shared" si="31"/>
        <v>6.1180613171352797E-5</v>
      </c>
      <c r="AI34" s="118">
        <f t="shared" si="18"/>
        <v>4.2433618934945525E-6</v>
      </c>
      <c r="AJ34" s="118">
        <f t="shared" si="32"/>
        <v>940859215.96473336</v>
      </c>
      <c r="AK34" s="118">
        <f>SUM(AJ34:AJ$42)/U34/U34</f>
        <v>0.51003124507201136</v>
      </c>
      <c r="AL34" s="118">
        <f t="shared" si="33"/>
        <v>812948611.08306587</v>
      </c>
      <c r="AM34" s="118">
        <f>SUM(AL34:AL$42)/U34/U34</f>
        <v>0.42018055282083777</v>
      </c>
      <c r="AN34" s="118">
        <f t="shared" si="34"/>
        <v>5721246.3136902405</v>
      </c>
      <c r="AO34" s="119">
        <f>SUM(AN34:AN$42)/U34/U34</f>
        <v>3.2259633327609692E-2</v>
      </c>
      <c r="AP34" s="106">
        <f t="shared" si="5"/>
        <v>41.717100679554989</v>
      </c>
      <c r="AQ34" s="107">
        <f t="shared" si="6"/>
        <v>44.51662637586044</v>
      </c>
      <c r="AR34" s="107">
        <f t="shared" si="7"/>
        <v>38.974003236585062</v>
      </c>
      <c r="AS34" s="107">
        <f t="shared" si="8"/>
        <v>41.514999585828036</v>
      </c>
      <c r="AT34" s="107">
        <f t="shared" si="9"/>
        <v>2.5203271645555536</v>
      </c>
      <c r="AU34" s="120">
        <f t="shared" si="10"/>
        <v>3.2243970684467667</v>
      </c>
    </row>
    <row r="35" spans="1:47" ht="14.45" customHeight="1" x14ac:dyDescent="0.15">
      <c r="A35" s="155"/>
      <c r="B35" s="99" t="s">
        <v>78</v>
      </c>
      <c r="C35" s="142">
        <v>696</v>
      </c>
      <c r="D35" s="101">
        <v>1</v>
      </c>
      <c r="E35" s="101">
        <v>230</v>
      </c>
      <c r="F35" s="156">
        <v>0.2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1.4367816091954023E-3</v>
      </c>
      <c r="R35" s="109">
        <f t="shared" si="14"/>
        <v>1.4667119868305592E-3</v>
      </c>
      <c r="S35" s="110">
        <f t="shared" si="15"/>
        <v>8.6956521739130438E-4</v>
      </c>
      <c r="T35" s="111">
        <f t="shared" si="28"/>
        <v>7.3084831768465688E-3</v>
      </c>
      <c r="U35" s="112">
        <f t="shared" si="29"/>
        <v>95521.474534661262</v>
      </c>
      <c r="V35" s="112">
        <f t="shared" si="30"/>
        <v>475974.21711451473</v>
      </c>
      <c r="W35" s="113">
        <f>SUM(V35:V$42)</f>
        <v>3671531.7653680919</v>
      </c>
      <c r="X35" s="114">
        <f t="shared" si="0"/>
        <v>475560.32649093686</v>
      </c>
      <c r="Y35" s="112">
        <f>SUM(X35:X$42)</f>
        <v>3395429.9614712303</v>
      </c>
      <c r="Z35" s="112">
        <f t="shared" si="1"/>
        <v>413.89062357783894</v>
      </c>
      <c r="AA35" s="113">
        <f>SUM(Z35:Z$42)</f>
        <v>276101.80389686115</v>
      </c>
      <c r="AB35" s="106">
        <f t="shared" si="2"/>
        <v>38.43671575689325</v>
      </c>
      <c r="AC35" s="107">
        <f t="shared" si="3"/>
        <v>35.546247354453811</v>
      </c>
      <c r="AD35" s="115">
        <f t="shared" si="16"/>
        <v>92.479928772475674</v>
      </c>
      <c r="AE35" s="107">
        <f t="shared" si="4"/>
        <v>2.8904684024394314</v>
      </c>
      <c r="AF35" s="116">
        <f t="shared" si="17"/>
        <v>7.5200712275243085</v>
      </c>
      <c r="AH35" s="117">
        <f t="shared" si="31"/>
        <v>5.3023551564138428E-5</v>
      </c>
      <c r="AI35" s="118">
        <f t="shared" si="18"/>
        <v>3.777430755321772E-6</v>
      </c>
      <c r="AJ35" s="118">
        <f t="shared" si="32"/>
        <v>628388056.98336983</v>
      </c>
      <c r="AK35" s="118">
        <f>SUM(AJ35:AJ$42)/U35/U35</f>
        <v>0.41502165653529294</v>
      </c>
      <c r="AL35" s="118">
        <f t="shared" si="33"/>
        <v>531881292.18612719</v>
      </c>
      <c r="AM35" s="118">
        <f>SUM(AL35:AL$42)/U35/U35</f>
        <v>0.33776162202968602</v>
      </c>
      <c r="AN35" s="118">
        <f t="shared" si="34"/>
        <v>4951058.3404601235</v>
      </c>
      <c r="AO35" s="119">
        <f>SUM(AN35:AN$42)/U35/U35</f>
        <v>3.214528411453986E-2</v>
      </c>
      <c r="AP35" s="106">
        <f t="shared" si="5"/>
        <v>37.174041136990724</v>
      </c>
      <c r="AQ35" s="107">
        <f t="shared" si="6"/>
        <v>39.699390376795776</v>
      </c>
      <c r="AR35" s="107">
        <f t="shared" si="7"/>
        <v>34.407149006114544</v>
      </c>
      <c r="AS35" s="107">
        <f t="shared" si="8"/>
        <v>36.685345702793079</v>
      </c>
      <c r="AT35" s="107">
        <f t="shared" si="9"/>
        <v>2.5390579252842729</v>
      </c>
      <c r="AU35" s="120">
        <f t="shared" si="10"/>
        <v>3.2418788795945899</v>
      </c>
    </row>
    <row r="36" spans="1:47" ht="14.45" customHeight="1" x14ac:dyDescent="0.15">
      <c r="A36" s="155"/>
      <c r="B36" s="99" t="s">
        <v>79</v>
      </c>
      <c r="C36" s="142">
        <v>868</v>
      </c>
      <c r="D36" s="101">
        <v>6</v>
      </c>
      <c r="E36" s="101">
        <v>283</v>
      </c>
      <c r="F36" s="156">
        <v>0.4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6.9124423963133645E-3</v>
      </c>
      <c r="R36" s="109">
        <f t="shared" si="14"/>
        <v>6.860075866441555E-3</v>
      </c>
      <c r="S36" s="110">
        <f t="shared" si="15"/>
        <v>1.413427561837456E-3</v>
      </c>
      <c r="T36" s="111">
        <f t="shared" si="28"/>
        <v>3.3749023440483431E-2</v>
      </c>
      <c r="U36" s="112">
        <f t="shared" si="29"/>
        <v>94823.35744499712</v>
      </c>
      <c r="V36" s="112">
        <f t="shared" si="30"/>
        <v>466495.6737244578</v>
      </c>
      <c r="W36" s="113">
        <f>SUM(V36:V$42)</f>
        <v>3195557.5482535763</v>
      </c>
      <c r="X36" s="114">
        <f t="shared" si="0"/>
        <v>465836.31588173768</v>
      </c>
      <c r="Y36" s="112">
        <f>SUM(X36:X$42)</f>
        <v>2919869.634980293</v>
      </c>
      <c r="Z36" s="112">
        <f t="shared" si="1"/>
        <v>659.35784272008175</v>
      </c>
      <c r="AA36" s="113">
        <f>SUM(Z36:Z$42)</f>
        <v>275687.91327328328</v>
      </c>
      <c r="AB36" s="106">
        <f t="shared" si="2"/>
        <v>33.70010970247683</v>
      </c>
      <c r="AC36" s="107">
        <f t="shared" si="3"/>
        <v>30.792725691810496</v>
      </c>
      <c r="AD36" s="115">
        <f t="shared" si="16"/>
        <v>91.372775826742625</v>
      </c>
      <c r="AE36" s="107">
        <f t="shared" si="4"/>
        <v>2.9073840106663358</v>
      </c>
      <c r="AF36" s="116">
        <f t="shared" si="17"/>
        <v>8.6272241732573764</v>
      </c>
      <c r="AH36" s="117">
        <f t="shared" si="31"/>
        <v>1.8342609346695248E-4</v>
      </c>
      <c r="AI36" s="118">
        <f t="shared" si="18"/>
        <v>4.9873843970490957E-6</v>
      </c>
      <c r="AJ36" s="118">
        <f t="shared" si="32"/>
        <v>1706544253.5766182</v>
      </c>
      <c r="AK36" s="118">
        <f>SUM(AJ36:AJ$42)/U36/U36</f>
        <v>0.35126803240841231</v>
      </c>
      <c r="AL36" s="118">
        <f t="shared" si="33"/>
        <v>1403668071.9412627</v>
      </c>
      <c r="AM36" s="118">
        <f>SUM(AL36:AL$42)/U36/U36</f>
        <v>0.28359933609718913</v>
      </c>
      <c r="AN36" s="118">
        <f t="shared" si="34"/>
        <v>15979308.008180713</v>
      </c>
      <c r="AO36" s="119">
        <f>SUM(AN36:AN$42)/U36/U36</f>
        <v>3.2069712794524703E-2</v>
      </c>
      <c r="AP36" s="106">
        <f t="shared" si="5"/>
        <v>32.538459465400216</v>
      </c>
      <c r="AQ36" s="107">
        <f t="shared" si="6"/>
        <v>34.861759939553444</v>
      </c>
      <c r="AR36" s="107">
        <f t="shared" si="7"/>
        <v>29.748946400221051</v>
      </c>
      <c r="AS36" s="107">
        <f t="shared" si="8"/>
        <v>31.836504983399941</v>
      </c>
      <c r="AT36" s="107">
        <f t="shared" si="9"/>
        <v>2.5563868473281599</v>
      </c>
      <c r="AU36" s="120">
        <f t="shared" si="10"/>
        <v>3.2583811740045117</v>
      </c>
    </row>
    <row r="37" spans="1:47" ht="14.45" customHeight="1" x14ac:dyDescent="0.15">
      <c r="A37" s="155"/>
      <c r="B37" s="99" t="s">
        <v>80</v>
      </c>
      <c r="C37" s="142">
        <v>1099</v>
      </c>
      <c r="D37" s="101">
        <v>1</v>
      </c>
      <c r="E37" s="101">
        <v>365</v>
      </c>
      <c r="F37" s="156">
        <v>1.2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9.099181073703367E-4</v>
      </c>
      <c r="R37" s="109">
        <f t="shared" si="14"/>
        <v>9.0726890179793128E-4</v>
      </c>
      <c r="S37" s="110">
        <f t="shared" si="15"/>
        <v>3.2876712328767121E-3</v>
      </c>
      <c r="T37" s="111">
        <f t="shared" si="28"/>
        <v>4.5267324665364383E-3</v>
      </c>
      <c r="U37" s="112">
        <f t="shared" si="29"/>
        <v>91623.161731880566</v>
      </c>
      <c r="V37" s="112">
        <f t="shared" si="30"/>
        <v>457145.10888283205</v>
      </c>
      <c r="W37" s="113">
        <f>SUM(V37:V$42)</f>
        <v>2729061.8745291186</v>
      </c>
      <c r="X37" s="114">
        <f t="shared" si="0"/>
        <v>455642.16605910764</v>
      </c>
      <c r="Y37" s="112">
        <f>SUM(X37:X$42)</f>
        <v>2454033.3190985555</v>
      </c>
      <c r="Z37" s="112">
        <f t="shared" si="1"/>
        <v>1502.9428237243792</v>
      </c>
      <c r="AA37" s="113">
        <f>SUM(Z37:Z$42)</f>
        <v>275028.55543056322</v>
      </c>
      <c r="AB37" s="106">
        <f t="shared" si="2"/>
        <v>29.785720367468318</v>
      </c>
      <c r="AC37" s="107">
        <f t="shared" si="3"/>
        <v>26.783984231845896</v>
      </c>
      <c r="AD37" s="115">
        <f t="shared" si="16"/>
        <v>89.922230858982715</v>
      </c>
      <c r="AE37" s="107">
        <f t="shared" si="4"/>
        <v>3.0017361356224206</v>
      </c>
      <c r="AF37" s="116">
        <f t="shared" si="17"/>
        <v>10.077769141017278</v>
      </c>
      <c r="AH37" s="117">
        <f t="shared" si="31"/>
        <v>2.0398548159714939E-5</v>
      </c>
      <c r="AI37" s="118">
        <f t="shared" si="18"/>
        <v>8.9777053444965116E-6</v>
      </c>
      <c r="AJ37" s="118">
        <f t="shared" si="32"/>
        <v>127153052.20260243</v>
      </c>
      <c r="AK37" s="118">
        <f>SUM(AJ37:AJ$42)/U37/U37</f>
        <v>0.17294882074395551</v>
      </c>
      <c r="AL37" s="118">
        <f t="shared" si="33"/>
        <v>102518059.18157351</v>
      </c>
      <c r="AM37" s="118">
        <f>SUM(AL37:AL$42)/U37/U37</f>
        <v>0.13654954090717647</v>
      </c>
      <c r="AN37" s="118">
        <f t="shared" si="34"/>
        <v>3424143.0819960362</v>
      </c>
      <c r="AO37" s="119">
        <f>SUM(AN37:AN$42)/U37/U37</f>
        <v>3.2445609424579122E-2</v>
      </c>
      <c r="AP37" s="106">
        <f t="shared" si="5"/>
        <v>28.970612896167768</v>
      </c>
      <c r="AQ37" s="107">
        <f t="shared" si="6"/>
        <v>30.600827838768868</v>
      </c>
      <c r="AR37" s="107">
        <f t="shared" si="7"/>
        <v>26.059713069677326</v>
      </c>
      <c r="AS37" s="107">
        <f t="shared" si="8"/>
        <v>27.508255394014466</v>
      </c>
      <c r="AT37" s="107">
        <f t="shared" si="9"/>
        <v>2.6486879049718999</v>
      </c>
      <c r="AU37" s="120">
        <f t="shared" si="10"/>
        <v>3.3547843662729413</v>
      </c>
    </row>
    <row r="38" spans="1:47" ht="14.45" customHeight="1" x14ac:dyDescent="0.15">
      <c r="A38" s="155"/>
      <c r="B38" s="99" t="s">
        <v>81</v>
      </c>
      <c r="C38" s="142">
        <v>1249</v>
      </c>
      <c r="D38" s="101">
        <v>5</v>
      </c>
      <c r="E38" s="101">
        <v>417</v>
      </c>
      <c r="F38" s="156">
        <v>2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4.0032025620496394E-3</v>
      </c>
      <c r="R38" s="109">
        <f t="shared" si="14"/>
        <v>3.9121373773689369E-3</v>
      </c>
      <c r="S38" s="110">
        <f t="shared" si="15"/>
        <v>4.7961630695443642E-3</v>
      </c>
      <c r="T38" s="111">
        <f t="shared" si="28"/>
        <v>1.9385251160457681E-2</v>
      </c>
      <c r="U38" s="112">
        <f t="shared" si="29"/>
        <v>91208.40819098214</v>
      </c>
      <c r="V38" s="112">
        <f t="shared" si="30"/>
        <v>451951.89487871417</v>
      </c>
      <c r="W38" s="113">
        <f>SUM(V38:V$42)</f>
        <v>2271916.7656462863</v>
      </c>
      <c r="X38" s="114">
        <f t="shared" si="0"/>
        <v>449784.25989128632</v>
      </c>
      <c r="Y38" s="112">
        <f>SUM(X38:X$42)</f>
        <v>1998391.1530394477</v>
      </c>
      <c r="Z38" s="112">
        <f t="shared" si="1"/>
        <v>2167.6349874278858</v>
      </c>
      <c r="AA38" s="113">
        <f>SUM(Z38:Z$42)</f>
        <v>273525.61260683887</v>
      </c>
      <c r="AB38" s="106">
        <f t="shared" si="2"/>
        <v>24.909071550608562</v>
      </c>
      <c r="AC38" s="107">
        <f t="shared" si="3"/>
        <v>21.910163686389502</v>
      </c>
      <c r="AD38" s="115">
        <f t="shared" si="16"/>
        <v>87.960579509653414</v>
      </c>
      <c r="AE38" s="107">
        <f t="shared" si="4"/>
        <v>2.9989078642190643</v>
      </c>
      <c r="AF38" s="116">
        <f t="shared" si="17"/>
        <v>12.039420490346606</v>
      </c>
      <c r="AH38" s="117">
        <f t="shared" si="31"/>
        <v>7.3700643703367887E-5</v>
      </c>
      <c r="AI38" s="118">
        <f t="shared" si="18"/>
        <v>1.1446426593176747E-5</v>
      </c>
      <c r="AJ38" s="118">
        <f t="shared" si="32"/>
        <v>314865527.9734996</v>
      </c>
      <c r="AK38" s="118">
        <f>SUM(AJ38:AJ$42)/U38/U38</f>
        <v>0.15924059905630858</v>
      </c>
      <c r="AL38" s="118">
        <f t="shared" si="33"/>
        <v>238271571.14769793</v>
      </c>
      <c r="AM38" s="118">
        <f>SUM(AL38:AL$42)/U38/U38</f>
        <v>0.12547083036621198</v>
      </c>
      <c r="AN38" s="118">
        <f t="shared" si="34"/>
        <v>8023049.5496179163</v>
      </c>
      <c r="AO38" s="119">
        <f>SUM(AN38:AN$42)/U38/U38</f>
        <v>3.2329754846777539E-2</v>
      </c>
      <c r="AP38" s="106">
        <f t="shared" si="5"/>
        <v>24.126934295815829</v>
      </c>
      <c r="AQ38" s="107">
        <f t="shared" si="6"/>
        <v>25.691208805401295</v>
      </c>
      <c r="AR38" s="107">
        <f t="shared" si="7"/>
        <v>21.215895192264327</v>
      </c>
      <c r="AS38" s="107">
        <f t="shared" si="8"/>
        <v>22.604432180514678</v>
      </c>
      <c r="AT38" s="107">
        <f t="shared" si="9"/>
        <v>2.6464905175696964</v>
      </c>
      <c r="AU38" s="120">
        <f t="shared" si="10"/>
        <v>3.3513252108684322</v>
      </c>
    </row>
    <row r="39" spans="1:47" ht="14.45" customHeight="1" x14ac:dyDescent="0.15">
      <c r="A39" s="155"/>
      <c r="B39" s="99" t="s">
        <v>82</v>
      </c>
      <c r="C39" s="142">
        <v>1229</v>
      </c>
      <c r="D39" s="101">
        <v>6</v>
      </c>
      <c r="E39" s="101">
        <v>418</v>
      </c>
      <c r="F39" s="156">
        <v>10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4.8820179007323028E-3</v>
      </c>
      <c r="R39" s="109">
        <f t="shared" si="14"/>
        <v>4.9345059795696733E-3</v>
      </c>
      <c r="S39" s="110">
        <f t="shared" si="15"/>
        <v>2.3923444976076555E-2</v>
      </c>
      <c r="T39" s="111">
        <f t="shared" si="28"/>
        <v>2.4395648548446423E-2</v>
      </c>
      <c r="U39" s="112">
        <f t="shared" si="29"/>
        <v>89440.310290254405</v>
      </c>
      <c r="V39" s="112">
        <f t="shared" si="30"/>
        <v>442182.94292052422</v>
      </c>
      <c r="W39" s="113">
        <f>SUM(V39:V$42)</f>
        <v>1819964.8707675724</v>
      </c>
      <c r="X39" s="114">
        <f t="shared" si="0"/>
        <v>431604.40361620544</v>
      </c>
      <c r="Y39" s="112">
        <f>SUM(X39:X$42)</f>
        <v>1548606.8931481612</v>
      </c>
      <c r="Z39" s="112">
        <f t="shared" si="1"/>
        <v>10578.539304318761</v>
      </c>
      <c r="AA39" s="113">
        <f>SUM(Z39:Z$42)</f>
        <v>271357.97761941096</v>
      </c>
      <c r="AB39" s="106">
        <f t="shared" si="2"/>
        <v>20.348373846885899</v>
      </c>
      <c r="AC39" s="107">
        <f t="shared" si="3"/>
        <v>17.314417717498689</v>
      </c>
      <c r="AD39" s="115">
        <f t="shared" si="16"/>
        <v>85.089933219152428</v>
      </c>
      <c r="AE39" s="107">
        <f t="shared" si="4"/>
        <v>3.0339561293872062</v>
      </c>
      <c r="AF39" s="116">
        <f t="shared" si="17"/>
        <v>14.910066780847556</v>
      </c>
      <c r="AH39" s="117">
        <f t="shared" si="31"/>
        <v>9.6771442458989625E-5</v>
      </c>
      <c r="AI39" s="118">
        <f t="shared" si="18"/>
        <v>5.5863908508500456E-5</v>
      </c>
      <c r="AJ39" s="118">
        <f t="shared" si="32"/>
        <v>253325145.4939107</v>
      </c>
      <c r="AK39" s="118">
        <f>SUM(AJ39:AJ$42)/U39/U39</f>
        <v>0.12623840337582137</v>
      </c>
      <c r="AL39" s="118">
        <f t="shared" si="33"/>
        <v>186174818.83158702</v>
      </c>
      <c r="AM39" s="118">
        <f>SUM(AL39:AL$42)/U39/U39</f>
        <v>0.10069504486237656</v>
      </c>
      <c r="AN39" s="118">
        <f t="shared" si="34"/>
        <v>18094056.265245751</v>
      </c>
      <c r="AO39" s="119">
        <f>SUM(AN39:AN$42)/U39/U39</f>
        <v>3.2617673293260124E-2</v>
      </c>
      <c r="AP39" s="106">
        <f t="shared" si="5"/>
        <v>19.651984982523068</v>
      </c>
      <c r="AQ39" s="107">
        <f t="shared" si="6"/>
        <v>21.04476271124873</v>
      </c>
      <c r="AR39" s="107">
        <f t="shared" si="7"/>
        <v>16.69246105956881</v>
      </c>
      <c r="AS39" s="107">
        <f t="shared" si="8"/>
        <v>17.936374375428567</v>
      </c>
      <c r="AT39" s="107">
        <f t="shared" si="9"/>
        <v>2.6799730030614048</v>
      </c>
      <c r="AU39" s="120">
        <f t="shared" si="10"/>
        <v>3.3879392557130075</v>
      </c>
    </row>
    <row r="40" spans="1:47" ht="14.45" customHeight="1" x14ac:dyDescent="0.15">
      <c r="A40" s="155"/>
      <c r="B40" s="99" t="s">
        <v>83</v>
      </c>
      <c r="C40" s="142">
        <v>897</v>
      </c>
      <c r="D40" s="101">
        <v>12</v>
      </c>
      <c r="E40" s="101">
        <v>297</v>
      </c>
      <c r="F40" s="156">
        <v>11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1.3377926421404682E-2</v>
      </c>
      <c r="R40" s="109">
        <f t="shared" si="14"/>
        <v>1.3035593310983898E-2</v>
      </c>
      <c r="S40" s="110">
        <f t="shared" si="15"/>
        <v>3.7037037037037035E-2</v>
      </c>
      <c r="T40" s="111">
        <f t="shared" si="28"/>
        <v>6.3297929205423875E-2</v>
      </c>
      <c r="U40" s="112">
        <f t="shared" si="29"/>
        <v>87258.355914349362</v>
      </c>
      <c r="V40" s="112">
        <f t="shared" si="30"/>
        <v>423707.08440207405</v>
      </c>
      <c r="W40" s="113">
        <f>SUM(V40:V$42)</f>
        <v>1377781.9278470483</v>
      </c>
      <c r="X40" s="114">
        <f t="shared" si="0"/>
        <v>408014.22942421946</v>
      </c>
      <c r="Y40" s="112">
        <f>SUM(X40:X$42)</f>
        <v>1117002.4895319559</v>
      </c>
      <c r="Z40" s="112">
        <f t="shared" si="1"/>
        <v>15692.854977854593</v>
      </c>
      <c r="AA40" s="113">
        <f>SUM(Z40:Z$42)</f>
        <v>260779.43831509221</v>
      </c>
      <c r="AB40" s="106">
        <f t="shared" si="2"/>
        <v>15.789684705948904</v>
      </c>
      <c r="AC40" s="107">
        <f t="shared" si="3"/>
        <v>12.80109483873817</v>
      </c>
      <c r="AD40" s="115">
        <f t="shared" si="16"/>
        <v>81.072517134653381</v>
      </c>
      <c r="AE40" s="107">
        <f t="shared" si="4"/>
        <v>2.9885898672107327</v>
      </c>
      <c r="AF40" s="116">
        <f t="shared" si="17"/>
        <v>18.927482865346608</v>
      </c>
      <c r="AH40" s="117">
        <f t="shared" si="31"/>
        <v>3.1275138301823101E-4</v>
      </c>
      <c r="AI40" s="118">
        <f t="shared" si="18"/>
        <v>1.2008516809614203E-4</v>
      </c>
      <c r="AJ40" s="118">
        <f t="shared" si="32"/>
        <v>463489458.2168116</v>
      </c>
      <c r="AK40" s="118">
        <f>SUM(AJ40:AJ$42)/U40/U40</f>
        <v>9.9359815017367042E-2</v>
      </c>
      <c r="AL40" s="118">
        <f t="shared" si="33"/>
        <v>302838076.8067432</v>
      </c>
      <c r="AM40" s="118">
        <f>SUM(AL40:AL$42)/U40/U40</f>
        <v>8.1342325867154605E-2</v>
      </c>
      <c r="AN40" s="118">
        <f t="shared" si="34"/>
        <v>44191630.424803488</v>
      </c>
      <c r="AO40" s="119">
        <f>SUM(AN40:AN$42)/U40/U40</f>
        <v>3.1892909881378065E-2</v>
      </c>
      <c r="AP40" s="106">
        <f t="shared" si="5"/>
        <v>15.171865423819641</v>
      </c>
      <c r="AQ40" s="107">
        <f t="shared" si="6"/>
        <v>16.407503988078165</v>
      </c>
      <c r="AR40" s="107">
        <f t="shared" si="7"/>
        <v>12.24209154800433</v>
      </c>
      <c r="AS40" s="107">
        <f t="shared" si="8"/>
        <v>13.360098129472009</v>
      </c>
      <c r="AT40" s="107">
        <f t="shared" si="9"/>
        <v>2.6385615789249117</v>
      </c>
      <c r="AU40" s="120">
        <f t="shared" si="10"/>
        <v>3.3386181554965537</v>
      </c>
    </row>
    <row r="41" spans="1:47" ht="14.45" customHeight="1" x14ac:dyDescent="0.15">
      <c r="A41" s="155"/>
      <c r="B41" s="99" t="s">
        <v>84</v>
      </c>
      <c r="C41" s="142">
        <v>997</v>
      </c>
      <c r="D41" s="101">
        <v>21</v>
      </c>
      <c r="E41" s="101">
        <v>334</v>
      </c>
      <c r="F41" s="156">
        <v>40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2.106318956870612E-2</v>
      </c>
      <c r="R41" s="109">
        <f t="shared" si="14"/>
        <v>2.1343003421152452E-2</v>
      </c>
      <c r="S41" s="110">
        <f t="shared" si="15"/>
        <v>0.11976047904191617</v>
      </c>
      <c r="T41" s="111">
        <f>5*R41/(1+5*(1-O41)*R41)</f>
        <v>0.10179940534410056</v>
      </c>
      <c r="U41" s="112">
        <f t="shared" si="29"/>
        <v>81735.082679101193</v>
      </c>
      <c r="V41" s="112">
        <f>5*U41*((1-T41)+O41*T41)</f>
        <v>389850.6057604386</v>
      </c>
      <c r="W41" s="113">
        <f>SUM(V41:V$42)</f>
        <v>954074.84344497416</v>
      </c>
      <c r="X41" s="114">
        <f t="shared" si="0"/>
        <v>343161.91045978724</v>
      </c>
      <c r="Y41" s="112">
        <f>SUM(X41:X$42)</f>
        <v>708988.26010773657</v>
      </c>
      <c r="Z41" s="112">
        <f t="shared" si="1"/>
        <v>46688.695300651329</v>
      </c>
      <c r="AA41" s="113">
        <f>SUM(Z41:Z$42)</f>
        <v>245086.58333723762</v>
      </c>
      <c r="AB41" s="106">
        <f t="shared" si="2"/>
        <v>11.672770274066428</v>
      </c>
      <c r="AC41" s="107">
        <f t="shared" si="3"/>
        <v>8.6742220949513698</v>
      </c>
      <c r="AD41" s="115">
        <f t="shared" si="16"/>
        <v>74.311597772321633</v>
      </c>
      <c r="AE41" s="107">
        <f t="shared" si="4"/>
        <v>2.9985481791150583</v>
      </c>
      <c r="AF41" s="116">
        <f t="shared" si="17"/>
        <v>25.688402227678363</v>
      </c>
      <c r="AH41" s="117">
        <f>IF(D41=0,0,T41*T41*(1-T41)/D41)</f>
        <v>4.4324569447570984E-4</v>
      </c>
      <c r="AI41" s="118">
        <f t="shared" si="18"/>
        <v>3.1562247515439196E-4</v>
      </c>
      <c r="AJ41" s="118">
        <f>U41*U41*((1-O41)*5+AB42)^2*AH41</f>
        <v>293038227.77592283</v>
      </c>
      <c r="AK41" s="118">
        <f>SUM(AJ41:AJ$42)/U41/U41</f>
        <v>4.386390240731932E-2</v>
      </c>
      <c r="AL41" s="118">
        <f>U41*U41*((1-O41)*5*(1-S41)+AC42)^2*AH41+V41*V41*AI41</f>
        <v>192011492.5042651</v>
      </c>
      <c r="AM41" s="118">
        <f>SUM(AL41:AL$42)/U41/U41</f>
        <v>4.7376425696500968E-2</v>
      </c>
      <c r="AN41" s="118">
        <f>U41*U41*((1-O41)*5*S41+AE42)^2*AH41+V41*V41*AI41</f>
        <v>74149063.111095905</v>
      </c>
      <c r="AO41" s="119">
        <f>SUM(AN41:AN$42)/U41/U41</f>
        <v>2.9733996790109938E-2</v>
      </c>
      <c r="AP41" s="106">
        <f t="shared" si="5"/>
        <v>11.26227354145098</v>
      </c>
      <c r="AQ41" s="107">
        <f t="shared" si="6"/>
        <v>12.083267006681876</v>
      </c>
      <c r="AR41" s="107">
        <f t="shared" si="7"/>
        <v>8.2476060181848254</v>
      </c>
      <c r="AS41" s="107">
        <f t="shared" si="8"/>
        <v>9.1008381717179141</v>
      </c>
      <c r="AT41" s="107">
        <f t="shared" si="9"/>
        <v>2.6605746267934509</v>
      </c>
      <c r="AU41" s="120">
        <f t="shared" si="10"/>
        <v>3.3365217314366657</v>
      </c>
    </row>
    <row r="42" spans="1:47" ht="14.45" customHeight="1" thickBot="1" x14ac:dyDescent="0.2">
      <c r="A42" s="157"/>
      <c r="B42" s="158" t="s">
        <v>85</v>
      </c>
      <c r="C42" s="159">
        <v>1729</v>
      </c>
      <c r="D42" s="160">
        <v>198</v>
      </c>
      <c r="E42" s="160">
        <v>583</v>
      </c>
      <c r="F42" s="161">
        <v>205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0.11451706188548294</v>
      </c>
      <c r="R42" s="168">
        <f t="shared" si="14"/>
        <v>0.1301158209152736</v>
      </c>
      <c r="S42" s="169">
        <f t="shared" si="15"/>
        <v>0.35162950257289882</v>
      </c>
      <c r="T42" s="165">
        <v>1</v>
      </c>
      <c r="U42" s="170">
        <f>U41*(1-T41)</f>
        <v>73414.4998666178</v>
      </c>
      <c r="V42" s="170">
        <f>U42/R42</f>
        <v>564224.23768453556</v>
      </c>
      <c r="W42" s="171">
        <f>SUM(V42:V$42)</f>
        <v>564224.23768453556</v>
      </c>
      <c r="X42" s="165">
        <f t="shared" si="0"/>
        <v>365826.34964794928</v>
      </c>
      <c r="Y42" s="170">
        <f>SUM(X42:X$42)</f>
        <v>365826.34964794928</v>
      </c>
      <c r="Z42" s="170">
        <f t="shared" si="1"/>
        <v>198397.88803658629</v>
      </c>
      <c r="AA42" s="171">
        <f>SUM(Z42:Z$42)</f>
        <v>198397.88803658629</v>
      </c>
      <c r="AB42" s="172">
        <f t="shared" si="2"/>
        <v>7.6854604840956373</v>
      </c>
      <c r="AC42" s="166">
        <f t="shared" si="3"/>
        <v>4.9830258370294178</v>
      </c>
      <c r="AD42" s="173">
        <f t="shared" si="16"/>
        <v>64.837049742710121</v>
      </c>
      <c r="AE42" s="166">
        <f t="shared" si="4"/>
        <v>2.7024346470662195</v>
      </c>
      <c r="AF42" s="174">
        <f t="shared" si="17"/>
        <v>35.162950257289886</v>
      </c>
      <c r="AH42" s="175">
        <f>0</f>
        <v>0</v>
      </c>
      <c r="AI42" s="176">
        <f t="shared" si="18"/>
        <v>3.9105693909645726E-4</v>
      </c>
      <c r="AJ42" s="176">
        <v>0</v>
      </c>
      <c r="AK42" s="176">
        <f>(1-R42)/R42/R42/D42</f>
        <v>0.2594992038813127</v>
      </c>
      <c r="AL42" s="176">
        <f>V42*V42*AI42</f>
        <v>124492581.74663277</v>
      </c>
      <c r="AM42" s="176">
        <f>(1-S42)*(1-S42)*(1-R42)/R42/R42/D42+AI42/R42/R42</f>
        <v>0.13218767927332015</v>
      </c>
      <c r="AN42" s="176">
        <f>V42*V42*AI42</f>
        <v>124492581.74663277</v>
      </c>
      <c r="AO42" s="177">
        <f>S42*S42*(1-R42)/R42/R42/D42+AI42/R42/R42</f>
        <v>5.5183627349705909E-2</v>
      </c>
      <c r="AP42" s="172">
        <f t="shared" si="5"/>
        <v>6.6870156225081532</v>
      </c>
      <c r="AQ42" s="166">
        <f t="shared" si="6"/>
        <v>8.6839053456831223</v>
      </c>
      <c r="AR42" s="166">
        <f t="shared" si="7"/>
        <v>4.2704164147675545</v>
      </c>
      <c r="AS42" s="166">
        <f t="shared" si="8"/>
        <v>5.6956352592912811</v>
      </c>
      <c r="AT42" s="166">
        <f t="shared" si="9"/>
        <v>2.2420072121466328</v>
      </c>
      <c r="AU42" s="178">
        <f t="shared" si="10"/>
        <v>3.1628620819858062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76.652826092537197</v>
      </c>
      <c r="D47" s="194">
        <f t="shared" ref="D47:E82" si="35">AP7</f>
        <v>72.835155023047818</v>
      </c>
      <c r="E47" s="195">
        <f t="shared" si="35"/>
        <v>80.470497162026575</v>
      </c>
      <c r="F47" s="196">
        <f>AC7</f>
        <v>75.624348884680217</v>
      </c>
      <c r="G47" s="194">
        <f t="shared" ref="G47:H82" si="36">AR7</f>
        <v>71.895723655626639</v>
      </c>
      <c r="H47" s="194">
        <f t="shared" si="36"/>
        <v>79.352974113733794</v>
      </c>
      <c r="I47" s="197">
        <f t="shared" ref="I47:J82" si="37">AD7</f>
        <v>98.65826576750689</v>
      </c>
      <c r="J47" s="196">
        <f t="shared" si="37"/>
        <v>1.0284772078569795</v>
      </c>
      <c r="K47" s="194">
        <f t="shared" ref="K47:L82" si="38">AT7</f>
        <v>0.79613282525013418</v>
      </c>
      <c r="L47" s="194">
        <f t="shared" si="38"/>
        <v>1.2608215904638249</v>
      </c>
      <c r="M47" s="198">
        <f>AF7</f>
        <v>1.3417342324931063</v>
      </c>
    </row>
    <row r="48" spans="1:47" ht="14.45" customHeight="1" x14ac:dyDescent="0.25">
      <c r="A48" s="75"/>
      <c r="B48" s="99">
        <v>5</v>
      </c>
      <c r="C48" s="199">
        <f>AB8</f>
        <v>72.683550026054306</v>
      </c>
      <c r="D48" s="199">
        <f t="shared" si="35"/>
        <v>69.391638654535285</v>
      </c>
      <c r="E48" s="200">
        <f t="shared" si="35"/>
        <v>75.975461397573326</v>
      </c>
      <c r="F48" s="201">
        <f>AC8</f>
        <v>71.641096319448295</v>
      </c>
      <c r="G48" s="199">
        <f t="shared" si="36"/>
        <v>68.438323502901582</v>
      </c>
      <c r="H48" s="199">
        <f t="shared" si="36"/>
        <v>74.843869135995007</v>
      </c>
      <c r="I48" s="202">
        <f t="shared" si="37"/>
        <v>98.565763909120662</v>
      </c>
      <c r="J48" s="201">
        <f t="shared" si="37"/>
        <v>1.042453706606012</v>
      </c>
      <c r="K48" s="199">
        <f t="shared" si="38"/>
        <v>0.80857235764196567</v>
      </c>
      <c r="L48" s="199">
        <f t="shared" si="38"/>
        <v>1.2763350555700583</v>
      </c>
      <c r="M48" s="203">
        <f>AF8</f>
        <v>1.4342360908793417</v>
      </c>
    </row>
    <row r="49" spans="1:13" ht="14.45" customHeight="1" x14ac:dyDescent="0.25">
      <c r="A49" s="75"/>
      <c r="B49" s="99">
        <v>10</v>
      </c>
      <c r="C49" s="199">
        <f t="shared" ref="C49:C62" si="39">AB9</f>
        <v>67.683550026054306</v>
      </c>
      <c r="D49" s="199">
        <f t="shared" si="35"/>
        <v>64.391638654535285</v>
      </c>
      <c r="E49" s="200">
        <f t="shared" si="35"/>
        <v>70.975461397573326</v>
      </c>
      <c r="F49" s="201">
        <f t="shared" ref="F49:F62" si="40">AC9</f>
        <v>66.64109631944828</v>
      </c>
      <c r="G49" s="199">
        <f t="shared" si="36"/>
        <v>63.438323502901568</v>
      </c>
      <c r="H49" s="199">
        <f t="shared" si="36"/>
        <v>69.843869135994993</v>
      </c>
      <c r="I49" s="202">
        <f t="shared" si="37"/>
        <v>98.459812308596781</v>
      </c>
      <c r="J49" s="201">
        <f t="shared" si="37"/>
        <v>1.042453706606012</v>
      </c>
      <c r="K49" s="199">
        <f t="shared" si="38"/>
        <v>0.80857235764196567</v>
      </c>
      <c r="L49" s="199">
        <f t="shared" si="38"/>
        <v>1.2763350555700583</v>
      </c>
      <c r="M49" s="203">
        <f t="shared" ref="M49:M62" si="41">AF9</f>
        <v>1.5401876914031944</v>
      </c>
    </row>
    <row r="50" spans="1:13" ht="14.45" customHeight="1" x14ac:dyDescent="0.25">
      <c r="A50" s="75"/>
      <c r="B50" s="99">
        <v>15</v>
      </c>
      <c r="C50" s="199">
        <f t="shared" si="39"/>
        <v>63.269186236055859</v>
      </c>
      <c r="D50" s="199">
        <f t="shared" si="35"/>
        <v>60.154042049812432</v>
      </c>
      <c r="E50" s="200">
        <f t="shared" si="35"/>
        <v>66.384330422299286</v>
      </c>
      <c r="F50" s="201">
        <f t="shared" si="40"/>
        <v>62.217304010612054</v>
      </c>
      <c r="G50" s="199">
        <f t="shared" si="36"/>
        <v>59.191227306190413</v>
      </c>
      <c r="H50" s="199">
        <f t="shared" si="36"/>
        <v>65.243380715033695</v>
      </c>
      <c r="I50" s="202">
        <f t="shared" si="37"/>
        <v>98.337449415708846</v>
      </c>
      <c r="J50" s="201">
        <f t="shared" si="37"/>
        <v>1.0518822254438098</v>
      </c>
      <c r="K50" s="199">
        <f t="shared" si="38"/>
        <v>0.81661674417599162</v>
      </c>
      <c r="L50" s="199">
        <f t="shared" si="38"/>
        <v>1.2871477067116281</v>
      </c>
      <c r="M50" s="203">
        <f t="shared" si="41"/>
        <v>1.6625505842911614</v>
      </c>
    </row>
    <row r="51" spans="1:13" ht="14.45" customHeight="1" x14ac:dyDescent="0.25">
      <c r="A51" s="75"/>
      <c r="B51" s="99">
        <v>20</v>
      </c>
      <c r="C51" s="199">
        <f t="shared" si="39"/>
        <v>58.878282295938142</v>
      </c>
      <c r="D51" s="199">
        <f t="shared" si="35"/>
        <v>55.969449741679021</v>
      </c>
      <c r="E51" s="200">
        <f t="shared" si="35"/>
        <v>61.787114850197263</v>
      </c>
      <c r="F51" s="201">
        <f t="shared" si="40"/>
        <v>57.815788150005574</v>
      </c>
      <c r="G51" s="199">
        <f t="shared" si="36"/>
        <v>54.995689327929462</v>
      </c>
      <c r="H51" s="199">
        <f t="shared" si="36"/>
        <v>60.635886972081686</v>
      </c>
      <c r="I51" s="202">
        <f t="shared" si="37"/>
        <v>98.195439634953701</v>
      </c>
      <c r="J51" s="201">
        <f t="shared" si="37"/>
        <v>1.0624941459325739</v>
      </c>
      <c r="K51" s="199">
        <f t="shared" si="38"/>
        <v>0.82577638856368907</v>
      </c>
      <c r="L51" s="199">
        <f t="shared" si="38"/>
        <v>1.2992119033014586</v>
      </c>
      <c r="M51" s="203">
        <f t="shared" si="41"/>
        <v>1.8045603650463025</v>
      </c>
    </row>
    <row r="52" spans="1:13" ht="14.45" customHeight="1" x14ac:dyDescent="0.25">
      <c r="A52" s="75"/>
      <c r="B52" s="99">
        <v>25</v>
      </c>
      <c r="C52" s="199">
        <f t="shared" si="39"/>
        <v>53.878282295938135</v>
      </c>
      <c r="D52" s="199">
        <f t="shared" si="35"/>
        <v>50.969449741679014</v>
      </c>
      <c r="E52" s="200">
        <f t="shared" si="35"/>
        <v>56.787114850197256</v>
      </c>
      <c r="F52" s="201">
        <f t="shared" si="40"/>
        <v>52.815788150005552</v>
      </c>
      <c r="G52" s="199">
        <f t="shared" si="36"/>
        <v>49.995689327929441</v>
      </c>
      <c r="H52" s="199">
        <f t="shared" si="36"/>
        <v>55.635886972081664</v>
      </c>
      <c r="I52" s="202">
        <f t="shared" si="37"/>
        <v>98.027973237720161</v>
      </c>
      <c r="J52" s="201">
        <f t="shared" si="37"/>
        <v>1.0624941459325739</v>
      </c>
      <c r="K52" s="199">
        <f t="shared" si="38"/>
        <v>0.82577638856368907</v>
      </c>
      <c r="L52" s="199">
        <f t="shared" si="38"/>
        <v>1.2992119033014586</v>
      </c>
      <c r="M52" s="203">
        <f t="shared" si="41"/>
        <v>1.9720267622798267</v>
      </c>
    </row>
    <row r="53" spans="1:13" ht="14.45" customHeight="1" x14ac:dyDescent="0.25">
      <c r="A53" s="75"/>
      <c r="B53" s="99">
        <v>30</v>
      </c>
      <c r="C53" s="199">
        <f t="shared" si="39"/>
        <v>50.41044388154863</v>
      </c>
      <c r="D53" s="199">
        <f t="shared" si="35"/>
        <v>48.32955894287052</v>
      </c>
      <c r="E53" s="200">
        <f t="shared" si="35"/>
        <v>52.491328820226741</v>
      </c>
      <c r="F53" s="201">
        <f t="shared" si="40"/>
        <v>49.316250086773664</v>
      </c>
      <c r="G53" s="199">
        <f t="shared" si="36"/>
        <v>47.320978573145901</v>
      </c>
      <c r="H53" s="199">
        <f t="shared" si="36"/>
        <v>51.311521600401427</v>
      </c>
      <c r="I53" s="202">
        <f t="shared" si="37"/>
        <v>97.829430351087495</v>
      </c>
      <c r="J53" s="201">
        <f t="shared" si="37"/>
        <v>1.094193794774958</v>
      </c>
      <c r="K53" s="199">
        <f t="shared" si="38"/>
        <v>0.85452510699608997</v>
      </c>
      <c r="L53" s="199">
        <f t="shared" si="38"/>
        <v>1.3338624825538261</v>
      </c>
      <c r="M53" s="203">
        <f t="shared" si="41"/>
        <v>2.1705696489124904</v>
      </c>
    </row>
    <row r="54" spans="1:13" ht="14.45" customHeight="1" x14ac:dyDescent="0.25">
      <c r="A54" s="75"/>
      <c r="B54" s="99">
        <v>35</v>
      </c>
      <c r="C54" s="199">
        <f t="shared" si="39"/>
        <v>45.410443881548623</v>
      </c>
      <c r="D54" s="199">
        <f t="shared" si="35"/>
        <v>43.329558942870513</v>
      </c>
      <c r="E54" s="200">
        <f t="shared" si="35"/>
        <v>47.491328820226734</v>
      </c>
      <c r="F54" s="201">
        <f t="shared" si="40"/>
        <v>44.316250086773671</v>
      </c>
      <c r="G54" s="199">
        <f t="shared" si="36"/>
        <v>42.320978573145908</v>
      </c>
      <c r="H54" s="199">
        <f t="shared" si="36"/>
        <v>46.311521600401434</v>
      </c>
      <c r="I54" s="202">
        <f t="shared" si="37"/>
        <v>97.590435808931716</v>
      </c>
      <c r="J54" s="201">
        <f t="shared" si="37"/>
        <v>1.094193794774958</v>
      </c>
      <c r="K54" s="199">
        <f t="shared" si="38"/>
        <v>0.85452510699608997</v>
      </c>
      <c r="L54" s="199">
        <f t="shared" si="38"/>
        <v>1.3338624825538261</v>
      </c>
      <c r="M54" s="203">
        <f t="shared" si="41"/>
        <v>2.4095641910682928</v>
      </c>
    </row>
    <row r="55" spans="1:13" ht="14.45" customHeight="1" x14ac:dyDescent="0.25">
      <c r="A55" s="75"/>
      <c r="B55" s="99">
        <v>40</v>
      </c>
      <c r="C55" s="199">
        <f t="shared" si="39"/>
        <v>41.13103668979614</v>
      </c>
      <c r="D55" s="199">
        <f t="shared" si="35"/>
        <v>39.270127255867841</v>
      </c>
      <c r="E55" s="200">
        <f t="shared" si="35"/>
        <v>42.991946123724439</v>
      </c>
      <c r="F55" s="201">
        <f t="shared" si="40"/>
        <v>40.018414473861718</v>
      </c>
      <c r="G55" s="199">
        <f t="shared" si="36"/>
        <v>38.242642429014644</v>
      </c>
      <c r="H55" s="199">
        <f t="shared" si="36"/>
        <v>41.794186518708791</v>
      </c>
      <c r="I55" s="202">
        <f t="shared" si="37"/>
        <v>97.294932718750445</v>
      </c>
      <c r="J55" s="201">
        <f t="shared" si="37"/>
        <v>1.1126222159344246</v>
      </c>
      <c r="K55" s="199">
        <f t="shared" si="38"/>
        <v>0.8702817185422298</v>
      </c>
      <c r="L55" s="199">
        <f t="shared" si="38"/>
        <v>1.3549627133266193</v>
      </c>
      <c r="M55" s="203">
        <f t="shared" si="41"/>
        <v>2.7050672812495531</v>
      </c>
    </row>
    <row r="56" spans="1:13" ht="14.45" customHeight="1" x14ac:dyDescent="0.25">
      <c r="A56" s="75"/>
      <c r="B56" s="99">
        <v>45</v>
      </c>
      <c r="C56" s="199">
        <f t="shared" si="39"/>
        <v>36.421778491024718</v>
      </c>
      <c r="D56" s="199">
        <f t="shared" si="35"/>
        <v>34.636185842608455</v>
      </c>
      <c r="E56" s="200">
        <f t="shared" si="35"/>
        <v>38.20737113944098</v>
      </c>
      <c r="F56" s="201">
        <f t="shared" si="40"/>
        <v>35.30074695257823</v>
      </c>
      <c r="G56" s="199">
        <f t="shared" si="36"/>
        <v>33.599959240789836</v>
      </c>
      <c r="H56" s="199">
        <f t="shared" si="36"/>
        <v>37.001534664366623</v>
      </c>
      <c r="I56" s="202">
        <f t="shared" si="37"/>
        <v>96.922084574418193</v>
      </c>
      <c r="J56" s="201">
        <f t="shared" si="37"/>
        <v>1.1210315384464884</v>
      </c>
      <c r="K56" s="199">
        <f t="shared" si="38"/>
        <v>0.87742055270946584</v>
      </c>
      <c r="L56" s="199">
        <f t="shared" si="38"/>
        <v>1.364642524183511</v>
      </c>
      <c r="M56" s="203">
        <f t="shared" si="41"/>
        <v>3.0779154255818124</v>
      </c>
    </row>
    <row r="57" spans="1:13" ht="14.45" customHeight="1" x14ac:dyDescent="0.25">
      <c r="A57" s="75"/>
      <c r="B57" s="99">
        <v>50</v>
      </c>
      <c r="C57" s="199">
        <f t="shared" si="39"/>
        <v>32.774451229954408</v>
      </c>
      <c r="D57" s="199">
        <f t="shared" si="35"/>
        <v>31.364788422366111</v>
      </c>
      <c r="E57" s="200">
        <f t="shared" si="35"/>
        <v>34.184114037542706</v>
      </c>
      <c r="F57" s="201">
        <f t="shared" si="40"/>
        <v>31.617805719109882</v>
      </c>
      <c r="G57" s="199">
        <f t="shared" si="36"/>
        <v>30.290527888790734</v>
      </c>
      <c r="H57" s="199">
        <f t="shared" si="36"/>
        <v>32.945083549429029</v>
      </c>
      <c r="I57" s="202">
        <f t="shared" si="37"/>
        <v>96.470892822188887</v>
      </c>
      <c r="J57" s="201">
        <f t="shared" si="37"/>
        <v>1.1566455108445282</v>
      </c>
      <c r="K57" s="199">
        <f t="shared" si="38"/>
        <v>0.90813063884296485</v>
      </c>
      <c r="L57" s="199">
        <f t="shared" si="38"/>
        <v>1.4051603828460915</v>
      </c>
      <c r="M57" s="203">
        <f t="shared" si="41"/>
        <v>3.5291071778111269</v>
      </c>
    </row>
    <row r="58" spans="1:13" ht="14.45" customHeight="1" x14ac:dyDescent="0.25">
      <c r="A58" s="75"/>
      <c r="B58" s="99">
        <v>55</v>
      </c>
      <c r="C58" s="199">
        <f t="shared" si="39"/>
        <v>28.219177103086981</v>
      </c>
      <c r="D58" s="199">
        <f t="shared" si="35"/>
        <v>26.930437791363541</v>
      </c>
      <c r="E58" s="200">
        <f t="shared" si="35"/>
        <v>29.50791641481042</v>
      </c>
      <c r="F58" s="201">
        <f t="shared" si="40"/>
        <v>27.054039642660314</v>
      </c>
      <c r="G58" s="199">
        <f t="shared" si="36"/>
        <v>25.847014269874894</v>
      </c>
      <c r="H58" s="199">
        <f t="shared" si="36"/>
        <v>28.261065015445734</v>
      </c>
      <c r="I58" s="202">
        <f t="shared" si="37"/>
        <v>95.871114681444027</v>
      </c>
      <c r="J58" s="201">
        <f t="shared" si="37"/>
        <v>1.1651374604266662</v>
      </c>
      <c r="K58" s="199">
        <f t="shared" si="38"/>
        <v>0.91549268301597531</v>
      </c>
      <c r="L58" s="199">
        <f t="shared" si="38"/>
        <v>1.4147822378373571</v>
      </c>
      <c r="M58" s="203">
        <f t="shared" si="41"/>
        <v>4.1288853185559704</v>
      </c>
    </row>
    <row r="59" spans="1:13" ht="14.45" customHeight="1" x14ac:dyDescent="0.25">
      <c r="A59" s="75"/>
      <c r="B59" s="99">
        <v>60</v>
      </c>
      <c r="C59" s="199">
        <f t="shared" si="39"/>
        <v>23.964330752637217</v>
      </c>
      <c r="D59" s="199">
        <f t="shared" si="35"/>
        <v>22.815373948314281</v>
      </c>
      <c r="E59" s="200">
        <f t="shared" si="35"/>
        <v>25.113287556960152</v>
      </c>
      <c r="F59" s="201">
        <f t="shared" si="40"/>
        <v>22.779359987129144</v>
      </c>
      <c r="G59" s="199">
        <f t="shared" si="36"/>
        <v>21.710703592623386</v>
      </c>
      <c r="H59" s="199">
        <f t="shared" si="36"/>
        <v>23.848016381634903</v>
      </c>
      <c r="I59" s="202">
        <f t="shared" si="37"/>
        <v>95.055272864744325</v>
      </c>
      <c r="J59" s="201">
        <f t="shared" si="37"/>
        <v>1.1849707655080699</v>
      </c>
      <c r="K59" s="199">
        <f t="shared" si="38"/>
        <v>0.93169162348949053</v>
      </c>
      <c r="L59" s="199">
        <f t="shared" si="38"/>
        <v>1.4382499075266493</v>
      </c>
      <c r="M59" s="203">
        <f t="shared" si="41"/>
        <v>4.9447271352556621</v>
      </c>
    </row>
    <row r="60" spans="1:13" ht="14.45" customHeight="1" x14ac:dyDescent="0.25">
      <c r="A60" s="75"/>
      <c r="B60" s="99">
        <v>65</v>
      </c>
      <c r="C60" s="199">
        <f t="shared" si="39"/>
        <v>19.825241442437335</v>
      </c>
      <c r="D60" s="199">
        <f t="shared" si="35"/>
        <v>18.79628277714426</v>
      </c>
      <c r="E60" s="200">
        <f t="shared" si="35"/>
        <v>20.85420010773041</v>
      </c>
      <c r="F60" s="201">
        <f t="shared" si="40"/>
        <v>18.628826237584718</v>
      </c>
      <c r="G60" s="199">
        <f t="shared" si="36"/>
        <v>17.678392436945259</v>
      </c>
      <c r="H60" s="199">
        <f t="shared" si="36"/>
        <v>19.579260038224177</v>
      </c>
      <c r="I60" s="202">
        <f t="shared" si="37"/>
        <v>93.965192260954751</v>
      </c>
      <c r="J60" s="201">
        <f t="shared" si="37"/>
        <v>1.196415204852618</v>
      </c>
      <c r="K60" s="199">
        <f t="shared" si="38"/>
        <v>0.93908645813787017</v>
      </c>
      <c r="L60" s="199">
        <f t="shared" si="38"/>
        <v>1.4537439515673658</v>
      </c>
      <c r="M60" s="203">
        <f t="shared" si="41"/>
        <v>6.0348077390452675</v>
      </c>
    </row>
    <row r="61" spans="1:13" ht="14.45" customHeight="1" x14ac:dyDescent="0.25">
      <c r="A61" s="75"/>
      <c r="B61" s="99">
        <v>70</v>
      </c>
      <c r="C61" s="199">
        <f t="shared" si="39"/>
        <v>15.872203773972481</v>
      </c>
      <c r="D61" s="199">
        <f t="shared" si="35"/>
        <v>14.916802378658653</v>
      </c>
      <c r="E61" s="200">
        <f t="shared" si="35"/>
        <v>16.827605169286308</v>
      </c>
      <c r="F61" s="201">
        <f t="shared" si="40"/>
        <v>14.661125334185003</v>
      </c>
      <c r="G61" s="199">
        <f t="shared" si="36"/>
        <v>13.782545258764173</v>
      </c>
      <c r="H61" s="199">
        <f t="shared" si="36"/>
        <v>15.539705409605833</v>
      </c>
      <c r="I61" s="202">
        <f t="shared" si="37"/>
        <v>92.369815452007828</v>
      </c>
      <c r="J61" s="201">
        <f t="shared" si="37"/>
        <v>1.2110784397874776</v>
      </c>
      <c r="K61" s="199">
        <f t="shared" si="38"/>
        <v>0.94524011322803614</v>
      </c>
      <c r="L61" s="199">
        <f t="shared" si="38"/>
        <v>1.4769167663469192</v>
      </c>
      <c r="M61" s="203">
        <f t="shared" si="41"/>
        <v>7.6301845479921653</v>
      </c>
    </row>
    <row r="62" spans="1:13" ht="14.45" customHeight="1" x14ac:dyDescent="0.25">
      <c r="A62" s="75"/>
      <c r="B62" s="99">
        <v>75</v>
      </c>
      <c r="C62" s="199">
        <f t="shared" si="39"/>
        <v>12.381452954789467</v>
      </c>
      <c r="D62" s="199">
        <f t="shared" si="35"/>
        <v>11.495530146644588</v>
      </c>
      <c r="E62" s="200">
        <f t="shared" si="35"/>
        <v>13.267375762934345</v>
      </c>
      <c r="F62" s="201">
        <f t="shared" si="40"/>
        <v>11.174491604478636</v>
      </c>
      <c r="G62" s="199">
        <f t="shared" si="36"/>
        <v>10.361406187506841</v>
      </c>
      <c r="H62" s="199">
        <f t="shared" si="36"/>
        <v>11.987577021450431</v>
      </c>
      <c r="I62" s="202">
        <f t="shared" si="37"/>
        <v>90.25186014340953</v>
      </c>
      <c r="J62" s="201">
        <f t="shared" si="37"/>
        <v>1.206961350310831</v>
      </c>
      <c r="K62" s="199">
        <f t="shared" si="38"/>
        <v>0.9262079630384088</v>
      </c>
      <c r="L62" s="199">
        <f t="shared" si="38"/>
        <v>1.4877147375832531</v>
      </c>
      <c r="M62" s="203">
        <f t="shared" si="41"/>
        <v>9.7481398565904751</v>
      </c>
    </row>
    <row r="63" spans="1:13" ht="14.45" customHeight="1" x14ac:dyDescent="0.25">
      <c r="A63" s="75"/>
      <c r="B63" s="99">
        <v>80</v>
      </c>
      <c r="C63" s="199">
        <f>AB23</f>
        <v>9.2062891350109162</v>
      </c>
      <c r="D63" s="199">
        <f t="shared" si="35"/>
        <v>8.5382087735998837</v>
      </c>
      <c r="E63" s="200">
        <f t="shared" si="35"/>
        <v>9.8743694964219486</v>
      </c>
      <c r="F63" s="201">
        <f>AC23</f>
        <v>7.9864603212416378</v>
      </c>
      <c r="G63" s="199">
        <f t="shared" si="36"/>
        <v>7.3602375416916272</v>
      </c>
      <c r="H63" s="199">
        <f t="shared" si="36"/>
        <v>8.6126831007916476</v>
      </c>
      <c r="I63" s="202">
        <f t="shared" si="37"/>
        <v>86.750048842911639</v>
      </c>
      <c r="J63" s="201">
        <f t="shared" si="37"/>
        <v>1.2198288137692783</v>
      </c>
      <c r="K63" s="199">
        <f t="shared" si="38"/>
        <v>0.934134292382784</v>
      </c>
      <c r="L63" s="199">
        <f t="shared" si="38"/>
        <v>1.5055233351557726</v>
      </c>
      <c r="M63" s="203">
        <f>AF23</f>
        <v>13.249951157088354</v>
      </c>
    </row>
    <row r="64" spans="1:13" ht="14.45" customHeight="1" x14ac:dyDescent="0.25">
      <c r="A64" s="51"/>
      <c r="B64" s="121">
        <v>85</v>
      </c>
      <c r="C64" s="204">
        <f>AB24</f>
        <v>6.7069419360834788</v>
      </c>
      <c r="D64" s="204">
        <f t="shared" si="35"/>
        <v>5.5906467087267231</v>
      </c>
      <c r="E64" s="205">
        <f t="shared" si="35"/>
        <v>7.8232371634402345</v>
      </c>
      <c r="F64" s="206">
        <f>AC24</f>
        <v>5.5233639473628644</v>
      </c>
      <c r="G64" s="204">
        <f t="shared" si="36"/>
        <v>4.5579546604649899</v>
      </c>
      <c r="H64" s="204">
        <f t="shared" si="36"/>
        <v>6.4887732342607389</v>
      </c>
      <c r="I64" s="207">
        <f t="shared" si="37"/>
        <v>82.35294117647058</v>
      </c>
      <c r="J64" s="206">
        <f t="shared" si="37"/>
        <v>1.1835779887206139</v>
      </c>
      <c r="K64" s="204">
        <f t="shared" si="38"/>
        <v>0.82902846757374404</v>
      </c>
      <c r="L64" s="204">
        <f t="shared" si="38"/>
        <v>1.5381275098674838</v>
      </c>
      <c r="M64" s="208">
        <f>AF24</f>
        <v>17.647058823529413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85.961969588320684</v>
      </c>
      <c r="D65" s="210">
        <f t="shared" si="35"/>
        <v>82.821432388833671</v>
      </c>
      <c r="E65" s="211">
        <f t="shared" si="35"/>
        <v>89.102506787807698</v>
      </c>
      <c r="F65" s="212">
        <f>AC25</f>
        <v>83.196530787981047</v>
      </c>
      <c r="G65" s="210">
        <f t="shared" si="36"/>
        <v>80.226496494583657</v>
      </c>
      <c r="H65" s="210">
        <f t="shared" si="36"/>
        <v>86.166565081378437</v>
      </c>
      <c r="I65" s="213">
        <f t="shared" si="37"/>
        <v>96.78295086352307</v>
      </c>
      <c r="J65" s="212">
        <f t="shared" si="37"/>
        <v>2.7654388003396395</v>
      </c>
      <c r="K65" s="210">
        <f t="shared" si="38"/>
        <v>2.4019687743183016</v>
      </c>
      <c r="L65" s="210">
        <f t="shared" si="38"/>
        <v>3.1289088263609774</v>
      </c>
      <c r="M65" s="214">
        <f>AF25</f>
        <v>3.2170491364769389</v>
      </c>
    </row>
    <row r="66" spans="1:13" ht="14.45" customHeight="1" x14ac:dyDescent="0.25">
      <c r="A66" s="155"/>
      <c r="B66" s="99">
        <v>5</v>
      </c>
      <c r="C66" s="199">
        <f>AB26</f>
        <v>80.961969588320699</v>
      </c>
      <c r="D66" s="199">
        <f t="shared" si="35"/>
        <v>77.821432388833685</v>
      </c>
      <c r="E66" s="200">
        <f t="shared" si="35"/>
        <v>84.102506787807712</v>
      </c>
      <c r="F66" s="201">
        <f>AC26</f>
        <v>78.196530787981047</v>
      </c>
      <c r="G66" s="199">
        <f t="shared" si="36"/>
        <v>75.226496494583657</v>
      </c>
      <c r="H66" s="199">
        <f t="shared" si="36"/>
        <v>81.166565081378437</v>
      </c>
      <c r="I66" s="202">
        <f t="shared" si="37"/>
        <v>96.584274302612101</v>
      </c>
      <c r="J66" s="201">
        <f t="shared" si="37"/>
        <v>2.7654388003396395</v>
      </c>
      <c r="K66" s="199">
        <f t="shared" si="38"/>
        <v>2.4019687743183016</v>
      </c>
      <c r="L66" s="199">
        <f t="shared" si="38"/>
        <v>3.1289088263609774</v>
      </c>
      <c r="M66" s="203">
        <f>AF26</f>
        <v>3.4157256973878911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75.961969588320699</v>
      </c>
      <c r="D67" s="199">
        <f t="shared" si="35"/>
        <v>72.821432388833685</v>
      </c>
      <c r="E67" s="200">
        <f t="shared" si="35"/>
        <v>79.102506787807712</v>
      </c>
      <c r="F67" s="201">
        <f t="shared" ref="F67:F80" si="43">AC27</f>
        <v>73.196530787981061</v>
      </c>
      <c r="G67" s="199">
        <f t="shared" si="36"/>
        <v>70.226496494583671</v>
      </c>
      <c r="H67" s="199">
        <f t="shared" si="36"/>
        <v>76.166565081378451</v>
      </c>
      <c r="I67" s="202">
        <f t="shared" si="37"/>
        <v>96.359443001113505</v>
      </c>
      <c r="J67" s="201">
        <f t="shared" si="37"/>
        <v>2.7654388003396395</v>
      </c>
      <c r="K67" s="199">
        <f t="shared" si="38"/>
        <v>2.4019687743183016</v>
      </c>
      <c r="L67" s="199">
        <f t="shared" si="38"/>
        <v>3.1289088263609774</v>
      </c>
      <c r="M67" s="203">
        <f t="shared" ref="M67:M80" si="44">AF27</f>
        <v>3.6405569988864941</v>
      </c>
    </row>
    <row r="68" spans="1:13" ht="14.45" customHeight="1" x14ac:dyDescent="0.25">
      <c r="A68" s="155"/>
      <c r="B68" s="99">
        <v>15</v>
      </c>
      <c r="C68" s="199">
        <f t="shared" si="42"/>
        <v>70.961969588320699</v>
      </c>
      <c r="D68" s="199">
        <f t="shared" si="35"/>
        <v>67.821432388833685</v>
      </c>
      <c r="E68" s="200">
        <f t="shared" si="35"/>
        <v>74.102506787807712</v>
      </c>
      <c r="F68" s="201">
        <f t="shared" si="43"/>
        <v>68.196530787981047</v>
      </c>
      <c r="G68" s="199">
        <f t="shared" si="36"/>
        <v>65.226496494583657</v>
      </c>
      <c r="H68" s="199">
        <f t="shared" si="36"/>
        <v>71.166565081378437</v>
      </c>
      <c r="I68" s="202">
        <f t="shared" si="37"/>
        <v>96.102928348264456</v>
      </c>
      <c r="J68" s="201">
        <f t="shared" si="37"/>
        <v>2.7654388003396395</v>
      </c>
      <c r="K68" s="199">
        <f t="shared" si="38"/>
        <v>2.4019687743183016</v>
      </c>
      <c r="L68" s="199">
        <f t="shared" si="38"/>
        <v>3.1289088263609774</v>
      </c>
      <c r="M68" s="203">
        <f t="shared" si="44"/>
        <v>3.8970716517355375</v>
      </c>
    </row>
    <row r="69" spans="1:13" ht="14.45" customHeight="1" x14ac:dyDescent="0.25">
      <c r="A69" s="155"/>
      <c r="B69" s="99">
        <v>20</v>
      </c>
      <c r="C69" s="199">
        <f t="shared" si="42"/>
        <v>65.961969588320684</v>
      </c>
      <c r="D69" s="199">
        <f t="shared" si="35"/>
        <v>62.821432388833678</v>
      </c>
      <c r="E69" s="200">
        <f t="shared" si="35"/>
        <v>69.102506787807698</v>
      </c>
      <c r="F69" s="201">
        <f t="shared" si="43"/>
        <v>63.196530787981047</v>
      </c>
      <c r="G69" s="199">
        <f t="shared" si="36"/>
        <v>60.226496494583657</v>
      </c>
      <c r="H69" s="199">
        <f t="shared" si="36"/>
        <v>66.166565081378437</v>
      </c>
      <c r="I69" s="202">
        <f t="shared" si="37"/>
        <v>95.807525430791117</v>
      </c>
      <c r="J69" s="201">
        <f t="shared" si="37"/>
        <v>2.7654388003396395</v>
      </c>
      <c r="K69" s="199">
        <f t="shared" si="38"/>
        <v>2.4019687743183016</v>
      </c>
      <c r="L69" s="199">
        <f t="shared" si="38"/>
        <v>3.1289088263609774</v>
      </c>
      <c r="M69" s="203">
        <f t="shared" si="44"/>
        <v>4.192474569208879</v>
      </c>
    </row>
    <row r="70" spans="1:13" ht="14.45" customHeight="1" x14ac:dyDescent="0.25">
      <c r="A70" s="155"/>
      <c r="B70" s="99">
        <v>25</v>
      </c>
      <c r="C70" s="199">
        <f t="shared" si="42"/>
        <v>62.312468138785043</v>
      </c>
      <c r="D70" s="199">
        <f t="shared" si="35"/>
        <v>60.54277354323807</v>
      </c>
      <c r="E70" s="200">
        <f t="shared" si="35"/>
        <v>64.082162734332016</v>
      </c>
      <c r="F70" s="201">
        <f t="shared" si="43"/>
        <v>59.488139400626935</v>
      </c>
      <c r="G70" s="199">
        <f t="shared" si="36"/>
        <v>57.858550555380887</v>
      </c>
      <c r="H70" s="199">
        <f t="shared" si="36"/>
        <v>61.117728245872982</v>
      </c>
      <c r="I70" s="202">
        <f t="shared" si="37"/>
        <v>95.467474130750787</v>
      </c>
      <c r="J70" s="201">
        <f t="shared" si="37"/>
        <v>2.8243287381581181</v>
      </c>
      <c r="K70" s="199">
        <f t="shared" si="38"/>
        <v>2.4719220504174126</v>
      </c>
      <c r="L70" s="199">
        <f t="shared" si="38"/>
        <v>3.1767354258988236</v>
      </c>
      <c r="M70" s="203">
        <f t="shared" si="44"/>
        <v>4.5325258692492332</v>
      </c>
    </row>
    <row r="71" spans="1:13" ht="14.45" customHeight="1" x14ac:dyDescent="0.25">
      <c r="A71" s="155"/>
      <c r="B71" s="99">
        <v>30</v>
      </c>
      <c r="C71" s="199">
        <f t="shared" si="42"/>
        <v>57.312468138785043</v>
      </c>
      <c r="D71" s="199">
        <f t="shared" si="35"/>
        <v>55.54277354323807</v>
      </c>
      <c r="E71" s="200">
        <f t="shared" si="35"/>
        <v>59.082162734332016</v>
      </c>
      <c r="F71" s="201">
        <f t="shared" si="43"/>
        <v>54.488139400626935</v>
      </c>
      <c r="G71" s="199">
        <f t="shared" si="36"/>
        <v>52.858550555380887</v>
      </c>
      <c r="H71" s="199">
        <f t="shared" si="36"/>
        <v>56.117728245872982</v>
      </c>
      <c r="I71" s="202">
        <f t="shared" si="37"/>
        <v>95.072051806739751</v>
      </c>
      <c r="J71" s="201">
        <f t="shared" si="37"/>
        <v>2.8243287381581181</v>
      </c>
      <c r="K71" s="199">
        <f t="shared" si="38"/>
        <v>2.4719220504174126</v>
      </c>
      <c r="L71" s="199">
        <f t="shared" si="38"/>
        <v>3.1767354258988236</v>
      </c>
      <c r="M71" s="203">
        <f t="shared" si="44"/>
        <v>4.9279481932602573</v>
      </c>
    </row>
    <row r="72" spans="1:13" ht="14.45" customHeight="1" x14ac:dyDescent="0.25">
      <c r="A72" s="155"/>
      <c r="B72" s="99">
        <v>35</v>
      </c>
      <c r="C72" s="199">
        <f t="shared" si="42"/>
        <v>52.31246813878505</v>
      </c>
      <c r="D72" s="199">
        <f t="shared" si="35"/>
        <v>50.542773543238077</v>
      </c>
      <c r="E72" s="200">
        <f t="shared" si="35"/>
        <v>54.082162734332023</v>
      </c>
      <c r="F72" s="201">
        <f t="shared" si="43"/>
        <v>49.488139400626935</v>
      </c>
      <c r="G72" s="199">
        <f t="shared" si="36"/>
        <v>47.858550555380887</v>
      </c>
      <c r="H72" s="199">
        <f t="shared" si="36"/>
        <v>51.117728245872982</v>
      </c>
      <c r="I72" s="202">
        <f t="shared" si="37"/>
        <v>94.601040939867019</v>
      </c>
      <c r="J72" s="201">
        <f t="shared" si="37"/>
        <v>2.8243287381581181</v>
      </c>
      <c r="K72" s="199">
        <f t="shared" si="38"/>
        <v>2.4719220504174126</v>
      </c>
      <c r="L72" s="199">
        <f t="shared" si="38"/>
        <v>3.1767354258988236</v>
      </c>
      <c r="M72" s="203">
        <f t="shared" si="44"/>
        <v>5.398959060132988</v>
      </c>
    </row>
    <row r="73" spans="1:13" ht="14.45" customHeight="1" x14ac:dyDescent="0.25">
      <c r="A73" s="155"/>
      <c r="B73" s="99">
        <v>40</v>
      </c>
      <c r="C73" s="199">
        <f t="shared" si="42"/>
        <v>47.757348940142265</v>
      </c>
      <c r="D73" s="199">
        <f t="shared" si="35"/>
        <v>46.201377062636091</v>
      </c>
      <c r="E73" s="200">
        <f t="shared" si="35"/>
        <v>49.313320817648439</v>
      </c>
      <c r="F73" s="201">
        <f t="shared" si="43"/>
        <v>44.90771738373671</v>
      </c>
      <c r="G73" s="199">
        <f t="shared" si="36"/>
        <v>43.48609906062994</v>
      </c>
      <c r="H73" s="199">
        <f t="shared" si="36"/>
        <v>46.32933570684348</v>
      </c>
      <c r="I73" s="202">
        <f t="shared" si="37"/>
        <v>94.033103554434732</v>
      </c>
      <c r="J73" s="201">
        <f t="shared" si="37"/>
        <v>2.849631556405551</v>
      </c>
      <c r="K73" s="199">
        <f t="shared" si="38"/>
        <v>2.4975745952362454</v>
      </c>
      <c r="L73" s="199">
        <f t="shared" si="38"/>
        <v>3.2016885175748566</v>
      </c>
      <c r="M73" s="203">
        <f t="shared" si="44"/>
        <v>5.9668964455652684</v>
      </c>
    </row>
    <row r="74" spans="1:13" ht="14.45" customHeight="1" x14ac:dyDescent="0.25">
      <c r="A74" s="155"/>
      <c r="B74" s="99">
        <v>45</v>
      </c>
      <c r="C74" s="199">
        <f t="shared" si="42"/>
        <v>43.116863527707714</v>
      </c>
      <c r="D74" s="199">
        <f t="shared" si="35"/>
        <v>41.717100679554989</v>
      </c>
      <c r="E74" s="200">
        <f t="shared" si="35"/>
        <v>44.51662637586044</v>
      </c>
      <c r="F74" s="201">
        <f t="shared" si="43"/>
        <v>40.244501411206549</v>
      </c>
      <c r="G74" s="199">
        <f t="shared" si="36"/>
        <v>38.974003236585062</v>
      </c>
      <c r="H74" s="199">
        <f t="shared" si="36"/>
        <v>41.514999585828036</v>
      </c>
      <c r="I74" s="202">
        <f t="shared" si="37"/>
        <v>93.338193269426171</v>
      </c>
      <c r="J74" s="201">
        <f t="shared" si="37"/>
        <v>2.8723621165011601</v>
      </c>
      <c r="K74" s="199">
        <f t="shared" si="38"/>
        <v>2.5203271645555536</v>
      </c>
      <c r="L74" s="199">
        <f t="shared" si="38"/>
        <v>3.2243970684467667</v>
      </c>
      <c r="M74" s="203">
        <f t="shared" si="44"/>
        <v>6.6618067305738178</v>
      </c>
    </row>
    <row r="75" spans="1:13" ht="14.45" customHeight="1" x14ac:dyDescent="0.25">
      <c r="A75" s="155"/>
      <c r="B75" s="99">
        <v>50</v>
      </c>
      <c r="C75" s="199">
        <f t="shared" si="42"/>
        <v>38.43671575689325</v>
      </c>
      <c r="D75" s="199">
        <f t="shared" si="35"/>
        <v>37.174041136990724</v>
      </c>
      <c r="E75" s="200">
        <f t="shared" si="35"/>
        <v>39.699390376795776</v>
      </c>
      <c r="F75" s="201">
        <f t="shared" si="43"/>
        <v>35.546247354453811</v>
      </c>
      <c r="G75" s="199">
        <f t="shared" si="36"/>
        <v>34.407149006114544</v>
      </c>
      <c r="H75" s="199">
        <f t="shared" si="36"/>
        <v>36.685345702793079</v>
      </c>
      <c r="I75" s="202">
        <f t="shared" si="37"/>
        <v>92.479928772475674</v>
      </c>
      <c r="J75" s="201">
        <f t="shared" si="37"/>
        <v>2.8904684024394314</v>
      </c>
      <c r="K75" s="199">
        <f t="shared" si="38"/>
        <v>2.5390579252842729</v>
      </c>
      <c r="L75" s="199">
        <f t="shared" si="38"/>
        <v>3.2418788795945899</v>
      </c>
      <c r="M75" s="203">
        <f t="shared" si="44"/>
        <v>7.5200712275243085</v>
      </c>
    </row>
    <row r="76" spans="1:13" ht="14.45" customHeight="1" x14ac:dyDescent="0.25">
      <c r="A76" s="155"/>
      <c r="B76" s="99">
        <v>55</v>
      </c>
      <c r="C76" s="199">
        <f t="shared" si="42"/>
        <v>33.70010970247683</v>
      </c>
      <c r="D76" s="199">
        <f t="shared" si="35"/>
        <v>32.538459465400216</v>
      </c>
      <c r="E76" s="200">
        <f t="shared" si="35"/>
        <v>34.861759939553444</v>
      </c>
      <c r="F76" s="201">
        <f t="shared" si="43"/>
        <v>30.792725691810496</v>
      </c>
      <c r="G76" s="199">
        <f t="shared" si="36"/>
        <v>29.748946400221051</v>
      </c>
      <c r="H76" s="199">
        <f t="shared" si="36"/>
        <v>31.836504983399941</v>
      </c>
      <c r="I76" s="202">
        <f t="shared" si="37"/>
        <v>91.372775826742625</v>
      </c>
      <c r="J76" s="201">
        <f t="shared" si="37"/>
        <v>2.9073840106663358</v>
      </c>
      <c r="K76" s="199">
        <f t="shared" si="38"/>
        <v>2.5563868473281599</v>
      </c>
      <c r="L76" s="199">
        <f t="shared" si="38"/>
        <v>3.2583811740045117</v>
      </c>
      <c r="M76" s="203">
        <f t="shared" si="44"/>
        <v>8.6272241732573764</v>
      </c>
    </row>
    <row r="77" spans="1:13" ht="14.45" customHeight="1" x14ac:dyDescent="0.25">
      <c r="A77" s="155"/>
      <c r="B77" s="99">
        <v>60</v>
      </c>
      <c r="C77" s="199">
        <f t="shared" si="42"/>
        <v>29.785720367468318</v>
      </c>
      <c r="D77" s="199">
        <f t="shared" si="35"/>
        <v>28.970612896167768</v>
      </c>
      <c r="E77" s="200">
        <f t="shared" si="35"/>
        <v>30.600827838768868</v>
      </c>
      <c r="F77" s="201">
        <f t="shared" si="43"/>
        <v>26.783984231845896</v>
      </c>
      <c r="G77" s="199">
        <f t="shared" si="36"/>
        <v>26.059713069677326</v>
      </c>
      <c r="H77" s="199">
        <f t="shared" si="36"/>
        <v>27.508255394014466</v>
      </c>
      <c r="I77" s="202">
        <f t="shared" si="37"/>
        <v>89.922230858982715</v>
      </c>
      <c r="J77" s="201">
        <f t="shared" si="37"/>
        <v>3.0017361356224206</v>
      </c>
      <c r="K77" s="199">
        <f t="shared" si="38"/>
        <v>2.6486879049718999</v>
      </c>
      <c r="L77" s="199">
        <f t="shared" si="38"/>
        <v>3.3547843662729413</v>
      </c>
      <c r="M77" s="203">
        <f t="shared" si="44"/>
        <v>10.077769141017278</v>
      </c>
    </row>
    <row r="78" spans="1:13" ht="14.45" customHeight="1" x14ac:dyDescent="0.25">
      <c r="A78" s="155"/>
      <c r="B78" s="99">
        <v>65</v>
      </c>
      <c r="C78" s="199">
        <f t="shared" si="42"/>
        <v>24.909071550608562</v>
      </c>
      <c r="D78" s="199">
        <f t="shared" si="35"/>
        <v>24.126934295815829</v>
      </c>
      <c r="E78" s="200">
        <f t="shared" si="35"/>
        <v>25.691208805401295</v>
      </c>
      <c r="F78" s="201">
        <f t="shared" si="43"/>
        <v>21.910163686389502</v>
      </c>
      <c r="G78" s="199">
        <f t="shared" si="36"/>
        <v>21.215895192264327</v>
      </c>
      <c r="H78" s="199">
        <f t="shared" si="36"/>
        <v>22.604432180514678</v>
      </c>
      <c r="I78" s="202">
        <f t="shared" si="37"/>
        <v>87.960579509653414</v>
      </c>
      <c r="J78" s="201">
        <f t="shared" si="37"/>
        <v>2.9989078642190643</v>
      </c>
      <c r="K78" s="199">
        <f t="shared" si="38"/>
        <v>2.6464905175696964</v>
      </c>
      <c r="L78" s="199">
        <f t="shared" si="38"/>
        <v>3.3513252108684322</v>
      </c>
      <c r="M78" s="203">
        <f t="shared" si="44"/>
        <v>12.039420490346606</v>
      </c>
    </row>
    <row r="79" spans="1:13" ht="14.45" customHeight="1" x14ac:dyDescent="0.25">
      <c r="A79" s="155"/>
      <c r="B79" s="99">
        <v>70</v>
      </c>
      <c r="C79" s="199">
        <f t="shared" si="42"/>
        <v>20.348373846885899</v>
      </c>
      <c r="D79" s="199">
        <f t="shared" si="35"/>
        <v>19.651984982523068</v>
      </c>
      <c r="E79" s="200">
        <f t="shared" si="35"/>
        <v>21.04476271124873</v>
      </c>
      <c r="F79" s="201">
        <f t="shared" si="43"/>
        <v>17.314417717498689</v>
      </c>
      <c r="G79" s="199">
        <f t="shared" si="36"/>
        <v>16.69246105956881</v>
      </c>
      <c r="H79" s="199">
        <f t="shared" si="36"/>
        <v>17.936374375428567</v>
      </c>
      <c r="I79" s="202">
        <f t="shared" si="37"/>
        <v>85.089933219152428</v>
      </c>
      <c r="J79" s="201">
        <f t="shared" si="37"/>
        <v>3.0339561293872062</v>
      </c>
      <c r="K79" s="199">
        <f t="shared" si="38"/>
        <v>2.6799730030614048</v>
      </c>
      <c r="L79" s="199">
        <f t="shared" si="38"/>
        <v>3.3879392557130075</v>
      </c>
      <c r="M79" s="203">
        <f t="shared" si="44"/>
        <v>14.910066780847556</v>
      </c>
    </row>
    <row r="80" spans="1:13" ht="14.45" customHeight="1" x14ac:dyDescent="0.25">
      <c r="A80" s="155"/>
      <c r="B80" s="99">
        <v>75</v>
      </c>
      <c r="C80" s="199">
        <f t="shared" si="42"/>
        <v>15.789684705948904</v>
      </c>
      <c r="D80" s="199">
        <f t="shared" si="35"/>
        <v>15.171865423819641</v>
      </c>
      <c r="E80" s="200">
        <f t="shared" si="35"/>
        <v>16.407503988078165</v>
      </c>
      <c r="F80" s="201">
        <f t="shared" si="43"/>
        <v>12.80109483873817</v>
      </c>
      <c r="G80" s="199">
        <f t="shared" si="36"/>
        <v>12.24209154800433</v>
      </c>
      <c r="H80" s="199">
        <f t="shared" si="36"/>
        <v>13.360098129472009</v>
      </c>
      <c r="I80" s="202">
        <f t="shared" si="37"/>
        <v>81.072517134653381</v>
      </c>
      <c r="J80" s="201">
        <f t="shared" si="37"/>
        <v>2.9885898672107327</v>
      </c>
      <c r="K80" s="199">
        <f t="shared" si="38"/>
        <v>2.6385615789249117</v>
      </c>
      <c r="L80" s="199">
        <f t="shared" si="38"/>
        <v>3.3386181554965537</v>
      </c>
      <c r="M80" s="203">
        <f t="shared" si="44"/>
        <v>18.927482865346608</v>
      </c>
    </row>
    <row r="81" spans="1:13" ht="14.45" customHeight="1" x14ac:dyDescent="0.25">
      <c r="A81" s="155"/>
      <c r="B81" s="99">
        <v>80</v>
      </c>
      <c r="C81" s="199">
        <f>AB41</f>
        <v>11.672770274066428</v>
      </c>
      <c r="D81" s="199">
        <f t="shared" si="35"/>
        <v>11.26227354145098</v>
      </c>
      <c r="E81" s="200">
        <f t="shared" si="35"/>
        <v>12.083267006681876</v>
      </c>
      <c r="F81" s="201">
        <f>AC41</f>
        <v>8.6742220949513698</v>
      </c>
      <c r="G81" s="199">
        <f t="shared" si="36"/>
        <v>8.2476060181848254</v>
      </c>
      <c r="H81" s="199">
        <f t="shared" si="36"/>
        <v>9.1008381717179141</v>
      </c>
      <c r="I81" s="202">
        <f t="shared" si="37"/>
        <v>74.311597772321633</v>
      </c>
      <c r="J81" s="201">
        <f t="shared" si="37"/>
        <v>2.9985481791150583</v>
      </c>
      <c r="K81" s="199">
        <f t="shared" si="38"/>
        <v>2.6605746267934509</v>
      </c>
      <c r="L81" s="199">
        <f t="shared" si="38"/>
        <v>3.3365217314366657</v>
      </c>
      <c r="M81" s="203">
        <f>AF41</f>
        <v>25.688402227678363</v>
      </c>
    </row>
    <row r="82" spans="1:13" ht="14.45" customHeight="1" thickBot="1" x14ac:dyDescent="0.3">
      <c r="A82" s="157"/>
      <c r="B82" s="215">
        <v>85</v>
      </c>
      <c r="C82" s="216">
        <f>AB42</f>
        <v>7.6854604840956373</v>
      </c>
      <c r="D82" s="216">
        <f t="shared" si="35"/>
        <v>6.6870156225081532</v>
      </c>
      <c r="E82" s="217">
        <f t="shared" si="35"/>
        <v>8.6839053456831223</v>
      </c>
      <c r="F82" s="218">
        <f>AC42</f>
        <v>4.9830258370294178</v>
      </c>
      <c r="G82" s="216">
        <f t="shared" si="36"/>
        <v>4.2704164147675545</v>
      </c>
      <c r="H82" s="216">
        <f t="shared" si="36"/>
        <v>5.6956352592912811</v>
      </c>
      <c r="I82" s="219">
        <f t="shared" si="37"/>
        <v>64.837049742710121</v>
      </c>
      <c r="J82" s="218">
        <f t="shared" si="37"/>
        <v>2.7024346470662195</v>
      </c>
      <c r="K82" s="216">
        <f t="shared" si="38"/>
        <v>2.2420072121466328</v>
      </c>
      <c r="L82" s="216">
        <f t="shared" si="38"/>
        <v>3.1628620819858062</v>
      </c>
      <c r="M82" s="220">
        <f>AF42</f>
        <v>35.162950257289886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2AB2B-E44A-482E-AC06-EE7D41AEB602}">
  <dimension ref="A1:AU84"/>
  <sheetViews>
    <sheetView view="pageBreakPreview" zoomScaleNormal="100" zoomScaleSheetLayoutView="100" workbookViewId="0">
      <selection activeCell="K7" sqref="K7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104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873</v>
      </c>
      <c r="D7" s="78">
        <v>0</v>
      </c>
      <c r="E7" s="78">
        <v>289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8161853.7176422775</v>
      </c>
      <c r="X7" s="92">
        <f t="shared" ref="X7:X42" si="0">V7*(1-S7)</f>
        <v>500000</v>
      </c>
      <c r="Y7" s="90">
        <f>SUM(X7:X$24)</f>
        <v>8030380.0852574687</v>
      </c>
      <c r="Z7" s="90">
        <f t="shared" ref="Z7:Z42" si="1">V7*S7</f>
        <v>0</v>
      </c>
      <c r="AA7" s="91">
        <f>SUM(Z7:Z$24)</f>
        <v>131473.63238480943</v>
      </c>
      <c r="AB7" s="84">
        <f t="shared" ref="AB7:AB42" si="2">W7/U7</f>
        <v>81.618537176422777</v>
      </c>
      <c r="AC7" s="85">
        <f t="shared" ref="AC7:AC42" si="3">Y7/U7</f>
        <v>80.303800852574682</v>
      </c>
      <c r="AD7" s="93">
        <f>AC7/AB7*100</f>
        <v>98.389169459131296</v>
      </c>
      <c r="AE7" s="85">
        <f t="shared" ref="AE7:AE42" si="4">AA7/U7</f>
        <v>1.3147363238480942</v>
      </c>
      <c r="AF7" s="94">
        <f>AE7/AB7*100</f>
        <v>1.6108305408687029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0.54966567535585042</v>
      </c>
      <c r="AL7" s="96">
        <f>U7*U7*((1-O7)*5*(1-S7)+AC8)^2*AH7+V7*V7*AI7</f>
        <v>0</v>
      </c>
      <c r="AM7" s="96">
        <f>SUM(AL7:AL$24)/U7/U7</f>
        <v>0.50359396991958305</v>
      </c>
      <c r="AN7" s="96">
        <f>U7*U7*((1-O7)*5*S7+AE8)^2*AH7+V7*V7*AI7</f>
        <v>0</v>
      </c>
      <c r="AO7" s="97">
        <f>SUM(AN7:AN$24)/U7/U7</f>
        <v>9.8998258259704562E-3</v>
      </c>
      <c r="AP7" s="84">
        <f t="shared" ref="AP7:AP42" si="5">AB7-1.96*SQRT(AK7)</f>
        <v>80.165404127301997</v>
      </c>
      <c r="AQ7" s="85">
        <f t="shared" ref="AQ7:AQ42" si="6">AB7+1.96*SQRT(AK7)</f>
        <v>83.071670225543556</v>
      </c>
      <c r="AR7" s="85">
        <f t="shared" ref="AR7:AR42" si="7">AC7-1.96*SQRT(AM7)</f>
        <v>78.912899492001955</v>
      </c>
      <c r="AS7" s="85">
        <f t="shared" ref="AS7:AS42" si="8">AC7+1.96*SQRT(AM7)</f>
        <v>81.694702213147409</v>
      </c>
      <c r="AT7" s="85">
        <f t="shared" ref="AT7:AT42" si="9">AE7-1.96*SQRT(AO7)</f>
        <v>1.1197205016873062</v>
      </c>
      <c r="AU7" s="98">
        <f t="shared" ref="AU7:AU42" si="10">AE7+1.96*SQRT(AO7)</f>
        <v>1.5097521460088823</v>
      </c>
    </row>
    <row r="8" spans="1:47" ht="14.45" customHeight="1" x14ac:dyDescent="0.25">
      <c r="A8" s="75"/>
      <c r="B8" s="99" t="s">
        <v>69</v>
      </c>
      <c r="C8" s="100">
        <v>1128</v>
      </c>
      <c r="D8" s="101">
        <v>0</v>
      </c>
      <c r="E8" s="101">
        <v>376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100000</v>
      </c>
      <c r="V8" s="112">
        <f>5*U8*((1-T8)+O8*T8)</f>
        <v>500000</v>
      </c>
      <c r="W8" s="113">
        <f>SUM(V8:V$24)</f>
        <v>7661853.7176422784</v>
      </c>
      <c r="X8" s="114">
        <f t="shared" si="0"/>
        <v>500000</v>
      </c>
      <c r="Y8" s="112">
        <f>SUM(X8:X$24)</f>
        <v>7530380.0852574687</v>
      </c>
      <c r="Z8" s="112">
        <f t="shared" si="1"/>
        <v>0</v>
      </c>
      <c r="AA8" s="113">
        <f>SUM(Z8:Z$24)</f>
        <v>131473.63238480943</v>
      </c>
      <c r="AB8" s="106">
        <f t="shared" si="2"/>
        <v>76.618537176422791</v>
      </c>
      <c r="AC8" s="107">
        <f t="shared" si="3"/>
        <v>75.303800852574682</v>
      </c>
      <c r="AD8" s="115">
        <f t="shared" ref="AD8:AD42" si="16">AC8/AB8*100</f>
        <v>98.284049301514614</v>
      </c>
      <c r="AE8" s="107">
        <f t="shared" si="4"/>
        <v>1.3147363238480942</v>
      </c>
      <c r="AF8" s="116">
        <f t="shared" ref="AF8:AF42" si="17">AE8/AB8*100</f>
        <v>1.7159506984853627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0.54966567535585042</v>
      </c>
      <c r="AL8" s="118">
        <f>U8*U8*((1-O8)*5*(1-S8)+AC9)^2*AH8+V8*V8*AI8</f>
        <v>0</v>
      </c>
      <c r="AM8" s="118">
        <f>SUM(AL8:AL$24)/U8/U8</f>
        <v>0.50359396991958305</v>
      </c>
      <c r="AN8" s="118">
        <f>U8*U8*((1-O8)*5*S8+AE9)^2*AH8+V8*V8*AI8</f>
        <v>0</v>
      </c>
      <c r="AO8" s="119">
        <f>SUM(AN8:AN$24)/U8/U8</f>
        <v>9.8998258259704562E-3</v>
      </c>
      <c r="AP8" s="106">
        <f t="shared" si="5"/>
        <v>75.165404127302011</v>
      </c>
      <c r="AQ8" s="107">
        <f t="shared" si="6"/>
        <v>78.071670225543571</v>
      </c>
      <c r="AR8" s="107">
        <f t="shared" si="7"/>
        <v>73.912899492001955</v>
      </c>
      <c r="AS8" s="107">
        <f t="shared" si="8"/>
        <v>76.694702213147409</v>
      </c>
      <c r="AT8" s="107">
        <f t="shared" si="9"/>
        <v>1.1197205016873062</v>
      </c>
      <c r="AU8" s="120">
        <f t="shared" si="10"/>
        <v>1.5097521460088823</v>
      </c>
    </row>
    <row r="9" spans="1:47" ht="14.45" customHeight="1" x14ac:dyDescent="0.25">
      <c r="A9" s="75"/>
      <c r="B9" s="99" t="s">
        <v>70</v>
      </c>
      <c r="C9" s="100">
        <v>1110</v>
      </c>
      <c r="D9" s="101">
        <v>0</v>
      </c>
      <c r="E9" s="101">
        <v>371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100000</v>
      </c>
      <c r="V9" s="112">
        <f t="shared" ref="V9:V22" si="21">5*U9*((1-T9)+O9*T9)</f>
        <v>500000</v>
      </c>
      <c r="W9" s="113">
        <f>SUM(V9:V$24)</f>
        <v>7161853.7176422784</v>
      </c>
      <c r="X9" s="114">
        <f t="shared" si="0"/>
        <v>500000</v>
      </c>
      <c r="Y9" s="112">
        <f>SUM(X9:X$24)</f>
        <v>7030380.0852574687</v>
      </c>
      <c r="Z9" s="112">
        <f t="shared" si="1"/>
        <v>0</v>
      </c>
      <c r="AA9" s="113">
        <f>SUM(Z9:Z$24)</f>
        <v>131473.63238480943</v>
      </c>
      <c r="AB9" s="106">
        <f t="shared" si="2"/>
        <v>71.618537176422791</v>
      </c>
      <c r="AC9" s="107">
        <f t="shared" si="3"/>
        <v>70.303800852574682</v>
      </c>
      <c r="AD9" s="115">
        <f t="shared" si="16"/>
        <v>98.164251357704458</v>
      </c>
      <c r="AE9" s="107">
        <f t="shared" si="4"/>
        <v>1.3147363238480942</v>
      </c>
      <c r="AF9" s="116">
        <f t="shared" si="17"/>
        <v>1.8357486422955209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0.54966567535585042</v>
      </c>
      <c r="AL9" s="118">
        <f t="shared" ref="AL9:AL23" si="23">U9*U9*((1-O9)*5*(1-S9)+AC10)^2*AH9+V9*V9*AI9</f>
        <v>0</v>
      </c>
      <c r="AM9" s="118">
        <f>SUM(AL9:AL$24)/U9/U9</f>
        <v>0.50359396991958305</v>
      </c>
      <c r="AN9" s="118">
        <f t="shared" ref="AN9:AN23" si="24">U9*U9*((1-O9)*5*S9+AE10)^2*AH9+V9*V9*AI9</f>
        <v>0</v>
      </c>
      <c r="AO9" s="119">
        <f>SUM(AN9:AN$24)/U9/U9</f>
        <v>9.8998258259704562E-3</v>
      </c>
      <c r="AP9" s="106">
        <f t="shared" si="5"/>
        <v>70.165404127302011</v>
      </c>
      <c r="AQ9" s="107">
        <f t="shared" si="6"/>
        <v>73.071670225543571</v>
      </c>
      <c r="AR9" s="107">
        <f t="shared" si="7"/>
        <v>68.912899492001955</v>
      </c>
      <c r="AS9" s="107">
        <f t="shared" si="8"/>
        <v>71.694702213147409</v>
      </c>
      <c r="AT9" s="107">
        <f t="shared" si="9"/>
        <v>1.1197205016873062</v>
      </c>
      <c r="AU9" s="120">
        <f t="shared" si="10"/>
        <v>1.5097521460088823</v>
      </c>
    </row>
    <row r="10" spans="1:47" ht="14.45" customHeight="1" x14ac:dyDescent="0.25">
      <c r="A10" s="75"/>
      <c r="B10" s="99" t="s">
        <v>71</v>
      </c>
      <c r="C10" s="100">
        <v>1114</v>
      </c>
      <c r="D10" s="101">
        <v>0</v>
      </c>
      <c r="E10" s="101">
        <v>367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100000</v>
      </c>
      <c r="V10" s="112">
        <f t="shared" si="21"/>
        <v>500000</v>
      </c>
      <c r="W10" s="113">
        <f>SUM(V10:V$24)</f>
        <v>6661853.7176422784</v>
      </c>
      <c r="X10" s="114">
        <f t="shared" si="0"/>
        <v>500000</v>
      </c>
      <c r="Y10" s="112">
        <f>SUM(X10:X$24)</f>
        <v>6530380.0852574687</v>
      </c>
      <c r="Z10" s="112">
        <f t="shared" si="1"/>
        <v>0</v>
      </c>
      <c r="AA10" s="113">
        <f>SUM(Z10:Z$24)</f>
        <v>131473.63238480943</v>
      </c>
      <c r="AB10" s="106">
        <f t="shared" si="2"/>
        <v>66.618537176422791</v>
      </c>
      <c r="AC10" s="107">
        <f t="shared" si="3"/>
        <v>65.303800852574682</v>
      </c>
      <c r="AD10" s="115">
        <f t="shared" si="16"/>
        <v>98.02647073986877</v>
      </c>
      <c r="AE10" s="107">
        <f t="shared" si="4"/>
        <v>1.3147363238480942</v>
      </c>
      <c r="AF10" s="116">
        <f t="shared" si="17"/>
        <v>1.9735292601312138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0.54966567535585042</v>
      </c>
      <c r="AL10" s="118">
        <f t="shared" si="23"/>
        <v>0</v>
      </c>
      <c r="AM10" s="118">
        <f>SUM(AL10:AL$24)/U10/U10</f>
        <v>0.50359396991958305</v>
      </c>
      <c r="AN10" s="118">
        <f t="shared" si="24"/>
        <v>0</v>
      </c>
      <c r="AO10" s="119">
        <f>SUM(AN10:AN$24)/U10/U10</f>
        <v>9.8998258259704562E-3</v>
      </c>
      <c r="AP10" s="106">
        <f t="shared" si="5"/>
        <v>65.165404127302011</v>
      </c>
      <c r="AQ10" s="107">
        <f t="shared" si="6"/>
        <v>68.071670225543571</v>
      </c>
      <c r="AR10" s="107">
        <f t="shared" si="7"/>
        <v>63.912899492001955</v>
      </c>
      <c r="AS10" s="107">
        <f t="shared" si="8"/>
        <v>66.694702213147409</v>
      </c>
      <c r="AT10" s="107">
        <f t="shared" si="9"/>
        <v>1.1197205016873062</v>
      </c>
      <c r="AU10" s="120">
        <f t="shared" si="10"/>
        <v>1.5097521460088823</v>
      </c>
    </row>
    <row r="11" spans="1:47" ht="14.45" customHeight="1" x14ac:dyDescent="0.25">
      <c r="A11" s="75"/>
      <c r="B11" s="99" t="s">
        <v>72</v>
      </c>
      <c r="C11" s="100">
        <v>752</v>
      </c>
      <c r="D11" s="101">
        <v>1</v>
      </c>
      <c r="E11" s="101">
        <v>253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1.3297872340425532E-3</v>
      </c>
      <c r="R11" s="109">
        <f t="shared" si="14"/>
        <v>1.3233315666711476E-3</v>
      </c>
      <c r="S11" s="110">
        <f t="shared" si="15"/>
        <v>0</v>
      </c>
      <c r="T11" s="111">
        <f t="shared" si="19"/>
        <v>6.5955189912992604E-3</v>
      </c>
      <c r="U11" s="112">
        <f t="shared" si="20"/>
        <v>100000</v>
      </c>
      <c r="V11" s="112">
        <f t="shared" si="21"/>
        <v>498402.60426117899</v>
      </c>
      <c r="W11" s="113">
        <f>SUM(V11:V$24)</f>
        <v>6161853.7176422784</v>
      </c>
      <c r="X11" s="114">
        <f t="shared" si="0"/>
        <v>498402.60426117899</v>
      </c>
      <c r="Y11" s="112">
        <f>SUM(X11:X$24)</f>
        <v>6030380.0852574687</v>
      </c>
      <c r="Z11" s="112">
        <f t="shared" si="1"/>
        <v>0</v>
      </c>
      <c r="AA11" s="113">
        <f>SUM(Z11:Z$24)</f>
        <v>131473.63238480943</v>
      </c>
      <c r="AB11" s="106">
        <f t="shared" si="2"/>
        <v>61.618537176422784</v>
      </c>
      <c r="AC11" s="107">
        <f t="shared" si="3"/>
        <v>60.303800852574689</v>
      </c>
      <c r="AD11" s="115">
        <f t="shared" si="16"/>
        <v>97.866329867449124</v>
      </c>
      <c r="AE11" s="107">
        <f t="shared" si="4"/>
        <v>1.3147363238480942</v>
      </c>
      <c r="AF11" s="116">
        <f t="shared" si="17"/>
        <v>2.1336701325508813</v>
      </c>
      <c r="AH11" s="117">
        <f t="shared" si="25"/>
        <v>4.3213959945323306E-5</v>
      </c>
      <c r="AI11" s="118">
        <f t="shared" si="18"/>
        <v>0</v>
      </c>
      <c r="AJ11" s="118">
        <f t="shared" si="22"/>
        <v>1526411281.3671093</v>
      </c>
      <c r="AK11" s="118">
        <f>SUM(AJ11:AJ$24)/U11/U11</f>
        <v>0.54966567535585042</v>
      </c>
      <c r="AL11" s="118">
        <f t="shared" si="23"/>
        <v>1459186760.04354</v>
      </c>
      <c r="AM11" s="118">
        <f>SUM(AL11:AL$24)/U11/U11</f>
        <v>0.50359396991958305</v>
      </c>
      <c r="AN11" s="118">
        <f t="shared" si="24"/>
        <v>756918.56877817702</v>
      </c>
      <c r="AO11" s="119">
        <f>SUM(AN11:AN$24)/U11/U11</f>
        <v>9.8998258259704562E-3</v>
      </c>
      <c r="AP11" s="106">
        <f t="shared" si="5"/>
        <v>60.165404127302011</v>
      </c>
      <c r="AQ11" s="107">
        <f t="shared" si="6"/>
        <v>63.071670225543556</v>
      </c>
      <c r="AR11" s="107">
        <f t="shared" si="7"/>
        <v>58.912899492001962</v>
      </c>
      <c r="AS11" s="107">
        <f t="shared" si="8"/>
        <v>61.694702213147416</v>
      </c>
      <c r="AT11" s="107">
        <f t="shared" si="9"/>
        <v>1.1197205016873062</v>
      </c>
      <c r="AU11" s="120">
        <f t="shared" si="10"/>
        <v>1.5097521460088823</v>
      </c>
    </row>
    <row r="12" spans="1:47" ht="14.45" customHeight="1" x14ac:dyDescent="0.25">
      <c r="A12" s="75"/>
      <c r="B12" s="99" t="s">
        <v>73</v>
      </c>
      <c r="C12" s="100">
        <v>884</v>
      </c>
      <c r="D12" s="101">
        <v>0</v>
      </c>
      <c r="E12" s="101">
        <v>295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99340.448100870068</v>
      </c>
      <c r="V12" s="112">
        <f t="shared" si="21"/>
        <v>496702.24050435034</v>
      </c>
      <c r="W12" s="113">
        <f>SUM(V12:V$24)</f>
        <v>5663451.113381098</v>
      </c>
      <c r="X12" s="114">
        <f t="shared" si="0"/>
        <v>496702.24050435034</v>
      </c>
      <c r="Y12" s="112">
        <f>SUM(X12:X$24)</f>
        <v>5531977.4809962902</v>
      </c>
      <c r="Z12" s="112">
        <f t="shared" si="1"/>
        <v>0</v>
      </c>
      <c r="AA12" s="113">
        <f>SUM(Z12:Z$24)</f>
        <v>131473.63238480943</v>
      </c>
      <c r="AB12" s="106">
        <f t="shared" si="2"/>
        <v>57.010525135043103</v>
      </c>
      <c r="AC12" s="107">
        <f t="shared" si="3"/>
        <v>55.687059870911121</v>
      </c>
      <c r="AD12" s="115">
        <f t="shared" si="16"/>
        <v>97.678559772959403</v>
      </c>
      <c r="AE12" s="107">
        <f t="shared" si="4"/>
        <v>1.3234652641320019</v>
      </c>
      <c r="AF12" s="116">
        <f t="shared" si="17"/>
        <v>2.3214402270406334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0.40231398527110102</v>
      </c>
      <c r="AL12" s="118">
        <f t="shared" si="23"/>
        <v>0</v>
      </c>
      <c r="AM12" s="118">
        <f>SUM(AL12:AL$24)/U12/U12</f>
        <v>0.36244049375774046</v>
      </c>
      <c r="AN12" s="118">
        <f t="shared" si="24"/>
        <v>0</v>
      </c>
      <c r="AO12" s="119">
        <f>SUM(AN12:AN$24)/U12/U12</f>
        <v>9.9550179368665653E-3</v>
      </c>
      <c r="AP12" s="106">
        <f t="shared" si="5"/>
        <v>55.767331905566103</v>
      </c>
      <c r="AQ12" s="107">
        <f t="shared" si="6"/>
        <v>58.253718364520104</v>
      </c>
      <c r="AR12" s="107">
        <f t="shared" si="7"/>
        <v>54.507080463963803</v>
      </c>
      <c r="AS12" s="107">
        <f t="shared" si="8"/>
        <v>56.867039277858439</v>
      </c>
      <c r="AT12" s="107">
        <f t="shared" si="9"/>
        <v>1.1279065851983718</v>
      </c>
      <c r="AU12" s="120">
        <f t="shared" si="10"/>
        <v>1.519023943065632</v>
      </c>
    </row>
    <row r="13" spans="1:47" ht="14.45" customHeight="1" x14ac:dyDescent="0.25">
      <c r="A13" s="75"/>
      <c r="B13" s="99" t="s">
        <v>74</v>
      </c>
      <c r="C13" s="100">
        <v>1074</v>
      </c>
      <c r="D13" s="101">
        <v>1</v>
      </c>
      <c r="E13" s="101">
        <v>354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9.3109869646182495E-4</v>
      </c>
      <c r="R13" s="109">
        <f t="shared" si="14"/>
        <v>9.2327189328547665E-4</v>
      </c>
      <c r="S13" s="110">
        <f t="shared" si="15"/>
        <v>0</v>
      </c>
      <c r="T13" s="111">
        <f t="shared" si="19"/>
        <v>4.6062422457556727E-3</v>
      </c>
      <c r="U13" s="112">
        <f t="shared" si="20"/>
        <v>99340.448100870068</v>
      </c>
      <c r="V13" s="112">
        <f t="shared" si="21"/>
        <v>495613.66709236591</v>
      </c>
      <c r="W13" s="113">
        <f>SUM(V13:V$24)</f>
        <v>5166748.8728767475</v>
      </c>
      <c r="X13" s="114">
        <f t="shared" si="0"/>
        <v>495613.66709236591</v>
      </c>
      <c r="Y13" s="112">
        <f>SUM(X13:X$24)</f>
        <v>5035275.2404919388</v>
      </c>
      <c r="Z13" s="112">
        <f t="shared" si="1"/>
        <v>0</v>
      </c>
      <c r="AA13" s="113">
        <f>SUM(Z13:Z$24)</f>
        <v>131473.63238480943</v>
      </c>
      <c r="AB13" s="106">
        <f t="shared" si="2"/>
        <v>52.010525135043103</v>
      </c>
      <c r="AC13" s="107">
        <f t="shared" si="3"/>
        <v>50.687059870911106</v>
      </c>
      <c r="AD13" s="115">
        <f t="shared" si="16"/>
        <v>97.45538953760672</v>
      </c>
      <c r="AE13" s="107">
        <f t="shared" si="4"/>
        <v>1.3234652641320019</v>
      </c>
      <c r="AF13" s="116">
        <f t="shared" si="17"/>
        <v>2.5446104623932966</v>
      </c>
      <c r="AH13" s="117">
        <f t="shared" si="25"/>
        <v>2.1119734830854737E-5</v>
      </c>
      <c r="AI13" s="118">
        <f t="shared" si="18"/>
        <v>0</v>
      </c>
      <c r="AJ13" s="118">
        <f t="shared" si="22"/>
        <v>513120824.20625365</v>
      </c>
      <c r="AK13" s="118">
        <f>SUM(AJ13:AJ$24)/U13/U13</f>
        <v>0.40231398527110102</v>
      </c>
      <c r="AL13" s="118">
        <f t="shared" si="23"/>
        <v>485989582.17771959</v>
      </c>
      <c r="AM13" s="118">
        <f>SUM(AL13:AL$24)/U13/U13</f>
        <v>0.36244049375774046</v>
      </c>
      <c r="AN13" s="118">
        <f t="shared" si="24"/>
        <v>368447.7926976434</v>
      </c>
      <c r="AO13" s="119">
        <f>SUM(AN13:AN$24)/U13/U13</f>
        <v>9.9550179368665653E-3</v>
      </c>
      <c r="AP13" s="106">
        <f t="shared" si="5"/>
        <v>50.767331905566103</v>
      </c>
      <c r="AQ13" s="107">
        <f t="shared" si="6"/>
        <v>53.253718364520104</v>
      </c>
      <c r="AR13" s="107">
        <f t="shared" si="7"/>
        <v>49.507080463963788</v>
      </c>
      <c r="AS13" s="107">
        <f t="shared" si="8"/>
        <v>51.867039277858424</v>
      </c>
      <c r="AT13" s="107">
        <f t="shared" si="9"/>
        <v>1.1279065851983718</v>
      </c>
      <c r="AU13" s="120">
        <f t="shared" si="10"/>
        <v>1.519023943065632</v>
      </c>
    </row>
    <row r="14" spans="1:47" ht="14.45" customHeight="1" x14ac:dyDescent="0.25">
      <c r="A14" s="75"/>
      <c r="B14" s="99" t="s">
        <v>75</v>
      </c>
      <c r="C14" s="100">
        <v>1403</v>
      </c>
      <c r="D14" s="101">
        <v>2</v>
      </c>
      <c r="E14" s="101">
        <v>476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1.4255167498218105E-3</v>
      </c>
      <c r="R14" s="109">
        <f t="shared" si="14"/>
        <v>1.4136095586918462E-3</v>
      </c>
      <c r="S14" s="110">
        <f t="shared" si="15"/>
        <v>0</v>
      </c>
      <c r="T14" s="111">
        <f t="shared" si="19"/>
        <v>7.044397477885567E-3</v>
      </c>
      <c r="U14" s="112">
        <f t="shared" si="20"/>
        <v>98882.861932115542</v>
      </c>
      <c r="V14" s="112">
        <f t="shared" si="21"/>
        <v>492759.95547547605</v>
      </c>
      <c r="W14" s="113">
        <f>SUM(V14:V$24)</f>
        <v>4671135.2057843823</v>
      </c>
      <c r="X14" s="114">
        <f t="shared" si="0"/>
        <v>492759.95547547605</v>
      </c>
      <c r="Y14" s="112">
        <f>SUM(X14:X$24)</f>
        <v>4539661.5733995736</v>
      </c>
      <c r="Z14" s="112">
        <f t="shared" si="1"/>
        <v>0</v>
      </c>
      <c r="AA14" s="113">
        <f>SUM(Z14:Z$24)</f>
        <v>131473.63238480943</v>
      </c>
      <c r="AB14" s="106">
        <f t="shared" si="2"/>
        <v>47.23907777862641</v>
      </c>
      <c r="AC14" s="107">
        <f t="shared" si="3"/>
        <v>45.909488102358061</v>
      </c>
      <c r="AD14" s="115">
        <f t="shared" si="16"/>
        <v>97.185402978231025</v>
      </c>
      <c r="AE14" s="107">
        <f t="shared" si="4"/>
        <v>1.3295896762683499</v>
      </c>
      <c r="AF14" s="116">
        <f t="shared" si="17"/>
        <v>2.8145970217689777</v>
      </c>
      <c r="AH14" s="117">
        <f t="shared" si="25"/>
        <v>2.46369839579105E-5</v>
      </c>
      <c r="AI14" s="118">
        <f t="shared" si="18"/>
        <v>0</v>
      </c>
      <c r="AJ14" s="118">
        <f t="shared" si="22"/>
        <v>486310643.66183859</v>
      </c>
      <c r="AK14" s="118">
        <f>SUM(AJ14:AJ$24)/U14/U14</f>
        <v>0.35356802561873574</v>
      </c>
      <c r="AL14" s="118">
        <f t="shared" si="23"/>
        <v>457756485.65414935</v>
      </c>
      <c r="AM14" s="118">
        <f>SUM(AL14:AL$24)/U14/U14</f>
        <v>0.31609942048723377</v>
      </c>
      <c r="AN14" s="118">
        <f t="shared" si="24"/>
        <v>431921.87859998189</v>
      </c>
      <c r="AO14" s="119">
        <f>SUM(AN14:AN$24)/U14/U14</f>
        <v>1.0009683963874662E-2</v>
      </c>
      <c r="AP14" s="106">
        <f t="shared" si="5"/>
        <v>46.073630685354075</v>
      </c>
      <c r="AQ14" s="107">
        <f t="shared" si="6"/>
        <v>48.404524871898744</v>
      </c>
      <c r="AR14" s="107">
        <f t="shared" si="7"/>
        <v>44.807522797212862</v>
      </c>
      <c r="AS14" s="107">
        <f t="shared" si="8"/>
        <v>47.011453407503261</v>
      </c>
      <c r="AT14" s="107">
        <f t="shared" si="9"/>
        <v>1.1334947963871533</v>
      </c>
      <c r="AU14" s="120">
        <f t="shared" si="10"/>
        <v>1.5256845561495465</v>
      </c>
    </row>
    <row r="15" spans="1:47" ht="14.45" customHeight="1" x14ac:dyDescent="0.25">
      <c r="A15" s="75"/>
      <c r="B15" s="99" t="s">
        <v>76</v>
      </c>
      <c r="C15" s="100">
        <v>1466</v>
      </c>
      <c r="D15" s="101">
        <v>2</v>
      </c>
      <c r="E15" s="101">
        <v>486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1.364256480218281E-3</v>
      </c>
      <c r="R15" s="109">
        <f t="shared" si="14"/>
        <v>1.339188894777454E-3</v>
      </c>
      <c r="S15" s="110">
        <f t="shared" si="15"/>
        <v>0</v>
      </c>
      <c r="T15" s="111">
        <f t="shared" si="19"/>
        <v>6.6750582610810181E-3</v>
      </c>
      <c r="U15" s="112">
        <f t="shared" si="20"/>
        <v>98186.291748914839</v>
      </c>
      <c r="V15" s="112">
        <f t="shared" si="21"/>
        <v>489400.12900302542</v>
      </c>
      <c r="W15" s="113">
        <f>SUM(V15:V$24)</f>
        <v>4178375.2503089057</v>
      </c>
      <c r="X15" s="114">
        <f t="shared" si="0"/>
        <v>489400.12900302542</v>
      </c>
      <c r="Y15" s="112">
        <f>SUM(X15:X$24)</f>
        <v>4046901.617924097</v>
      </c>
      <c r="Z15" s="112">
        <f t="shared" si="1"/>
        <v>0</v>
      </c>
      <c r="AA15" s="113">
        <f>SUM(Z15:Z$24)</f>
        <v>131473.63238480943</v>
      </c>
      <c r="AB15" s="106">
        <f t="shared" si="2"/>
        <v>42.555586690186672</v>
      </c>
      <c r="AC15" s="107">
        <f t="shared" si="3"/>
        <v>41.216564408736048</v>
      </c>
      <c r="AD15" s="115">
        <f t="shared" si="16"/>
        <v>96.853474747748209</v>
      </c>
      <c r="AE15" s="107">
        <f t="shared" si="4"/>
        <v>1.3390222814506332</v>
      </c>
      <c r="AF15" s="116">
        <f t="shared" si="17"/>
        <v>3.1465252522518083</v>
      </c>
      <c r="AH15" s="117">
        <f t="shared" si="25"/>
        <v>2.2129493102153169E-5</v>
      </c>
      <c r="AI15" s="118">
        <f t="shared" si="18"/>
        <v>0</v>
      </c>
      <c r="AJ15" s="118">
        <f t="shared" si="22"/>
        <v>344083351.57082677</v>
      </c>
      <c r="AK15" s="118">
        <f>SUM(AJ15:AJ$24)/U15/U15</f>
        <v>0.30815821248138442</v>
      </c>
      <c r="AL15" s="118">
        <f t="shared" si="23"/>
        <v>321371934.58217478</v>
      </c>
      <c r="AM15" s="118">
        <f>SUM(AL15:AL$24)/U15/U15</f>
        <v>0.27311797027229989</v>
      </c>
      <c r="AN15" s="118">
        <f t="shared" si="24"/>
        <v>387673.49445331917</v>
      </c>
      <c r="AO15" s="119">
        <f>SUM(AN15:AN$24)/U15/U15</f>
        <v>1.0107409989317266E-2</v>
      </c>
      <c r="AP15" s="106">
        <f t="shared" si="5"/>
        <v>41.467551493573765</v>
      </c>
      <c r="AQ15" s="107">
        <f t="shared" si="6"/>
        <v>43.643621886799579</v>
      </c>
      <c r="AR15" s="107">
        <f t="shared" si="7"/>
        <v>40.192254887840107</v>
      </c>
      <c r="AS15" s="107">
        <f t="shared" si="8"/>
        <v>42.240873929631988</v>
      </c>
      <c r="AT15" s="107">
        <f t="shared" si="9"/>
        <v>1.141972475018449</v>
      </c>
      <c r="AU15" s="120">
        <f t="shared" si="10"/>
        <v>1.5360720878828173</v>
      </c>
    </row>
    <row r="16" spans="1:47" ht="14.45" customHeight="1" x14ac:dyDescent="0.25">
      <c r="A16" s="75"/>
      <c r="B16" s="99" t="s">
        <v>77</v>
      </c>
      <c r="C16" s="100">
        <v>1629</v>
      </c>
      <c r="D16" s="101">
        <v>1</v>
      </c>
      <c r="E16" s="101">
        <v>541</v>
      </c>
      <c r="F16" s="102">
        <v>0.5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6.1387354205033758E-4</v>
      </c>
      <c r="R16" s="109">
        <f t="shared" si="14"/>
        <v>6.0853526360504209E-4</v>
      </c>
      <c r="S16" s="110">
        <f t="shared" si="15"/>
        <v>9.2421441774491681E-4</v>
      </c>
      <c r="T16" s="111">
        <f t="shared" si="19"/>
        <v>3.0384521504320497E-3</v>
      </c>
      <c r="U16" s="112">
        <f t="shared" si="20"/>
        <v>97530.89253105133</v>
      </c>
      <c r="V16" s="112">
        <f t="shared" si="21"/>
        <v>486977.4487495693</v>
      </c>
      <c r="W16" s="113">
        <f>SUM(V16:V$24)</f>
        <v>3688975.1213058811</v>
      </c>
      <c r="X16" s="114">
        <f t="shared" si="0"/>
        <v>486527.37717031833</v>
      </c>
      <c r="Y16" s="112">
        <f>SUM(X16:X$24)</f>
        <v>3557501.4889210719</v>
      </c>
      <c r="Z16" s="112">
        <f t="shared" si="1"/>
        <v>450.07157925098824</v>
      </c>
      <c r="AA16" s="113">
        <f>SUM(Z16:Z$24)</f>
        <v>131473.63238480943</v>
      </c>
      <c r="AB16" s="106">
        <f t="shared" si="2"/>
        <v>37.823657977203545</v>
      </c>
      <c r="AC16" s="107">
        <f t="shared" si="3"/>
        <v>36.475637581071609</v>
      </c>
      <c r="AD16" s="115">
        <f t="shared" si="16"/>
        <v>96.436039060673622</v>
      </c>
      <c r="AE16" s="107">
        <f t="shared" si="4"/>
        <v>1.3480203961319395</v>
      </c>
      <c r="AF16" s="116">
        <f t="shared" si="17"/>
        <v>3.5639609393263765</v>
      </c>
      <c r="AH16" s="117">
        <f t="shared" si="25"/>
        <v>9.2041398984385117E-6</v>
      </c>
      <c r="AI16" s="118">
        <f t="shared" si="18"/>
        <v>1.7067657032438988E-6</v>
      </c>
      <c r="AJ16" s="118">
        <f t="shared" si="22"/>
        <v>108574645.197841</v>
      </c>
      <c r="AK16" s="118">
        <f>SUM(AJ16:AJ$24)/U16/U16</f>
        <v>0.2761411600622784</v>
      </c>
      <c r="AL16" s="118">
        <f t="shared" si="23"/>
        <v>100816698.24432385</v>
      </c>
      <c r="AM16" s="118">
        <f>SUM(AL16:AL$24)/U16/U16</f>
        <v>0.24301599115329769</v>
      </c>
      <c r="AN16" s="118">
        <f t="shared" si="24"/>
        <v>564226.68196519767</v>
      </c>
      <c r="AO16" s="119">
        <f>SUM(AN16:AN$24)/U16/U16</f>
        <v>1.0202953189070555E-2</v>
      </c>
      <c r="AP16" s="106">
        <f t="shared" si="5"/>
        <v>36.793694929082278</v>
      </c>
      <c r="AQ16" s="107">
        <f t="shared" si="6"/>
        <v>38.853621025324813</v>
      </c>
      <c r="AR16" s="107">
        <f t="shared" si="7"/>
        <v>35.509423199262628</v>
      </c>
      <c r="AS16" s="107">
        <f t="shared" si="8"/>
        <v>37.441851962880591</v>
      </c>
      <c r="AT16" s="107">
        <f t="shared" si="9"/>
        <v>1.1500414453034904</v>
      </c>
      <c r="AU16" s="120">
        <f t="shared" si="10"/>
        <v>1.5459993469603885</v>
      </c>
    </row>
    <row r="17" spans="1:47" ht="14.45" customHeight="1" x14ac:dyDescent="0.25">
      <c r="A17" s="75"/>
      <c r="B17" s="99" t="s">
        <v>78</v>
      </c>
      <c r="C17" s="100">
        <v>1468</v>
      </c>
      <c r="D17" s="101">
        <v>7</v>
      </c>
      <c r="E17" s="101">
        <v>491</v>
      </c>
      <c r="F17" s="102">
        <v>0.5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4.7683923705722072E-3</v>
      </c>
      <c r="R17" s="109">
        <f t="shared" si="14"/>
        <v>4.890684225637384E-3</v>
      </c>
      <c r="S17" s="110">
        <f t="shared" si="15"/>
        <v>1.0183299389002036E-3</v>
      </c>
      <c r="T17" s="111">
        <f t="shared" si="19"/>
        <v>2.4182131061184085E-2</v>
      </c>
      <c r="U17" s="112">
        <f t="shared" si="20"/>
        <v>97234.549580906794</v>
      </c>
      <c r="V17" s="112">
        <f t="shared" si="21"/>
        <v>480779.0716306672</v>
      </c>
      <c r="W17" s="113">
        <f>SUM(V17:V$24)</f>
        <v>3201997.6725563118</v>
      </c>
      <c r="X17" s="114">
        <f t="shared" si="0"/>
        <v>480289.47990802908</v>
      </c>
      <c r="Y17" s="112">
        <f>SUM(X17:X$24)</f>
        <v>3070974.1117507531</v>
      </c>
      <c r="Z17" s="112">
        <f t="shared" si="1"/>
        <v>489.5917226381539</v>
      </c>
      <c r="AA17" s="113">
        <f>SUM(Z17:Z$24)</f>
        <v>131023.56080555843</v>
      </c>
      <c r="AB17" s="106">
        <f t="shared" si="2"/>
        <v>32.930657737988469</v>
      </c>
      <c r="AC17" s="107">
        <f t="shared" si="3"/>
        <v>31.583157684043787</v>
      </c>
      <c r="AD17" s="115">
        <f t="shared" si="16"/>
        <v>95.908068206028517</v>
      </c>
      <c r="AE17" s="107">
        <f t="shared" si="4"/>
        <v>1.3475000539446786</v>
      </c>
      <c r="AF17" s="116">
        <f t="shared" si="17"/>
        <v>4.0919317939714777</v>
      </c>
      <c r="AH17" s="117">
        <f t="shared" si="25"/>
        <v>8.1519192254409797E-5</v>
      </c>
      <c r="AI17" s="118">
        <f t="shared" si="18"/>
        <v>2.0718797210503934E-6</v>
      </c>
      <c r="AJ17" s="118">
        <f t="shared" si="22"/>
        <v>739405593.81582069</v>
      </c>
      <c r="AK17" s="118">
        <f>SUM(AJ17:AJ$24)/U17/U17</f>
        <v>0.26634308082039732</v>
      </c>
      <c r="AL17" s="118">
        <f t="shared" si="23"/>
        <v>675553180.46125937</v>
      </c>
      <c r="AM17" s="118">
        <f>SUM(AL17:AL$24)/U17/U17</f>
        <v>0.23383624327001515</v>
      </c>
      <c r="AN17" s="118">
        <f t="shared" si="24"/>
        <v>1942581.3070852845</v>
      </c>
      <c r="AO17" s="119">
        <f>SUM(AN17:AN$24)/U17/U17</f>
        <v>1.0205561549973801E-2</v>
      </c>
      <c r="AP17" s="106">
        <f t="shared" si="5"/>
        <v>31.919132365454672</v>
      </c>
      <c r="AQ17" s="107">
        <f t="shared" si="6"/>
        <v>33.942183110522265</v>
      </c>
      <c r="AR17" s="107">
        <f t="shared" si="7"/>
        <v>30.635367985774128</v>
      </c>
      <c r="AS17" s="107">
        <f t="shared" si="8"/>
        <v>32.530947382313443</v>
      </c>
      <c r="AT17" s="107">
        <f t="shared" si="9"/>
        <v>1.1494957983076359</v>
      </c>
      <c r="AU17" s="120">
        <f t="shared" si="10"/>
        <v>1.5455043095817214</v>
      </c>
    </row>
    <row r="18" spans="1:47" ht="14.45" customHeight="1" x14ac:dyDescent="0.25">
      <c r="A18" s="75"/>
      <c r="B18" s="99" t="s">
        <v>79</v>
      </c>
      <c r="C18" s="100">
        <v>1552</v>
      </c>
      <c r="D18" s="101">
        <v>8</v>
      </c>
      <c r="E18" s="101">
        <v>498</v>
      </c>
      <c r="F18" s="102">
        <v>1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5.1546391752577319E-3</v>
      </c>
      <c r="R18" s="109">
        <f t="shared" si="14"/>
        <v>5.116778919497458E-3</v>
      </c>
      <c r="S18" s="110">
        <f t="shared" si="15"/>
        <v>2.008032128514056E-3</v>
      </c>
      <c r="T18" s="111">
        <f t="shared" si="19"/>
        <v>2.528307999446075E-2</v>
      </c>
      <c r="U18" s="112">
        <f t="shared" si="20"/>
        <v>94883.2109592661</v>
      </c>
      <c r="V18" s="112">
        <f t="shared" si="21"/>
        <v>468837.88620869908</v>
      </c>
      <c r="W18" s="113">
        <f>SUM(V18:V$24)</f>
        <v>2721218.6009256449</v>
      </c>
      <c r="X18" s="114">
        <f t="shared" si="0"/>
        <v>467896.44467012741</v>
      </c>
      <c r="Y18" s="112">
        <f>SUM(X18:X$24)</f>
        <v>2590684.631842724</v>
      </c>
      <c r="Z18" s="112">
        <f t="shared" si="1"/>
        <v>941.44153857168487</v>
      </c>
      <c r="AA18" s="113">
        <f>SUM(Z18:Z$24)</f>
        <v>130533.96908292027</v>
      </c>
      <c r="AB18" s="106">
        <f t="shared" si="2"/>
        <v>28.67966390907533</v>
      </c>
      <c r="AC18" s="107">
        <f t="shared" si="3"/>
        <v>27.303930860380763</v>
      </c>
      <c r="AD18" s="115">
        <f t="shared" si="16"/>
        <v>95.203106099652615</v>
      </c>
      <c r="AE18" s="107">
        <f t="shared" si="4"/>
        <v>1.3757330486945605</v>
      </c>
      <c r="AF18" s="116">
        <f t="shared" si="17"/>
        <v>4.7968939003473698</v>
      </c>
      <c r="AH18" s="117">
        <f t="shared" si="25"/>
        <v>7.7884040782628781E-5</v>
      </c>
      <c r="AI18" s="118">
        <f t="shared" si="18"/>
        <v>4.0240962559937973E-6</v>
      </c>
      <c r="AJ18" s="118">
        <f t="shared" si="22"/>
        <v>499093051.17088294</v>
      </c>
      <c r="AK18" s="118">
        <f>SUM(AJ18:AJ$24)/U18/U18</f>
        <v>0.19757694570913989</v>
      </c>
      <c r="AL18" s="118">
        <f t="shared" si="23"/>
        <v>448762851.49175006</v>
      </c>
      <c r="AM18" s="118">
        <f>SUM(AL18:AL$24)/U18/U18</f>
        <v>0.17053150272076326</v>
      </c>
      <c r="AN18" s="118">
        <f t="shared" si="24"/>
        <v>2270461.118198859</v>
      </c>
      <c r="AO18" s="119">
        <f>SUM(AN18:AN$24)/U18/U18</f>
        <v>1.0501870463786565E-2</v>
      </c>
      <c r="AP18" s="106">
        <f t="shared" si="5"/>
        <v>27.808451194156504</v>
      </c>
      <c r="AQ18" s="107">
        <f t="shared" si="6"/>
        <v>29.550876623994156</v>
      </c>
      <c r="AR18" s="107">
        <f t="shared" si="7"/>
        <v>26.494539841866175</v>
      </c>
      <c r="AS18" s="107">
        <f t="shared" si="8"/>
        <v>28.113321878895352</v>
      </c>
      <c r="AT18" s="107">
        <f t="shared" si="9"/>
        <v>1.1748749256980471</v>
      </c>
      <c r="AU18" s="120">
        <f t="shared" si="10"/>
        <v>1.5765911716910739</v>
      </c>
    </row>
    <row r="19" spans="1:47" ht="14.45" customHeight="1" x14ac:dyDescent="0.25">
      <c r="A19" s="75"/>
      <c r="B19" s="99" t="s">
        <v>80</v>
      </c>
      <c r="C19" s="100">
        <v>2159</v>
      </c>
      <c r="D19" s="101">
        <v>12</v>
      </c>
      <c r="E19" s="101">
        <v>738</v>
      </c>
      <c r="F19" s="102">
        <v>3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5.5581287633163501E-3</v>
      </c>
      <c r="R19" s="109">
        <f t="shared" si="14"/>
        <v>5.5564909525138949E-3</v>
      </c>
      <c r="S19" s="110">
        <f t="shared" si="15"/>
        <v>4.0650406504065045E-3</v>
      </c>
      <c r="T19" s="111">
        <f t="shared" si="19"/>
        <v>2.7429117823568924E-2</v>
      </c>
      <c r="U19" s="112">
        <f t="shared" si="20"/>
        <v>92484.271146451676</v>
      </c>
      <c r="V19" s="112">
        <f t="shared" si="21"/>
        <v>456540.28626740136</v>
      </c>
      <c r="W19" s="113">
        <f>SUM(V19:V$24)</f>
        <v>2252380.7147169458</v>
      </c>
      <c r="X19" s="114">
        <f t="shared" si="0"/>
        <v>454684.43144517619</v>
      </c>
      <c r="Y19" s="112">
        <f>SUM(X19:X$24)</f>
        <v>2122788.1871725968</v>
      </c>
      <c r="Z19" s="112">
        <f t="shared" si="1"/>
        <v>1855.8548222252089</v>
      </c>
      <c r="AA19" s="113">
        <f>SUM(Z19:Z$24)</f>
        <v>129592.52754434859</v>
      </c>
      <c r="AB19" s="106">
        <f t="shared" si="2"/>
        <v>24.354203009831064</v>
      </c>
      <c r="AC19" s="107">
        <f t="shared" si="3"/>
        <v>22.952964443122408</v>
      </c>
      <c r="AD19" s="115">
        <f t="shared" si="16"/>
        <v>94.24641994590003</v>
      </c>
      <c r="AE19" s="107">
        <f t="shared" si="4"/>
        <v>1.4012385667086553</v>
      </c>
      <c r="AF19" s="116">
        <f t="shared" si="17"/>
        <v>5.7535800540999729</v>
      </c>
      <c r="AH19" s="117">
        <f t="shared" si="25"/>
        <v>6.0976669114149525E-5</v>
      </c>
      <c r="AI19" s="118">
        <f t="shared" si="18"/>
        <v>5.4857941665542648E-6</v>
      </c>
      <c r="AJ19" s="118">
        <f t="shared" si="22"/>
        <v>258986161.87213385</v>
      </c>
      <c r="AK19" s="118">
        <f>SUM(AJ19:AJ$24)/U19/U19</f>
        <v>0.14960907684067873</v>
      </c>
      <c r="AL19" s="118">
        <f t="shared" si="23"/>
        <v>227966436.5441713</v>
      </c>
      <c r="AM19" s="118">
        <f>SUM(AL19:AL$24)/U19/U19</f>
        <v>0.12702665327517906</v>
      </c>
      <c r="AN19" s="118">
        <f t="shared" si="24"/>
        <v>2209251.9886991447</v>
      </c>
      <c r="AO19" s="119">
        <f>SUM(AN19:AN$24)/U19/U19</f>
        <v>1.078830293197975E-2</v>
      </c>
      <c r="AP19" s="106">
        <f t="shared" si="5"/>
        <v>23.596088091371367</v>
      </c>
      <c r="AQ19" s="107">
        <f t="shared" si="6"/>
        <v>25.112317928290761</v>
      </c>
      <c r="AR19" s="107">
        <f t="shared" si="7"/>
        <v>22.25440478838852</v>
      </c>
      <c r="AS19" s="107">
        <f t="shared" si="8"/>
        <v>23.651524097856296</v>
      </c>
      <c r="AT19" s="107">
        <f t="shared" si="9"/>
        <v>1.1976597256089638</v>
      </c>
      <c r="AU19" s="120">
        <f t="shared" si="10"/>
        <v>1.6048174078083468</v>
      </c>
    </row>
    <row r="20" spans="1:47" ht="14.45" customHeight="1" x14ac:dyDescent="0.25">
      <c r="A20" s="75"/>
      <c r="B20" s="99" t="s">
        <v>81</v>
      </c>
      <c r="C20" s="100">
        <v>2439</v>
      </c>
      <c r="D20" s="101">
        <v>27</v>
      </c>
      <c r="E20" s="101">
        <v>825</v>
      </c>
      <c r="F20" s="102">
        <v>16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1.107011070110701E-2</v>
      </c>
      <c r="R20" s="109">
        <f t="shared" si="14"/>
        <v>1.0860013492913934E-2</v>
      </c>
      <c r="S20" s="110">
        <f t="shared" si="15"/>
        <v>1.9393939393939394E-2</v>
      </c>
      <c r="T20" s="111">
        <f t="shared" si="19"/>
        <v>5.2968393773725489E-2</v>
      </c>
      <c r="U20" s="112">
        <f t="shared" si="20"/>
        <v>89947.509176348758</v>
      </c>
      <c r="V20" s="112">
        <f t="shared" si="21"/>
        <v>438708.02629548684</v>
      </c>
      <c r="W20" s="113">
        <f>SUM(V20:V$24)</f>
        <v>1795840.4284495441</v>
      </c>
      <c r="X20" s="114">
        <f t="shared" si="0"/>
        <v>430199.74942187738</v>
      </c>
      <c r="Y20" s="112">
        <f>SUM(X20:X$24)</f>
        <v>1668103.7557274206</v>
      </c>
      <c r="Z20" s="112">
        <f t="shared" si="1"/>
        <v>8508.2768736094422</v>
      </c>
      <c r="AA20" s="113">
        <f>SUM(Z20:Z$24)</f>
        <v>127736.67272212339</v>
      </c>
      <c r="AB20" s="106">
        <f t="shared" si="2"/>
        <v>19.965427001749052</v>
      </c>
      <c r="AC20" s="107">
        <f t="shared" si="3"/>
        <v>18.545302376933858</v>
      </c>
      <c r="AD20" s="115">
        <f t="shared" si="16"/>
        <v>92.887081129340316</v>
      </c>
      <c r="AE20" s="107">
        <f t="shared" si="4"/>
        <v>1.4201246248151929</v>
      </c>
      <c r="AF20" s="116">
        <f t="shared" si="17"/>
        <v>7.1129188706596871</v>
      </c>
      <c r="AH20" s="117">
        <f t="shared" si="25"/>
        <v>9.8408886142045061E-5</v>
      </c>
      <c r="AI20" s="118">
        <f t="shared" si="18"/>
        <v>2.3051896374210423E-5</v>
      </c>
      <c r="AJ20" s="118">
        <f t="shared" si="22"/>
        <v>265089483.84784937</v>
      </c>
      <c r="AK20" s="118">
        <f>SUM(AJ20:AJ$24)/U20/U20</f>
        <v>0.12615590345811206</v>
      </c>
      <c r="AL20" s="118">
        <f t="shared" si="23"/>
        <v>229214556.56014705</v>
      </c>
      <c r="AM20" s="118">
        <f>SUM(AL20:AL$24)/U20/U20</f>
        <v>0.10611581441820832</v>
      </c>
      <c r="AN20" s="118">
        <f t="shared" si="24"/>
        <v>6098132.8007669281</v>
      </c>
      <c r="AO20" s="119">
        <f>SUM(AN20:AN$24)/U20/U20</f>
        <v>1.1132336660510427E-2</v>
      </c>
      <c r="AP20" s="106">
        <f t="shared" si="5"/>
        <v>19.269265728246509</v>
      </c>
      <c r="AQ20" s="107">
        <f t="shared" si="6"/>
        <v>20.661588275251596</v>
      </c>
      <c r="AR20" s="107">
        <f t="shared" si="7"/>
        <v>17.90682409800106</v>
      </c>
      <c r="AS20" s="107">
        <f t="shared" si="8"/>
        <v>19.183780655866656</v>
      </c>
      <c r="AT20" s="107">
        <f t="shared" si="9"/>
        <v>1.2133252425264227</v>
      </c>
      <c r="AU20" s="120">
        <f t="shared" si="10"/>
        <v>1.626924007103963</v>
      </c>
    </row>
    <row r="21" spans="1:47" ht="14.45" customHeight="1" x14ac:dyDescent="0.25">
      <c r="A21" s="75"/>
      <c r="B21" s="99" t="s">
        <v>82</v>
      </c>
      <c r="C21" s="100">
        <v>2434</v>
      </c>
      <c r="D21" s="101">
        <v>52</v>
      </c>
      <c r="E21" s="101">
        <v>832</v>
      </c>
      <c r="F21" s="102">
        <v>15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2.1364009860312245E-2</v>
      </c>
      <c r="R21" s="109">
        <f t="shared" si="14"/>
        <v>2.156474933073875E-2</v>
      </c>
      <c r="S21" s="110">
        <f t="shared" si="15"/>
        <v>1.8028846153846152E-2</v>
      </c>
      <c r="T21" s="111">
        <f t="shared" si="19"/>
        <v>0.10262088289038002</v>
      </c>
      <c r="U21" s="112">
        <f t="shared" si="20"/>
        <v>85183.134091330125</v>
      </c>
      <c r="V21" s="112">
        <f t="shared" si="21"/>
        <v>405363.78576687421</v>
      </c>
      <c r="W21" s="113">
        <f>SUM(V21:V$24)</f>
        <v>1357132.4021540573</v>
      </c>
      <c r="X21" s="114">
        <f t="shared" si="0"/>
        <v>398055.54443694261</v>
      </c>
      <c r="Y21" s="112">
        <f>SUM(X21:X$24)</f>
        <v>1237904.0063055432</v>
      </c>
      <c r="Z21" s="112">
        <f t="shared" si="1"/>
        <v>7308.2413299316258</v>
      </c>
      <c r="AA21" s="113">
        <f>SUM(Z21:Z$24)</f>
        <v>119228.39584851394</v>
      </c>
      <c r="AB21" s="106">
        <f t="shared" si="2"/>
        <v>15.931937896285801</v>
      </c>
      <c r="AC21" s="107">
        <f t="shared" si="3"/>
        <v>14.53226650452083</v>
      </c>
      <c r="AD21" s="115">
        <f t="shared" si="16"/>
        <v>91.21468210034088</v>
      </c>
      <c r="AE21" s="107">
        <f t="shared" si="4"/>
        <v>1.3996713917649681</v>
      </c>
      <c r="AF21" s="116">
        <f t="shared" si="17"/>
        <v>8.7853178996591001</v>
      </c>
      <c r="AH21" s="117">
        <f t="shared" si="25"/>
        <v>1.8173731552762495E-4</v>
      </c>
      <c r="AI21" s="118">
        <f t="shared" si="18"/>
        <v>2.1278614014671995E-5</v>
      </c>
      <c r="AJ21" s="118">
        <f t="shared" si="22"/>
        <v>288928994.19960749</v>
      </c>
      <c r="AK21" s="118">
        <f>SUM(AJ21:AJ$24)/U21/U21</f>
        <v>0.10412960261770064</v>
      </c>
      <c r="AL21" s="118">
        <f t="shared" si="23"/>
        <v>236605296.07410836</v>
      </c>
      <c r="AM21" s="118">
        <f>SUM(AL21:AL$24)/U21/U21</f>
        <v>8.672916034471663E-2</v>
      </c>
      <c r="AN21" s="118">
        <f t="shared" si="24"/>
        <v>6489434.0628025569</v>
      </c>
      <c r="AO21" s="119">
        <f>SUM(AN21:AN$24)/U21/U21</f>
        <v>1.157203938936603E-2</v>
      </c>
      <c r="AP21" s="106">
        <f t="shared" si="5"/>
        <v>15.299463168398466</v>
      </c>
      <c r="AQ21" s="107">
        <f t="shared" si="6"/>
        <v>16.564412624173137</v>
      </c>
      <c r="AR21" s="107">
        <f t="shared" si="7"/>
        <v>13.9550501305498</v>
      </c>
      <c r="AS21" s="107">
        <f t="shared" si="8"/>
        <v>15.10948287849186</v>
      </c>
      <c r="AT21" s="107">
        <f t="shared" si="9"/>
        <v>1.1888275004183404</v>
      </c>
      <c r="AU21" s="120">
        <f t="shared" si="10"/>
        <v>1.6105152831115959</v>
      </c>
    </row>
    <row r="22" spans="1:47" ht="14.45" customHeight="1" x14ac:dyDescent="0.25">
      <c r="A22" s="75"/>
      <c r="B22" s="99" t="s">
        <v>83</v>
      </c>
      <c r="C22" s="100">
        <v>1527</v>
      </c>
      <c r="D22" s="101">
        <v>45</v>
      </c>
      <c r="E22" s="101">
        <v>482</v>
      </c>
      <c r="F22" s="102">
        <v>20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2.9469548133595286E-2</v>
      </c>
      <c r="R22" s="109">
        <f t="shared" si="14"/>
        <v>2.8762014869438246E-2</v>
      </c>
      <c r="S22" s="110">
        <f t="shared" si="15"/>
        <v>4.1493775933609957E-2</v>
      </c>
      <c r="T22" s="111">
        <f t="shared" si="19"/>
        <v>0.13470827428043938</v>
      </c>
      <c r="U22" s="112">
        <f t="shared" si="20"/>
        <v>76441.565663508198</v>
      </c>
      <c r="V22" s="112">
        <f t="shared" si="21"/>
        <v>358017.73417368368</v>
      </c>
      <c r="W22" s="113">
        <f>SUM(V22:V$24)</f>
        <v>951768.61638718308</v>
      </c>
      <c r="X22" s="114">
        <f t="shared" si="0"/>
        <v>343162.22653162212</v>
      </c>
      <c r="Y22" s="112">
        <f>SUM(X22:X$24)</f>
        <v>839848.4618686008</v>
      </c>
      <c r="Z22" s="112">
        <f t="shared" si="1"/>
        <v>14855.507642061562</v>
      </c>
      <c r="AA22" s="113">
        <f>SUM(Z22:Z$24)</f>
        <v>111920.15451858232</v>
      </c>
      <c r="AB22" s="106">
        <f t="shared" si="2"/>
        <v>12.450930434586061</v>
      </c>
      <c r="AC22" s="107">
        <f t="shared" si="3"/>
        <v>10.986803509043368</v>
      </c>
      <c r="AD22" s="115">
        <f t="shared" si="16"/>
        <v>88.24082317996367</v>
      </c>
      <c r="AE22" s="107">
        <f t="shared" si="4"/>
        <v>1.4641269255426952</v>
      </c>
      <c r="AF22" s="116">
        <f t="shared" si="17"/>
        <v>11.759176820036348</v>
      </c>
      <c r="AH22" s="117">
        <f t="shared" si="25"/>
        <v>3.489302182462311E-4</v>
      </c>
      <c r="AI22" s="118">
        <f t="shared" si="18"/>
        <v>8.2514610980044257E-5</v>
      </c>
      <c r="AJ22" s="118">
        <f t="shared" si="22"/>
        <v>261537115.12771237</v>
      </c>
      <c r="AK22" s="118">
        <f>SUM(AJ22:AJ$24)/U22/U22</f>
        <v>7.9860983958219584E-2</v>
      </c>
      <c r="AL22" s="118">
        <f t="shared" si="23"/>
        <v>204830884.47153279</v>
      </c>
      <c r="AM22" s="118">
        <f>SUM(AL22:AL$24)/U22/U22</f>
        <v>6.7207750120119605E-2</v>
      </c>
      <c r="AN22" s="118">
        <f t="shared" si="24"/>
        <v>15569843.899903994</v>
      </c>
      <c r="AO22" s="119">
        <f>SUM(AN22:AN$24)/U22/U22</f>
        <v>1.3259465834125952E-2</v>
      </c>
      <c r="AP22" s="106">
        <f t="shared" si="5"/>
        <v>11.897040593576229</v>
      </c>
      <c r="AQ22" s="107">
        <f t="shared" si="6"/>
        <v>13.004820275595893</v>
      </c>
      <c r="AR22" s="107">
        <f t="shared" si="7"/>
        <v>10.478684140330216</v>
      </c>
      <c r="AS22" s="107">
        <f t="shared" si="8"/>
        <v>11.494922877756519</v>
      </c>
      <c r="AT22" s="107">
        <f t="shared" si="9"/>
        <v>1.2384334078059682</v>
      </c>
      <c r="AU22" s="120">
        <f t="shared" si="10"/>
        <v>1.6898204432794222</v>
      </c>
    </row>
    <row r="23" spans="1:47" ht="14.45" customHeight="1" x14ac:dyDescent="0.25">
      <c r="A23" s="75"/>
      <c r="B23" s="99" t="s">
        <v>84</v>
      </c>
      <c r="C23" s="100">
        <v>1181</v>
      </c>
      <c r="D23" s="101">
        <v>61</v>
      </c>
      <c r="E23" s="101">
        <v>390</v>
      </c>
      <c r="F23" s="102">
        <v>36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5.1651143099068583E-2</v>
      </c>
      <c r="R23" s="109">
        <f t="shared" si="14"/>
        <v>5.2446740736816849E-2</v>
      </c>
      <c r="S23" s="110">
        <f t="shared" si="15"/>
        <v>9.2307692307692313E-2</v>
      </c>
      <c r="T23" s="111">
        <f>5*R23/(1+5*(1-O23)*R23)</f>
        <v>0.23320507474559554</v>
      </c>
      <c r="U23" s="112">
        <f t="shared" si="20"/>
        <v>66144.254269682118</v>
      </c>
      <c r="V23" s="112">
        <f>5*U23*((1-T23)+O23*T23)</f>
        <v>294111.23635609722</v>
      </c>
      <c r="W23" s="113">
        <f>SUM(V23:V$24)</f>
        <v>593750.8822134994</v>
      </c>
      <c r="X23" s="114">
        <f t="shared" si="0"/>
        <v>266962.50684630364</v>
      </c>
      <c r="Y23" s="112">
        <f>SUM(X23:X$24)</f>
        <v>496686.23533697857</v>
      </c>
      <c r="Z23" s="112">
        <f t="shared" si="1"/>
        <v>27148.729509793589</v>
      </c>
      <c r="AA23" s="113">
        <f>SUM(Z23:Z$24)</f>
        <v>97064.646876520754</v>
      </c>
      <c r="AB23" s="106">
        <f t="shared" si="2"/>
        <v>8.9766055837997563</v>
      </c>
      <c r="AC23" s="107">
        <f t="shared" si="3"/>
        <v>7.509136520186602</v>
      </c>
      <c r="AD23" s="115">
        <f t="shared" si="16"/>
        <v>83.652294289708777</v>
      </c>
      <c r="AE23" s="107">
        <f t="shared" si="4"/>
        <v>1.4674690636131535</v>
      </c>
      <c r="AF23" s="116">
        <f t="shared" si="17"/>
        <v>16.347705710291223</v>
      </c>
      <c r="AH23" s="117">
        <f>IF(D23=0,0,T23*T23*(1-T23)/D23)</f>
        <v>6.8363673070464094E-4</v>
      </c>
      <c r="AI23" s="118">
        <f t="shared" si="18"/>
        <v>2.1483841602184798E-4</v>
      </c>
      <c r="AJ23" s="118">
        <f t="shared" si="22"/>
        <v>205115607.52062774</v>
      </c>
      <c r="AK23" s="118">
        <f>SUM(AJ23:AJ$24)/U23/U23</f>
        <v>4.6882899039682825E-2</v>
      </c>
      <c r="AL23" s="118">
        <f t="shared" si="23"/>
        <v>152193154.62799829</v>
      </c>
      <c r="AM23" s="118">
        <f>SUM(AL23:AL$24)/U23/U23</f>
        <v>4.294453812934873E-2</v>
      </c>
      <c r="AN23" s="118">
        <f t="shared" si="24"/>
        <v>26217486.40279682</v>
      </c>
      <c r="AO23" s="119">
        <f>SUM(AN23:AN$24)/U23/U23</f>
        <v>1.4150510184572543E-2</v>
      </c>
      <c r="AP23" s="106">
        <f t="shared" si="5"/>
        <v>8.5522173830320565</v>
      </c>
      <c r="AQ23" s="107">
        <f t="shared" si="6"/>
        <v>9.400993784567456</v>
      </c>
      <c r="AR23" s="107">
        <f t="shared" si="7"/>
        <v>7.1029644659070073</v>
      </c>
      <c r="AS23" s="107">
        <f t="shared" si="8"/>
        <v>7.9153085744661968</v>
      </c>
      <c r="AT23" s="107">
        <f t="shared" si="9"/>
        <v>1.2343154663321898</v>
      </c>
      <c r="AU23" s="120">
        <f t="shared" si="10"/>
        <v>1.7006226608941173</v>
      </c>
    </row>
    <row r="24" spans="1:47" ht="14.45" customHeight="1" x14ac:dyDescent="0.25">
      <c r="A24" s="51"/>
      <c r="B24" s="121" t="s">
        <v>85</v>
      </c>
      <c r="C24" s="122">
        <v>1336</v>
      </c>
      <c r="D24" s="123">
        <v>202</v>
      </c>
      <c r="E24" s="123">
        <v>450</v>
      </c>
      <c r="F24" s="124">
        <v>105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0.15119760479041916</v>
      </c>
      <c r="R24" s="131">
        <f t="shared" si="14"/>
        <v>0.16926691514268549</v>
      </c>
      <c r="S24" s="132">
        <f t="shared" si="15"/>
        <v>0.23333333333333334</v>
      </c>
      <c r="T24" s="128">
        <v>1</v>
      </c>
      <c r="U24" s="133">
        <f>U23*(1-T23)</f>
        <v>50719.078508729217</v>
      </c>
      <c r="V24" s="133">
        <f>U24/R24</f>
        <v>299639.64585740212</v>
      </c>
      <c r="W24" s="134">
        <f>SUM(V24:V$24)</f>
        <v>299639.64585740212</v>
      </c>
      <c r="X24" s="128">
        <f t="shared" si="0"/>
        <v>229723.72849067496</v>
      </c>
      <c r="Y24" s="133">
        <f>SUM(X24:X$24)</f>
        <v>229723.72849067496</v>
      </c>
      <c r="Z24" s="133">
        <f t="shared" si="1"/>
        <v>69915.917366727168</v>
      </c>
      <c r="AA24" s="134">
        <f>SUM(Z24:Z$24)</f>
        <v>69915.917366727168</v>
      </c>
      <c r="AB24" s="135">
        <f t="shared" si="2"/>
        <v>5.9078290589572013</v>
      </c>
      <c r="AC24" s="129">
        <f t="shared" si="3"/>
        <v>4.5293356118671877</v>
      </c>
      <c r="AD24" s="136">
        <f t="shared" si="16"/>
        <v>76.666666666666671</v>
      </c>
      <c r="AE24" s="129">
        <f t="shared" si="4"/>
        <v>1.3784934470900136</v>
      </c>
      <c r="AF24" s="137">
        <f t="shared" si="17"/>
        <v>23.333333333333332</v>
      </c>
      <c r="AH24" s="138">
        <f>0</f>
        <v>0</v>
      </c>
      <c r="AI24" s="139">
        <f t="shared" si="18"/>
        <v>3.9753086419753081E-4</v>
      </c>
      <c r="AJ24" s="139">
        <v>0</v>
      </c>
      <c r="AK24" s="139">
        <f>(1-R24)/R24/R24/D24</f>
        <v>0.14353769866783131</v>
      </c>
      <c r="AL24" s="139">
        <f>V24*V24*AI24</f>
        <v>35691878.262956657</v>
      </c>
      <c r="AM24" s="139">
        <f>(1-S24)*(1-S24)*(1-R24)/R24/R24/D24+AI24/R24/R24</f>
        <v>9.8243068351714966E-2</v>
      </c>
      <c r="AN24" s="139">
        <f>V24*V24*AI24</f>
        <v>35691878.262956657</v>
      </c>
      <c r="AO24" s="140">
        <f>S24*S24*(1-R24)/R24/R24/D24+AI24/R24/R24</f>
        <v>2.1689629062204934E-2</v>
      </c>
      <c r="AP24" s="135">
        <f t="shared" si="5"/>
        <v>5.1652562186227726</v>
      </c>
      <c r="AQ24" s="129">
        <f t="shared" si="6"/>
        <v>6.6504018992916301</v>
      </c>
      <c r="AR24" s="129">
        <f t="shared" si="7"/>
        <v>3.9149981057844578</v>
      </c>
      <c r="AS24" s="129">
        <f t="shared" si="8"/>
        <v>5.143673117949918</v>
      </c>
      <c r="AT24" s="129">
        <f t="shared" si="9"/>
        <v>1.089836420490337</v>
      </c>
      <c r="AU24" s="141">
        <f t="shared" si="10"/>
        <v>1.6671504736896903</v>
      </c>
    </row>
    <row r="25" spans="1:47" ht="14.45" customHeight="1" x14ac:dyDescent="0.15">
      <c r="A25" s="75" t="s">
        <v>86</v>
      </c>
      <c r="B25" s="76" t="s">
        <v>68</v>
      </c>
      <c r="C25" s="142">
        <v>886</v>
      </c>
      <c r="D25" s="78">
        <v>1</v>
      </c>
      <c r="E25" s="78">
        <v>300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1.128668171557562E-3</v>
      </c>
      <c r="R25" s="148">
        <f t="shared" si="14"/>
        <v>1.1771213572704801E-3</v>
      </c>
      <c r="S25" s="149">
        <f t="shared" si="15"/>
        <v>0</v>
      </c>
      <c r="T25" s="150">
        <f>5*R25/(1+5*(1-O25)*R25)</f>
        <v>5.8566456163029312E-3</v>
      </c>
      <c r="U25" s="151">
        <v>100000</v>
      </c>
      <c r="V25" s="151">
        <f>5*U25*((1-T25)+O25*T25)</f>
        <v>497539.6614910952</v>
      </c>
      <c r="W25" s="152">
        <f>SUM(V25:V$42)</f>
        <v>8626269.4143470861</v>
      </c>
      <c r="X25" s="153">
        <f t="shared" si="0"/>
        <v>497539.6614910952</v>
      </c>
      <c r="Y25" s="151">
        <f>SUM(X25:X$42)</f>
        <v>8374610.5070556439</v>
      </c>
      <c r="Z25" s="151">
        <f t="shared" si="1"/>
        <v>0</v>
      </c>
      <c r="AA25" s="152">
        <f>SUM(Z25:Z$42)</f>
        <v>251658.90729144379</v>
      </c>
      <c r="AB25" s="146">
        <f t="shared" si="2"/>
        <v>86.262694143470867</v>
      </c>
      <c r="AC25" s="147">
        <f t="shared" si="3"/>
        <v>83.746105070556439</v>
      </c>
      <c r="AD25" s="93">
        <f t="shared" si="16"/>
        <v>97.082644939504362</v>
      </c>
      <c r="AE25" s="147">
        <f t="shared" si="4"/>
        <v>2.5165890729144378</v>
      </c>
      <c r="AF25" s="94">
        <f t="shared" si="17"/>
        <v>2.9173550604956566</v>
      </c>
      <c r="AH25" s="95">
        <f>IF(D25=0,0,T25*T25*(1-T25)/D25)</f>
        <v>3.4099413185773072E-5</v>
      </c>
      <c r="AI25" s="96">
        <f t="shared" si="18"/>
        <v>0</v>
      </c>
      <c r="AJ25" s="96">
        <f>U25*U25*((1-O25)*5+AB26)^2*AH25</f>
        <v>2520063796.6988592</v>
      </c>
      <c r="AK25" s="96">
        <f>SUM(AJ25:AJ$42)/U25/U25</f>
        <v>0.82689040951256887</v>
      </c>
      <c r="AL25" s="96">
        <f>U25*U25*((1-O25)*5*(1-S25)+AC26)^2*AH25+V25*V25*AI25</f>
        <v>2373835714.5960517</v>
      </c>
      <c r="AM25" s="96">
        <f>SUM(AL25:AL$42)/U25/U25</f>
        <v>0.74394603378438562</v>
      </c>
      <c r="AN25" s="96">
        <f>U25*U25*((1-O25)*5*S25+AE26)^2*AH25+V25*V25*AI25</f>
        <v>2185110.9382115859</v>
      </c>
      <c r="AO25" s="97">
        <f>SUM(AN25:AN$42)/U25/U25</f>
        <v>1.6553056553752853E-2</v>
      </c>
      <c r="AP25" s="146">
        <f t="shared" si="5"/>
        <v>84.480397255412228</v>
      </c>
      <c r="AQ25" s="147">
        <f t="shared" si="6"/>
        <v>88.044991031529506</v>
      </c>
      <c r="AR25" s="147">
        <f t="shared" si="7"/>
        <v>82.055559867556497</v>
      </c>
      <c r="AS25" s="147">
        <f t="shared" si="8"/>
        <v>85.436650273556381</v>
      </c>
      <c r="AT25" s="147">
        <f t="shared" si="9"/>
        <v>2.2644180554344406</v>
      </c>
      <c r="AU25" s="154">
        <f t="shared" si="10"/>
        <v>2.7687600903944349</v>
      </c>
    </row>
    <row r="26" spans="1:47" ht="14.45" customHeight="1" x14ac:dyDescent="0.15">
      <c r="A26" s="155"/>
      <c r="B26" s="99" t="s">
        <v>69</v>
      </c>
      <c r="C26" s="142">
        <v>1027</v>
      </c>
      <c r="D26" s="101">
        <v>0</v>
      </c>
      <c r="E26" s="101">
        <v>334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99414.335438369701</v>
      </c>
      <c r="V26" s="112">
        <f>5*U26*((1-T26)+O26*T26)</f>
        <v>497071.67719184852</v>
      </c>
      <c r="W26" s="113">
        <f>SUM(V26:V$42)</f>
        <v>8128729.7528559929</v>
      </c>
      <c r="X26" s="114">
        <f t="shared" si="0"/>
        <v>497071.67719184852</v>
      </c>
      <c r="Y26" s="112">
        <f>SUM(X26:X$42)</f>
        <v>7877070.8455645498</v>
      </c>
      <c r="Z26" s="112">
        <f t="shared" si="1"/>
        <v>0</v>
      </c>
      <c r="AA26" s="113">
        <f>SUM(Z26:Z$42)</f>
        <v>251658.90729144379</v>
      </c>
      <c r="AB26" s="106">
        <f t="shared" si="2"/>
        <v>81.766173027382621</v>
      </c>
      <c r="AC26" s="107">
        <f t="shared" si="3"/>
        <v>79.234758355828987</v>
      </c>
      <c r="AD26" s="115">
        <f t="shared" si="16"/>
        <v>96.90408077346865</v>
      </c>
      <c r="AE26" s="107">
        <f t="shared" si="4"/>
        <v>2.5314146715536374</v>
      </c>
      <c r="AF26" s="116">
        <f t="shared" si="17"/>
        <v>3.0959192265313598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0.58167743533692029</v>
      </c>
      <c r="AL26" s="118">
        <f>U26*U26*((1-O26)*5*(1-S26)+AC27)^2*AH26+V26*V26*AI26</f>
        <v>0</v>
      </c>
      <c r="AM26" s="118">
        <f>SUM(AL26:AL$42)/U26/U26</f>
        <v>0.51254851174708438</v>
      </c>
      <c r="AN26" s="118">
        <f>U26*U26*((1-O26)*5*S26+AE27)^2*AH26+V26*V26*AI26</f>
        <v>0</v>
      </c>
      <c r="AO26" s="119">
        <f>SUM(AN26:AN$42)/U26/U26</f>
        <v>1.6527570809590022E-2</v>
      </c>
      <c r="AP26" s="106">
        <f t="shared" si="5"/>
        <v>80.271324528172642</v>
      </c>
      <c r="AQ26" s="107">
        <f t="shared" si="6"/>
        <v>83.2610215265926</v>
      </c>
      <c r="AR26" s="107">
        <f t="shared" si="7"/>
        <v>77.831545484334569</v>
      </c>
      <c r="AS26" s="107">
        <f t="shared" si="8"/>
        <v>80.637971227323405</v>
      </c>
      <c r="AT26" s="107">
        <f t="shared" si="9"/>
        <v>2.279437855115853</v>
      </c>
      <c r="AU26" s="120">
        <f t="shared" si="10"/>
        <v>2.7833914879914219</v>
      </c>
    </row>
    <row r="27" spans="1:47" ht="14.45" customHeight="1" x14ac:dyDescent="0.15">
      <c r="A27" s="155"/>
      <c r="B27" s="99" t="s">
        <v>70</v>
      </c>
      <c r="C27" s="142">
        <v>1262</v>
      </c>
      <c r="D27" s="101">
        <v>0</v>
      </c>
      <c r="E27" s="101">
        <v>430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99414.335438369701</v>
      </c>
      <c r="V27" s="112">
        <f t="shared" ref="V27:V40" si="30">5*U27*((1-T27)+O27*T27)</f>
        <v>497071.67719184852</v>
      </c>
      <c r="W27" s="113">
        <f>SUM(V27:V$42)</f>
        <v>7631658.0756641449</v>
      </c>
      <c r="X27" s="114">
        <f t="shared" si="0"/>
        <v>497071.67719184852</v>
      </c>
      <c r="Y27" s="112">
        <f>SUM(X27:X$42)</f>
        <v>7379999.1683727009</v>
      </c>
      <c r="Z27" s="112">
        <f t="shared" si="1"/>
        <v>0</v>
      </c>
      <c r="AA27" s="113">
        <f>SUM(Z27:Z$42)</f>
        <v>251658.90729144379</v>
      </c>
      <c r="AB27" s="106">
        <f t="shared" si="2"/>
        <v>76.766173027382621</v>
      </c>
      <c r="AC27" s="107">
        <f t="shared" si="3"/>
        <v>74.234758355828987</v>
      </c>
      <c r="AD27" s="115">
        <f t="shared" si="16"/>
        <v>96.702434716068666</v>
      </c>
      <c r="AE27" s="107">
        <f t="shared" si="4"/>
        <v>2.5314146715536374</v>
      </c>
      <c r="AF27" s="116">
        <f t="shared" si="17"/>
        <v>3.2975652839313452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0.58167743533692029</v>
      </c>
      <c r="AL27" s="118">
        <f t="shared" ref="AL27:AL40" si="33">U27*U27*((1-O27)*5*(1-S27)+AC28)^2*AH27+V27*V27*AI27</f>
        <v>0</v>
      </c>
      <c r="AM27" s="118">
        <f>SUM(AL27:AL$42)/U27/U27</f>
        <v>0.51254851174708438</v>
      </c>
      <c r="AN27" s="118">
        <f t="shared" ref="AN27:AN40" si="34">U27*U27*((1-O27)*5*S27+AE28)^2*AH27+V27*V27*AI27</f>
        <v>0</v>
      </c>
      <c r="AO27" s="119">
        <f>SUM(AN27:AN$42)/U27/U27</f>
        <v>1.6527570809590022E-2</v>
      </c>
      <c r="AP27" s="106">
        <f t="shared" si="5"/>
        <v>75.271324528172642</v>
      </c>
      <c r="AQ27" s="107">
        <f t="shared" si="6"/>
        <v>78.2610215265926</v>
      </c>
      <c r="AR27" s="107">
        <f t="shared" si="7"/>
        <v>72.831545484334569</v>
      </c>
      <c r="AS27" s="107">
        <f t="shared" si="8"/>
        <v>75.637971227323405</v>
      </c>
      <c r="AT27" s="107">
        <f t="shared" si="9"/>
        <v>2.279437855115853</v>
      </c>
      <c r="AU27" s="120">
        <f t="shared" si="10"/>
        <v>2.7833914879914219</v>
      </c>
    </row>
    <row r="28" spans="1:47" ht="14.45" customHeight="1" x14ac:dyDescent="0.15">
      <c r="A28" s="155"/>
      <c r="B28" s="99" t="s">
        <v>71</v>
      </c>
      <c r="C28" s="142">
        <v>1103</v>
      </c>
      <c r="D28" s="101">
        <v>0</v>
      </c>
      <c r="E28" s="101">
        <v>365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99414.335438369701</v>
      </c>
      <c r="V28" s="112">
        <f t="shared" si="30"/>
        <v>497071.67719184852</v>
      </c>
      <c r="W28" s="113">
        <f>SUM(V28:V$42)</f>
        <v>7134586.398472297</v>
      </c>
      <c r="X28" s="114">
        <f t="shared" si="0"/>
        <v>497071.67719184852</v>
      </c>
      <c r="Y28" s="112">
        <f>SUM(X28:X$42)</f>
        <v>6882927.4911808521</v>
      </c>
      <c r="Z28" s="112">
        <f t="shared" si="1"/>
        <v>0</v>
      </c>
      <c r="AA28" s="113">
        <f>SUM(Z28:Z$42)</f>
        <v>251658.90729144379</v>
      </c>
      <c r="AB28" s="106">
        <f t="shared" si="2"/>
        <v>71.766173027382635</v>
      </c>
      <c r="AC28" s="107">
        <f t="shared" si="3"/>
        <v>69.234758355828987</v>
      </c>
      <c r="AD28" s="115">
        <f t="shared" si="16"/>
        <v>96.472691011978895</v>
      </c>
      <c r="AE28" s="107">
        <f t="shared" si="4"/>
        <v>2.5314146715536374</v>
      </c>
      <c r="AF28" s="116">
        <f t="shared" si="17"/>
        <v>3.5273089880210931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0.58167743533692029</v>
      </c>
      <c r="AL28" s="118">
        <f t="shared" si="33"/>
        <v>0</v>
      </c>
      <c r="AM28" s="118">
        <f>SUM(AL28:AL$42)/U28/U28</f>
        <v>0.51254851174708438</v>
      </c>
      <c r="AN28" s="118">
        <f t="shared" si="34"/>
        <v>0</v>
      </c>
      <c r="AO28" s="119">
        <f>SUM(AN28:AN$42)/U28/U28</f>
        <v>1.6527570809590022E-2</v>
      </c>
      <c r="AP28" s="106">
        <f t="shared" si="5"/>
        <v>70.271324528172656</v>
      </c>
      <c r="AQ28" s="107">
        <f t="shared" si="6"/>
        <v>73.261021526592614</v>
      </c>
      <c r="AR28" s="107">
        <f t="shared" si="7"/>
        <v>67.831545484334569</v>
      </c>
      <c r="AS28" s="107">
        <f t="shared" si="8"/>
        <v>70.637971227323405</v>
      </c>
      <c r="AT28" s="107">
        <f t="shared" si="9"/>
        <v>2.279437855115853</v>
      </c>
      <c r="AU28" s="120">
        <f t="shared" si="10"/>
        <v>2.7833914879914219</v>
      </c>
    </row>
    <row r="29" spans="1:47" ht="14.45" customHeight="1" x14ac:dyDescent="0.15">
      <c r="A29" s="155"/>
      <c r="B29" s="99" t="s">
        <v>72</v>
      </c>
      <c r="C29" s="142">
        <v>740</v>
      </c>
      <c r="D29" s="101">
        <v>0</v>
      </c>
      <c r="E29" s="101">
        <v>243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99414.335438369701</v>
      </c>
      <c r="V29" s="112">
        <f t="shared" si="30"/>
        <v>497071.67719184852</v>
      </c>
      <c r="W29" s="113">
        <f>SUM(V29:V$42)</f>
        <v>6637514.7212804472</v>
      </c>
      <c r="X29" s="114">
        <f t="shared" si="0"/>
        <v>497071.67719184852</v>
      </c>
      <c r="Y29" s="112">
        <f>SUM(X29:X$42)</f>
        <v>6385855.8139890032</v>
      </c>
      <c r="Z29" s="112">
        <f t="shared" si="1"/>
        <v>0</v>
      </c>
      <c r="AA29" s="113">
        <f>SUM(Z29:Z$42)</f>
        <v>251658.90729144379</v>
      </c>
      <c r="AB29" s="106">
        <f t="shared" si="2"/>
        <v>66.766173027382621</v>
      </c>
      <c r="AC29" s="107">
        <f t="shared" si="3"/>
        <v>64.234758355828973</v>
      </c>
      <c r="AD29" s="115">
        <f t="shared" si="16"/>
        <v>96.208537112774977</v>
      </c>
      <c r="AE29" s="107">
        <f t="shared" si="4"/>
        <v>2.5314146715536374</v>
      </c>
      <c r="AF29" s="116">
        <f t="shared" si="17"/>
        <v>3.7914628872249958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0.58167743533692029</v>
      </c>
      <c r="AL29" s="118">
        <f t="shared" si="33"/>
        <v>0</v>
      </c>
      <c r="AM29" s="118">
        <f>SUM(AL29:AL$42)/U29/U29</f>
        <v>0.51254851174708438</v>
      </c>
      <c r="AN29" s="118">
        <f t="shared" si="34"/>
        <v>0</v>
      </c>
      <c r="AO29" s="119">
        <f>SUM(AN29:AN$42)/U29/U29</f>
        <v>1.6527570809590022E-2</v>
      </c>
      <c r="AP29" s="106">
        <f t="shared" si="5"/>
        <v>65.271324528172642</v>
      </c>
      <c r="AQ29" s="107">
        <f t="shared" si="6"/>
        <v>68.2610215265926</v>
      </c>
      <c r="AR29" s="107">
        <f t="shared" si="7"/>
        <v>62.831545484334555</v>
      </c>
      <c r="AS29" s="107">
        <f t="shared" si="8"/>
        <v>65.637971227323391</v>
      </c>
      <c r="AT29" s="107">
        <f t="shared" si="9"/>
        <v>2.279437855115853</v>
      </c>
      <c r="AU29" s="120">
        <f t="shared" si="10"/>
        <v>2.7833914879914219</v>
      </c>
    </row>
    <row r="30" spans="1:47" ht="14.45" customHeight="1" x14ac:dyDescent="0.15">
      <c r="A30" s="155"/>
      <c r="B30" s="99" t="s">
        <v>73</v>
      </c>
      <c r="C30" s="142">
        <v>834</v>
      </c>
      <c r="D30" s="101">
        <v>2</v>
      </c>
      <c r="E30" s="101">
        <v>283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2.3980815347721821E-3</v>
      </c>
      <c r="R30" s="109">
        <f t="shared" si="14"/>
        <v>2.3865555253600678E-3</v>
      </c>
      <c r="S30" s="110">
        <f t="shared" si="15"/>
        <v>0</v>
      </c>
      <c r="T30" s="111">
        <f t="shared" si="28"/>
        <v>1.1864610557454452E-2</v>
      </c>
      <c r="U30" s="112">
        <f t="shared" si="29"/>
        <v>99414.335438369701</v>
      </c>
      <c r="V30" s="112">
        <f t="shared" si="30"/>
        <v>494232.11036602315</v>
      </c>
      <c r="W30" s="113">
        <f>SUM(V30:V$42)</f>
        <v>6140443.0440885993</v>
      </c>
      <c r="X30" s="114">
        <f t="shared" si="0"/>
        <v>494232.11036602315</v>
      </c>
      <c r="Y30" s="112">
        <f>SUM(X30:X$42)</f>
        <v>5888784.1367971553</v>
      </c>
      <c r="Z30" s="112">
        <f t="shared" si="1"/>
        <v>0</v>
      </c>
      <c r="AA30" s="113">
        <f>SUM(Z30:Z$42)</f>
        <v>251658.90729144379</v>
      </c>
      <c r="AB30" s="106">
        <f t="shared" si="2"/>
        <v>61.766173027382628</v>
      </c>
      <c r="AC30" s="107">
        <f t="shared" si="3"/>
        <v>59.234758355828987</v>
      </c>
      <c r="AD30" s="115">
        <f t="shared" si="16"/>
        <v>95.901616455286302</v>
      </c>
      <c r="AE30" s="107">
        <f t="shared" si="4"/>
        <v>2.5314146715536374</v>
      </c>
      <c r="AF30" s="116">
        <f t="shared" si="17"/>
        <v>4.0983835447136938</v>
      </c>
      <c r="AH30" s="117">
        <f t="shared" si="31"/>
        <v>6.9549407255063529E-5</v>
      </c>
      <c r="AI30" s="118">
        <f t="shared" si="18"/>
        <v>0</v>
      </c>
      <c r="AJ30" s="118">
        <f t="shared" si="32"/>
        <v>2464984821.754395</v>
      </c>
      <c r="AK30" s="118">
        <f>SUM(AJ30:AJ$42)/U30/U30</f>
        <v>0.58167743533692029</v>
      </c>
      <c r="AL30" s="118">
        <f t="shared" si="33"/>
        <v>2258594439.3000526</v>
      </c>
      <c r="AM30" s="118">
        <f>SUM(AL30:AL$42)/U30/U30</f>
        <v>0.51254851174708438</v>
      </c>
      <c r="AN30" s="118">
        <f t="shared" si="34"/>
        <v>4511127.8851423757</v>
      </c>
      <c r="AO30" s="119">
        <f>SUM(AN30:AN$42)/U30/U30</f>
        <v>1.6527570809590022E-2</v>
      </c>
      <c r="AP30" s="106">
        <f t="shared" si="5"/>
        <v>60.271324528172656</v>
      </c>
      <c r="AQ30" s="107">
        <f t="shared" si="6"/>
        <v>63.2610215265926</v>
      </c>
      <c r="AR30" s="107">
        <f t="shared" si="7"/>
        <v>57.831545484334569</v>
      </c>
      <c r="AS30" s="107">
        <f t="shared" si="8"/>
        <v>60.637971227323405</v>
      </c>
      <c r="AT30" s="107">
        <f t="shared" si="9"/>
        <v>2.279437855115853</v>
      </c>
      <c r="AU30" s="120">
        <f t="shared" si="10"/>
        <v>2.7833914879914219</v>
      </c>
    </row>
    <row r="31" spans="1:47" ht="14.45" customHeight="1" x14ac:dyDescent="0.15">
      <c r="A31" s="155"/>
      <c r="B31" s="99" t="s">
        <v>74</v>
      </c>
      <c r="C31" s="142">
        <v>1080</v>
      </c>
      <c r="D31" s="101">
        <v>1</v>
      </c>
      <c r="E31" s="101">
        <v>359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9.2592592592592596E-4</v>
      </c>
      <c r="R31" s="109">
        <f t="shared" si="14"/>
        <v>9.1295655353543562E-4</v>
      </c>
      <c r="S31" s="110">
        <f t="shared" si="15"/>
        <v>0</v>
      </c>
      <c r="T31" s="111">
        <f t="shared" si="28"/>
        <v>4.5549787942141375E-3</v>
      </c>
      <c r="U31" s="112">
        <f t="shared" si="29"/>
        <v>98234.823064565295</v>
      </c>
      <c r="V31" s="112">
        <f t="shared" si="30"/>
        <v>490119.20028361463</v>
      </c>
      <c r="W31" s="113">
        <f>SUM(V31:V$42)</f>
        <v>5646210.9337225752</v>
      </c>
      <c r="X31" s="114">
        <f t="shared" si="0"/>
        <v>490119.20028361463</v>
      </c>
      <c r="Y31" s="112">
        <f>SUM(X31:X$42)</f>
        <v>5394552.0264311321</v>
      </c>
      <c r="Z31" s="112">
        <f t="shared" si="1"/>
        <v>0</v>
      </c>
      <c r="AA31" s="113">
        <f>SUM(Z31:Z$42)</f>
        <v>251658.90729144379</v>
      </c>
      <c r="AB31" s="106">
        <f t="shared" si="2"/>
        <v>57.476674335857226</v>
      </c>
      <c r="AC31" s="107">
        <f t="shared" si="3"/>
        <v>54.914864791740271</v>
      </c>
      <c r="AD31" s="115">
        <f t="shared" si="16"/>
        <v>95.542870958143183</v>
      </c>
      <c r="AE31" s="107">
        <f t="shared" si="4"/>
        <v>2.5618095441169553</v>
      </c>
      <c r="AF31" s="116">
        <f t="shared" si="17"/>
        <v>4.457129041856815</v>
      </c>
      <c r="AH31" s="117">
        <f t="shared" si="31"/>
        <v>2.0653325881793857E-5</v>
      </c>
      <c r="AI31" s="118">
        <f t="shared" si="18"/>
        <v>0</v>
      </c>
      <c r="AJ31" s="118">
        <f t="shared" si="32"/>
        <v>604769933.1984638</v>
      </c>
      <c r="AK31" s="118">
        <f>SUM(AJ31:AJ$42)/U31/U31</f>
        <v>0.3402930669256512</v>
      </c>
      <c r="AL31" s="118">
        <f t="shared" si="33"/>
        <v>549581277.60238791</v>
      </c>
      <c r="AM31" s="118">
        <f>SUM(AL31:AL$42)/U31/U31</f>
        <v>0.29088153149065582</v>
      </c>
      <c r="AN31" s="118">
        <f t="shared" si="34"/>
        <v>1320018.6074704644</v>
      </c>
      <c r="AO31" s="119">
        <f>SUM(AN31:AN$42)/U31/U31</f>
        <v>1.6459378481968719E-2</v>
      </c>
      <c r="AP31" s="106">
        <f t="shared" si="5"/>
        <v>56.333315317043983</v>
      </c>
      <c r="AQ31" s="107">
        <f t="shared" si="6"/>
        <v>58.620033354670468</v>
      </c>
      <c r="AR31" s="107">
        <f t="shared" si="7"/>
        <v>53.857769483182665</v>
      </c>
      <c r="AS31" s="107">
        <f t="shared" si="8"/>
        <v>55.971960100297878</v>
      </c>
      <c r="AT31" s="107">
        <f t="shared" si="9"/>
        <v>2.3103530898821694</v>
      </c>
      <c r="AU31" s="120">
        <f t="shared" si="10"/>
        <v>2.8132659983517412</v>
      </c>
    </row>
    <row r="32" spans="1:47" ht="14.45" customHeight="1" x14ac:dyDescent="0.15">
      <c r="A32" s="155"/>
      <c r="B32" s="99" t="s">
        <v>75</v>
      </c>
      <c r="C32" s="142">
        <v>1381</v>
      </c>
      <c r="D32" s="101">
        <v>1</v>
      </c>
      <c r="E32" s="101">
        <v>465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7.2411296162201298E-4</v>
      </c>
      <c r="R32" s="109">
        <f t="shared" si="14"/>
        <v>7.2571425459168923E-4</v>
      </c>
      <c r="S32" s="110">
        <f t="shared" si="15"/>
        <v>0</v>
      </c>
      <c r="T32" s="111">
        <f t="shared" si="28"/>
        <v>3.6224050288968059E-3</v>
      </c>
      <c r="U32" s="112">
        <f t="shared" si="29"/>
        <v>97787.365528652823</v>
      </c>
      <c r="V32" s="112">
        <f t="shared" si="30"/>
        <v>488105.94860488316</v>
      </c>
      <c r="W32" s="113">
        <f>SUM(V32:V$42)</f>
        <v>5156091.7334389603</v>
      </c>
      <c r="X32" s="114">
        <f t="shared" si="0"/>
        <v>488105.94860488316</v>
      </c>
      <c r="Y32" s="112">
        <f>SUM(X32:X$42)</f>
        <v>4904432.8261475172</v>
      </c>
      <c r="Z32" s="112">
        <f t="shared" si="1"/>
        <v>0</v>
      </c>
      <c r="AA32" s="113">
        <f>SUM(Z32:Z$42)</f>
        <v>251658.90729144379</v>
      </c>
      <c r="AB32" s="106">
        <f t="shared" si="2"/>
        <v>52.727586079902785</v>
      </c>
      <c r="AC32" s="107">
        <f t="shared" si="3"/>
        <v>50.154054152429964</v>
      </c>
      <c r="AD32" s="115">
        <f t="shared" si="16"/>
        <v>95.119192591951929</v>
      </c>
      <c r="AE32" s="107">
        <f t="shared" si="4"/>
        <v>2.573531927472827</v>
      </c>
      <c r="AF32" s="116">
        <f t="shared" si="17"/>
        <v>4.8808074080480868</v>
      </c>
      <c r="AH32" s="117">
        <f t="shared" si="31"/>
        <v>1.3074285653164912E-5</v>
      </c>
      <c r="AI32" s="118">
        <f t="shared" si="18"/>
        <v>0</v>
      </c>
      <c r="AJ32" s="118">
        <f t="shared" si="32"/>
        <v>315752203.70899826</v>
      </c>
      <c r="AK32" s="118">
        <f>SUM(AJ32:AJ$42)/U32/U32</f>
        <v>0.28016965079768441</v>
      </c>
      <c r="AL32" s="118">
        <f t="shared" si="33"/>
        <v>284129845.09740239</v>
      </c>
      <c r="AM32" s="118">
        <f>SUM(AL32:AL$42)/U32/U32</f>
        <v>0.23607632586612848</v>
      </c>
      <c r="AN32" s="118">
        <f t="shared" si="34"/>
        <v>834054.97284771944</v>
      </c>
      <c r="AO32" s="119">
        <f>SUM(AN32:AN$42)/U32/U32</f>
        <v>1.6472310414048917E-2</v>
      </c>
      <c r="AP32" s="106">
        <f t="shared" si="5"/>
        <v>51.690137415869529</v>
      </c>
      <c r="AQ32" s="107">
        <f t="shared" si="6"/>
        <v>53.765034743936042</v>
      </c>
      <c r="AR32" s="107">
        <f t="shared" si="7"/>
        <v>49.201735501217399</v>
      </c>
      <c r="AS32" s="107">
        <f t="shared" si="8"/>
        <v>51.106372803642529</v>
      </c>
      <c r="AT32" s="107">
        <f t="shared" si="9"/>
        <v>2.3219767095054582</v>
      </c>
      <c r="AU32" s="120">
        <f t="shared" si="10"/>
        <v>2.8250871454401958</v>
      </c>
    </row>
    <row r="33" spans="1:47" ht="14.45" customHeight="1" x14ac:dyDescent="0.15">
      <c r="A33" s="155"/>
      <c r="B33" s="99" t="s">
        <v>76</v>
      </c>
      <c r="C33" s="142">
        <v>1541</v>
      </c>
      <c r="D33" s="101">
        <v>1</v>
      </c>
      <c r="E33" s="101">
        <v>499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6.4892926670992858E-4</v>
      </c>
      <c r="R33" s="109">
        <f t="shared" si="14"/>
        <v>6.3396678217313715E-4</v>
      </c>
      <c r="S33" s="110">
        <f t="shared" si="15"/>
        <v>0</v>
      </c>
      <c r="T33" s="111">
        <f t="shared" si="28"/>
        <v>3.1651917154469624E-3</v>
      </c>
      <c r="U33" s="112">
        <f t="shared" si="29"/>
        <v>97433.140083999271</v>
      </c>
      <c r="V33" s="112">
        <f t="shared" si="30"/>
        <v>486452.25030045008</v>
      </c>
      <c r="W33" s="113">
        <f>SUM(V33:V$42)</f>
        <v>4667985.7848340776</v>
      </c>
      <c r="X33" s="114">
        <f t="shared" si="0"/>
        <v>486452.25030045008</v>
      </c>
      <c r="Y33" s="112">
        <f>SUM(X33:X$42)</f>
        <v>4416326.8775426345</v>
      </c>
      <c r="Z33" s="112">
        <f t="shared" si="1"/>
        <v>0</v>
      </c>
      <c r="AA33" s="113">
        <f>SUM(Z33:Z$42)</f>
        <v>251658.90729144379</v>
      </c>
      <c r="AB33" s="106">
        <f t="shared" si="2"/>
        <v>47.909630961392637</v>
      </c>
      <c r="AC33" s="107">
        <f t="shared" si="3"/>
        <v>45.326742766734412</v>
      </c>
      <c r="AD33" s="115">
        <f t="shared" si="16"/>
        <v>94.608833040814659</v>
      </c>
      <c r="AE33" s="107">
        <f t="shared" si="4"/>
        <v>2.5828881946582349</v>
      </c>
      <c r="AF33" s="116">
        <f t="shared" si="17"/>
        <v>5.3911669591853517</v>
      </c>
      <c r="AH33" s="117">
        <f t="shared" si="31"/>
        <v>9.9867283166897866E-6</v>
      </c>
      <c r="AI33" s="118">
        <f t="shared" si="18"/>
        <v>0</v>
      </c>
      <c r="AJ33" s="118">
        <f t="shared" si="32"/>
        <v>195123783.38916981</v>
      </c>
      <c r="AK33" s="118">
        <f>SUM(AJ33:AJ$42)/U33/U33</f>
        <v>0.24894968616895702</v>
      </c>
      <c r="AL33" s="118">
        <f t="shared" si="33"/>
        <v>173471531.89021307</v>
      </c>
      <c r="AM33" s="118">
        <f>SUM(AL33:AL$42)/U33/U33</f>
        <v>0.20786621706853886</v>
      </c>
      <c r="AN33" s="118">
        <f t="shared" si="34"/>
        <v>636504.47179590072</v>
      </c>
      <c r="AO33" s="119">
        <f>SUM(AN33:AN$42)/U33/U33</f>
        <v>1.6504442767445289E-2</v>
      </c>
      <c r="AP33" s="106">
        <f t="shared" si="5"/>
        <v>46.931691743247328</v>
      </c>
      <c r="AQ33" s="107">
        <f t="shared" si="6"/>
        <v>48.887570179537946</v>
      </c>
      <c r="AR33" s="107">
        <f t="shared" si="7"/>
        <v>44.433132751408657</v>
      </c>
      <c r="AS33" s="107">
        <f t="shared" si="8"/>
        <v>46.220352782060168</v>
      </c>
      <c r="AT33" s="107">
        <f t="shared" si="9"/>
        <v>2.3310877432380321</v>
      </c>
      <c r="AU33" s="120">
        <f t="shared" si="10"/>
        <v>2.8346886460784377</v>
      </c>
    </row>
    <row r="34" spans="1:47" ht="14.45" customHeight="1" x14ac:dyDescent="0.15">
      <c r="A34" s="155"/>
      <c r="B34" s="99" t="s">
        <v>77</v>
      </c>
      <c r="C34" s="142">
        <v>1728</v>
      </c>
      <c r="D34" s="101">
        <v>2</v>
      </c>
      <c r="E34" s="101">
        <v>592</v>
      </c>
      <c r="F34" s="156">
        <v>0.5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1.1574074074074073E-3</v>
      </c>
      <c r="R34" s="109">
        <f t="shared" si="14"/>
        <v>1.15480020662979E-3</v>
      </c>
      <c r="S34" s="110">
        <f t="shared" si="15"/>
        <v>8.4459459459459464E-4</v>
      </c>
      <c r="T34" s="111">
        <f t="shared" si="28"/>
        <v>5.7587401825245311E-3</v>
      </c>
      <c r="U34" s="112">
        <f t="shared" si="29"/>
        <v>97124.745516195413</v>
      </c>
      <c r="V34" s="112">
        <f t="shared" si="30"/>
        <v>484340.21011644258</v>
      </c>
      <c r="W34" s="113">
        <f>SUM(V34:V$42)</f>
        <v>4181533.5345336283</v>
      </c>
      <c r="X34" s="114">
        <f t="shared" si="0"/>
        <v>483931.13899303338</v>
      </c>
      <c r="Y34" s="112">
        <f>SUM(X34:X$42)</f>
        <v>3929874.6272421847</v>
      </c>
      <c r="Z34" s="112">
        <f t="shared" si="1"/>
        <v>409.07112340915762</v>
      </c>
      <c r="AA34" s="113">
        <f>SUM(Z34:Z$42)</f>
        <v>251658.90729144379</v>
      </c>
      <c r="AB34" s="106">
        <f t="shared" si="2"/>
        <v>43.053225131347844</v>
      </c>
      <c r="AC34" s="107">
        <f t="shared" si="3"/>
        <v>40.462135641703007</v>
      </c>
      <c r="AD34" s="115">
        <f t="shared" si="16"/>
        <v>93.981659952907421</v>
      </c>
      <c r="AE34" s="107">
        <f t="shared" si="4"/>
        <v>2.5910894896448404</v>
      </c>
      <c r="AF34" s="116">
        <f t="shared" si="17"/>
        <v>6.0183400470925941</v>
      </c>
      <c r="AH34" s="117">
        <f t="shared" si="31"/>
        <v>1.6486055439779853E-5</v>
      </c>
      <c r="AI34" s="118">
        <f t="shared" si="18"/>
        <v>1.4254750921712436E-6</v>
      </c>
      <c r="AJ34" s="118">
        <f t="shared" si="32"/>
        <v>256116463.00016803</v>
      </c>
      <c r="AK34" s="118">
        <f>SUM(AJ34:AJ$42)/U34/U34</f>
        <v>0.22984839023511516</v>
      </c>
      <c r="AL34" s="118">
        <f t="shared" si="33"/>
        <v>224639401.47051853</v>
      </c>
      <c r="AM34" s="118">
        <f>SUM(AL34:AL$42)/U34/U34</f>
        <v>0.19079892719549693</v>
      </c>
      <c r="AN34" s="118">
        <f t="shared" si="34"/>
        <v>1388762.0906583581</v>
      </c>
      <c r="AO34" s="119">
        <f>SUM(AN34:AN$42)/U34/U34</f>
        <v>1.6541945556304439E-2</v>
      </c>
      <c r="AP34" s="106">
        <f t="shared" si="5"/>
        <v>42.113552009497901</v>
      </c>
      <c r="AQ34" s="107">
        <f t="shared" si="6"/>
        <v>43.992898253197787</v>
      </c>
      <c r="AR34" s="107">
        <f t="shared" si="7"/>
        <v>39.605997125623851</v>
      </c>
      <c r="AS34" s="107">
        <f t="shared" si="8"/>
        <v>41.318274157782163</v>
      </c>
      <c r="AT34" s="107">
        <f t="shared" si="9"/>
        <v>2.3390031194280057</v>
      </c>
      <c r="AU34" s="120">
        <f t="shared" si="10"/>
        <v>2.8431758598616752</v>
      </c>
    </row>
    <row r="35" spans="1:47" ht="14.45" customHeight="1" x14ac:dyDescent="0.15">
      <c r="A35" s="155"/>
      <c r="B35" s="99" t="s">
        <v>78</v>
      </c>
      <c r="C35" s="142">
        <v>1655</v>
      </c>
      <c r="D35" s="101">
        <v>5</v>
      </c>
      <c r="E35" s="101">
        <v>550</v>
      </c>
      <c r="F35" s="156">
        <v>0.5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3.0211480362537764E-3</v>
      </c>
      <c r="R35" s="109">
        <f t="shared" si="14"/>
        <v>3.0840832109790607E-3</v>
      </c>
      <c r="S35" s="110">
        <f t="shared" si="15"/>
        <v>9.0909090909090909E-4</v>
      </c>
      <c r="T35" s="111">
        <f t="shared" si="28"/>
        <v>1.5309957500242281E-2</v>
      </c>
      <c r="U35" s="112">
        <f t="shared" si="29"/>
        <v>96565.429341473835</v>
      </c>
      <c r="V35" s="112">
        <f t="shared" si="30"/>
        <v>479368.58965010953</v>
      </c>
      <c r="W35" s="113">
        <f>SUM(V35:V$42)</f>
        <v>3697193.324417185</v>
      </c>
      <c r="X35" s="114">
        <f t="shared" si="0"/>
        <v>478932.80002315488</v>
      </c>
      <c r="Y35" s="112">
        <f>SUM(X35:X$42)</f>
        <v>3445943.4882491506</v>
      </c>
      <c r="Z35" s="112">
        <f t="shared" si="1"/>
        <v>435.78962695464503</v>
      </c>
      <c r="AA35" s="113">
        <f>SUM(Z35:Z$42)</f>
        <v>251249.83616803464</v>
      </c>
      <c r="AB35" s="106">
        <f t="shared" si="2"/>
        <v>38.286924726893744</v>
      </c>
      <c r="AC35" s="107">
        <f t="shared" si="3"/>
        <v>35.685063606600195</v>
      </c>
      <c r="AD35" s="115">
        <f t="shared" si="16"/>
        <v>93.204308941360509</v>
      </c>
      <c r="AE35" s="107">
        <f t="shared" si="4"/>
        <v>2.6018611202935489</v>
      </c>
      <c r="AF35" s="116">
        <f t="shared" si="17"/>
        <v>6.7956910586394876</v>
      </c>
      <c r="AH35" s="117">
        <f t="shared" si="31"/>
        <v>4.6161244850694855E-5</v>
      </c>
      <c r="AI35" s="118">
        <f t="shared" si="18"/>
        <v>1.6513899323816681E-6</v>
      </c>
      <c r="AJ35" s="118">
        <f t="shared" si="32"/>
        <v>563460053.62414718</v>
      </c>
      <c r="AK35" s="118">
        <f>SUM(AJ35:AJ$42)/U35/U35</f>
        <v>0.20505278928654386</v>
      </c>
      <c r="AL35" s="118">
        <f t="shared" si="33"/>
        <v>484614498.54739338</v>
      </c>
      <c r="AM35" s="118">
        <f>SUM(AL35:AL$42)/U35/U35</f>
        <v>0.16892525863365851</v>
      </c>
      <c r="AN35" s="118">
        <f t="shared" si="34"/>
        <v>3379209.8396989331</v>
      </c>
      <c r="AO35" s="119">
        <f>SUM(AN35:AN$42)/U35/U35</f>
        <v>1.6585194770801382E-2</v>
      </c>
      <c r="AP35" s="106">
        <f t="shared" si="5"/>
        <v>37.399382730522198</v>
      </c>
      <c r="AQ35" s="107">
        <f t="shared" si="6"/>
        <v>39.17446672326529</v>
      </c>
      <c r="AR35" s="107">
        <f t="shared" si="7"/>
        <v>34.879493452257904</v>
      </c>
      <c r="AS35" s="107">
        <f t="shared" si="8"/>
        <v>36.490633760942487</v>
      </c>
      <c r="AT35" s="107">
        <f t="shared" si="9"/>
        <v>2.3494454230171895</v>
      </c>
      <c r="AU35" s="120">
        <f t="shared" si="10"/>
        <v>2.8542768175699083</v>
      </c>
    </row>
    <row r="36" spans="1:47" ht="14.45" customHeight="1" x14ac:dyDescent="0.15">
      <c r="A36" s="155"/>
      <c r="B36" s="99" t="s">
        <v>79</v>
      </c>
      <c r="C36" s="142">
        <v>1784</v>
      </c>
      <c r="D36" s="101">
        <v>4</v>
      </c>
      <c r="E36" s="101">
        <v>593</v>
      </c>
      <c r="F36" s="156">
        <v>1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2.242152466367713E-3</v>
      </c>
      <c r="R36" s="109">
        <f t="shared" si="14"/>
        <v>2.2251666113868719E-3</v>
      </c>
      <c r="S36" s="110">
        <f t="shared" si="15"/>
        <v>1.6863406408094434E-3</v>
      </c>
      <c r="T36" s="111">
        <f t="shared" si="28"/>
        <v>1.1067186616399577E-2</v>
      </c>
      <c r="U36" s="112">
        <f t="shared" si="29"/>
        <v>95087.016722263215</v>
      </c>
      <c r="V36" s="112">
        <f t="shared" si="30"/>
        <v>472928.97236405237</v>
      </c>
      <c r="W36" s="113">
        <f>SUM(V36:V$42)</f>
        <v>3217824.7347670756</v>
      </c>
      <c r="X36" s="114">
        <f t="shared" si="0"/>
        <v>472131.45301773865</v>
      </c>
      <c r="Y36" s="112">
        <f>SUM(X36:X$42)</f>
        <v>2967010.6882259962</v>
      </c>
      <c r="Z36" s="112">
        <f t="shared" si="1"/>
        <v>797.51934631374763</v>
      </c>
      <c r="AA36" s="113">
        <f>SUM(Z36:Z$42)</f>
        <v>250814.04654108</v>
      </c>
      <c r="AB36" s="106">
        <f t="shared" si="2"/>
        <v>33.840842269412263</v>
      </c>
      <c r="AC36" s="107">
        <f t="shared" si="3"/>
        <v>31.203110482393697</v>
      </c>
      <c r="AD36" s="115">
        <f t="shared" si="16"/>
        <v>92.205478321079696</v>
      </c>
      <c r="AE36" s="107">
        <f t="shared" si="4"/>
        <v>2.6377317870185699</v>
      </c>
      <c r="AF36" s="116">
        <f t="shared" si="17"/>
        <v>7.7945216789203204</v>
      </c>
      <c r="AH36" s="117">
        <f t="shared" si="31"/>
        <v>3.0281770398452684E-5</v>
      </c>
      <c r="AI36" s="118">
        <f t="shared" si="18"/>
        <v>2.8389492344900468E-6</v>
      </c>
      <c r="AJ36" s="118">
        <f t="shared" si="32"/>
        <v>272910198.76520264</v>
      </c>
      <c r="AK36" s="118">
        <f>SUM(AJ36:AJ$42)/U36/U36</f>
        <v>0.14915964846807431</v>
      </c>
      <c r="AL36" s="118">
        <f t="shared" si="33"/>
        <v>229451502.13872766</v>
      </c>
      <c r="AM36" s="118">
        <f>SUM(AL36:AL$42)/U36/U36</f>
        <v>0.12062033005199611</v>
      </c>
      <c r="AN36" s="118">
        <f t="shared" si="34"/>
        <v>2576279.9125798037</v>
      </c>
      <c r="AO36" s="119">
        <f>SUM(AN36:AN$42)/U36/U36</f>
        <v>1.6731194486525169E-2</v>
      </c>
      <c r="AP36" s="106">
        <f t="shared" si="5"/>
        <v>33.083866902867911</v>
      </c>
      <c r="AQ36" s="107">
        <f t="shared" si="6"/>
        <v>34.597817635956616</v>
      </c>
      <c r="AR36" s="107">
        <f t="shared" si="7"/>
        <v>30.522393904126538</v>
      </c>
      <c r="AS36" s="107">
        <f t="shared" si="8"/>
        <v>31.883827060660856</v>
      </c>
      <c r="AT36" s="107">
        <f t="shared" si="9"/>
        <v>2.3842075145328074</v>
      </c>
      <c r="AU36" s="120">
        <f t="shared" si="10"/>
        <v>2.8912560595043324</v>
      </c>
    </row>
    <row r="37" spans="1:47" ht="14.45" customHeight="1" x14ac:dyDescent="0.15">
      <c r="A37" s="155"/>
      <c r="B37" s="99" t="s">
        <v>80</v>
      </c>
      <c r="C37" s="142">
        <v>2239</v>
      </c>
      <c r="D37" s="101">
        <v>8</v>
      </c>
      <c r="E37" s="101">
        <v>754</v>
      </c>
      <c r="F37" s="156">
        <v>3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3.5730236712818221E-3</v>
      </c>
      <c r="R37" s="109">
        <f t="shared" si="14"/>
        <v>3.5626208953137162E-3</v>
      </c>
      <c r="S37" s="110">
        <f t="shared" si="15"/>
        <v>3.9787798408488064E-3</v>
      </c>
      <c r="T37" s="111">
        <f t="shared" si="28"/>
        <v>1.7665806121202721E-2</v>
      </c>
      <c r="U37" s="112">
        <f t="shared" si="29"/>
        <v>94034.670963401222</v>
      </c>
      <c r="V37" s="112">
        <f t="shared" si="30"/>
        <v>466285.44398189633</v>
      </c>
      <c r="W37" s="113">
        <f>SUM(V37:V$42)</f>
        <v>2744895.7624030234</v>
      </c>
      <c r="X37" s="114">
        <f t="shared" si="0"/>
        <v>464430.19685729989</v>
      </c>
      <c r="Y37" s="112">
        <f>SUM(X37:X$42)</f>
        <v>2494879.2352082576</v>
      </c>
      <c r="Z37" s="112">
        <f t="shared" si="1"/>
        <v>1855.2471245964045</v>
      </c>
      <c r="AA37" s="113">
        <f>SUM(Z37:Z$42)</f>
        <v>250016.52719476624</v>
      </c>
      <c r="AB37" s="106">
        <f t="shared" si="2"/>
        <v>29.190252215285053</v>
      </c>
      <c r="AC37" s="107">
        <f t="shared" si="3"/>
        <v>26.531482586665053</v>
      </c>
      <c r="AD37" s="115">
        <f t="shared" si="16"/>
        <v>90.891583912975676</v>
      </c>
      <c r="AE37" s="107">
        <f t="shared" si="4"/>
        <v>2.6587696286200009</v>
      </c>
      <c r="AF37" s="116">
        <f t="shared" si="17"/>
        <v>9.1084160870243345</v>
      </c>
      <c r="AH37" s="117">
        <f t="shared" si="31"/>
        <v>3.8320943583389428E-5</v>
      </c>
      <c r="AI37" s="118">
        <f t="shared" si="18"/>
        <v>5.2559007318658635E-6</v>
      </c>
      <c r="AJ37" s="118">
        <f t="shared" si="32"/>
        <v>247166938.70630047</v>
      </c>
      <c r="AK37" s="118">
        <f>SUM(AJ37:AJ$42)/U37/U37</f>
        <v>0.12165343373708526</v>
      </c>
      <c r="AL37" s="118">
        <f t="shared" si="33"/>
        <v>201429812.002646</v>
      </c>
      <c r="AM37" s="118">
        <f>SUM(AL37:AL$42)/U37/U37</f>
        <v>9.7386513252448736E-2</v>
      </c>
      <c r="AN37" s="118">
        <f t="shared" si="34"/>
        <v>3605334.1117134532</v>
      </c>
      <c r="AO37" s="119">
        <f>SUM(AN37:AN$42)/U37/U37</f>
        <v>1.6816417476491798E-2</v>
      </c>
      <c r="AP37" s="106">
        <f t="shared" si="5"/>
        <v>28.506626710315857</v>
      </c>
      <c r="AQ37" s="107">
        <f t="shared" si="6"/>
        <v>29.873877720254249</v>
      </c>
      <c r="AR37" s="107">
        <f t="shared" si="7"/>
        <v>25.919829066025624</v>
      </c>
      <c r="AS37" s="107">
        <f t="shared" si="8"/>
        <v>27.143136107304482</v>
      </c>
      <c r="AT37" s="107">
        <f t="shared" si="9"/>
        <v>2.4046004932441827</v>
      </c>
      <c r="AU37" s="120">
        <f t="shared" si="10"/>
        <v>2.9129387639958191</v>
      </c>
    </row>
    <row r="38" spans="1:47" ht="14.45" customHeight="1" x14ac:dyDescent="0.15">
      <c r="A38" s="155"/>
      <c r="B38" s="99" t="s">
        <v>81</v>
      </c>
      <c r="C38" s="142">
        <v>2531</v>
      </c>
      <c r="D38" s="101">
        <v>11</v>
      </c>
      <c r="E38" s="101">
        <v>839</v>
      </c>
      <c r="F38" s="156">
        <v>7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4.3461082576056898E-3</v>
      </c>
      <c r="R38" s="109">
        <f t="shared" si="14"/>
        <v>4.2472426256556168E-3</v>
      </c>
      <c r="S38" s="110">
        <f t="shared" si="15"/>
        <v>8.3432657926102508E-3</v>
      </c>
      <c r="T38" s="111">
        <f t="shared" si="28"/>
        <v>2.1029594026146878E-2</v>
      </c>
      <c r="U38" s="112">
        <f t="shared" si="29"/>
        <v>92373.472697490681</v>
      </c>
      <c r="V38" s="112">
        <f t="shared" si="30"/>
        <v>457373.59525433986</v>
      </c>
      <c r="W38" s="113">
        <f>SUM(V38:V$42)</f>
        <v>2278610.3184211273</v>
      </c>
      <c r="X38" s="114">
        <f t="shared" si="0"/>
        <v>453557.60578261118</v>
      </c>
      <c r="Y38" s="112">
        <f>SUM(X38:X$42)</f>
        <v>2030449.0383509574</v>
      </c>
      <c r="Z38" s="112">
        <f t="shared" si="1"/>
        <v>3815.9894717286998</v>
      </c>
      <c r="AA38" s="113">
        <f>SUM(Z38:Z$42)</f>
        <v>248161.28007016983</v>
      </c>
      <c r="AB38" s="106">
        <f t="shared" si="2"/>
        <v>24.667366635475918</v>
      </c>
      <c r="AC38" s="107">
        <f t="shared" si="3"/>
        <v>21.980867223649529</v>
      </c>
      <c r="AD38" s="115">
        <f t="shared" si="16"/>
        <v>89.109095220716654</v>
      </c>
      <c r="AE38" s="107">
        <f t="shared" si="4"/>
        <v>2.6864994118263903</v>
      </c>
      <c r="AF38" s="116">
        <f t="shared" si="17"/>
        <v>10.890904779283337</v>
      </c>
      <c r="AH38" s="117">
        <f t="shared" si="31"/>
        <v>3.935851061874903E-5</v>
      </c>
      <c r="AI38" s="118">
        <f t="shared" si="18"/>
        <v>9.8613298075376772E-6</v>
      </c>
      <c r="AJ38" s="118">
        <f t="shared" si="32"/>
        <v>169307386.68979853</v>
      </c>
      <c r="AK38" s="118">
        <f>SUM(AJ38:AJ$42)/U38/U38</f>
        <v>9.7101798458209002E-2</v>
      </c>
      <c r="AL38" s="118">
        <f t="shared" si="33"/>
        <v>132816846.58177568</v>
      </c>
      <c r="AM38" s="118">
        <f>SUM(AL38:AL$42)/U38/U38</f>
        <v>7.7314339436269808E-2</v>
      </c>
      <c r="AN38" s="118">
        <f t="shared" si="34"/>
        <v>4549977.6033392642</v>
      </c>
      <c r="AO38" s="119">
        <f>SUM(AN38:AN$42)/U38/U38</f>
        <v>1.7004168464563811E-2</v>
      </c>
      <c r="AP38" s="106">
        <f t="shared" si="5"/>
        <v>24.056607870530989</v>
      </c>
      <c r="AQ38" s="107">
        <f t="shared" si="6"/>
        <v>25.278125400420848</v>
      </c>
      <c r="AR38" s="107">
        <f t="shared" si="7"/>
        <v>21.435880282174438</v>
      </c>
      <c r="AS38" s="107">
        <f t="shared" si="8"/>
        <v>22.52585416512462</v>
      </c>
      <c r="AT38" s="107">
        <f t="shared" si="9"/>
        <v>2.4309153482123449</v>
      </c>
      <c r="AU38" s="120">
        <f t="shared" si="10"/>
        <v>2.9420834754404357</v>
      </c>
    </row>
    <row r="39" spans="1:47" ht="14.45" customHeight="1" x14ac:dyDescent="0.15">
      <c r="A39" s="155"/>
      <c r="B39" s="99" t="s">
        <v>82</v>
      </c>
      <c r="C39" s="142">
        <v>2765</v>
      </c>
      <c r="D39" s="101">
        <v>21</v>
      </c>
      <c r="E39" s="101">
        <v>940</v>
      </c>
      <c r="F39" s="156">
        <v>18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7.5949367088607592E-3</v>
      </c>
      <c r="R39" s="109">
        <f t="shared" si="14"/>
        <v>7.6765922137862382E-3</v>
      </c>
      <c r="S39" s="110">
        <f t="shared" si="15"/>
        <v>1.9148936170212766E-2</v>
      </c>
      <c r="T39" s="111">
        <f t="shared" si="28"/>
        <v>3.771700839845072E-2</v>
      </c>
      <c r="U39" s="112">
        <f t="shared" si="29"/>
        <v>90430.896067877082</v>
      </c>
      <c r="V39" s="112">
        <f t="shared" si="30"/>
        <v>444309.50237869704</v>
      </c>
      <c r="W39" s="113">
        <f>SUM(V39:V$42)</f>
        <v>1821236.7231667875</v>
      </c>
      <c r="X39" s="114">
        <f t="shared" si="0"/>
        <v>435801.44807782839</v>
      </c>
      <c r="Y39" s="112">
        <f>SUM(X39:X$42)</f>
        <v>1576891.4325683462</v>
      </c>
      <c r="Z39" s="112">
        <f t="shared" si="1"/>
        <v>8508.0543008686673</v>
      </c>
      <c r="AA39" s="113">
        <f>SUM(Z39:Z$42)</f>
        <v>244345.29059844112</v>
      </c>
      <c r="AB39" s="106">
        <f t="shared" si="2"/>
        <v>20.139540824628945</v>
      </c>
      <c r="AC39" s="107">
        <f t="shared" si="3"/>
        <v>17.43752966225987</v>
      </c>
      <c r="AD39" s="115">
        <f t="shared" si="16"/>
        <v>86.583551303886992</v>
      </c>
      <c r="AE39" s="107">
        <f t="shared" si="4"/>
        <v>2.7020111623690699</v>
      </c>
      <c r="AF39" s="116">
        <f t="shared" si="17"/>
        <v>13.416448696112973</v>
      </c>
      <c r="AH39" s="117">
        <f t="shared" si="31"/>
        <v>6.5186549295513164E-5</v>
      </c>
      <c r="AI39" s="118">
        <f t="shared" si="18"/>
        <v>1.9981121716767962E-5</v>
      </c>
      <c r="AJ39" s="118">
        <f t="shared" si="32"/>
        <v>175088943.80692503</v>
      </c>
      <c r="AK39" s="118">
        <f>SUM(AJ39:AJ$42)/U39/U39</f>
        <v>8.061493202484854E-2</v>
      </c>
      <c r="AL39" s="118">
        <f t="shared" si="33"/>
        <v>129860303.15952739</v>
      </c>
      <c r="AM39" s="118">
        <f>SUM(AL39:AL$42)/U39/U39</f>
        <v>6.4430395188237913E-2</v>
      </c>
      <c r="AN39" s="118">
        <f t="shared" si="34"/>
        <v>7988196.306434283</v>
      </c>
      <c r="AO39" s="119">
        <f>SUM(AN39:AN$42)/U39/U39</f>
        <v>1.71861743496068E-2</v>
      </c>
      <c r="AP39" s="106">
        <f t="shared" si="5"/>
        <v>19.583042556108136</v>
      </c>
      <c r="AQ39" s="107">
        <f t="shared" si="6"/>
        <v>20.696039093149754</v>
      </c>
      <c r="AR39" s="107">
        <f t="shared" si="7"/>
        <v>16.940020058176557</v>
      </c>
      <c r="AS39" s="107">
        <f t="shared" si="8"/>
        <v>17.935039266343182</v>
      </c>
      <c r="AT39" s="107">
        <f t="shared" si="9"/>
        <v>2.4450629041896272</v>
      </c>
      <c r="AU39" s="120">
        <f t="shared" si="10"/>
        <v>2.9589594205485126</v>
      </c>
    </row>
    <row r="40" spans="1:47" ht="14.45" customHeight="1" x14ac:dyDescent="0.15">
      <c r="A40" s="155"/>
      <c r="B40" s="99" t="s">
        <v>83</v>
      </c>
      <c r="C40" s="142">
        <v>1861</v>
      </c>
      <c r="D40" s="101">
        <v>31</v>
      </c>
      <c r="E40" s="101">
        <v>608</v>
      </c>
      <c r="F40" s="156">
        <v>25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1.6657710908113917E-2</v>
      </c>
      <c r="R40" s="109">
        <f t="shared" si="14"/>
        <v>1.6231450080535968E-2</v>
      </c>
      <c r="S40" s="110">
        <f t="shared" si="15"/>
        <v>4.1118421052631582E-2</v>
      </c>
      <c r="T40" s="111">
        <f t="shared" si="28"/>
        <v>7.8262846518626819E-2</v>
      </c>
      <c r="U40" s="112">
        <f t="shared" si="29"/>
        <v>87020.113201405533</v>
      </c>
      <c r="V40" s="112">
        <f t="shared" si="30"/>
        <v>419583.07666435244</v>
      </c>
      <c r="W40" s="113">
        <f>SUM(V40:V$42)</f>
        <v>1376927.2207880905</v>
      </c>
      <c r="X40" s="114">
        <f t="shared" si="0"/>
        <v>402330.48305150896</v>
      </c>
      <c r="Y40" s="112">
        <f>SUM(X40:X$42)</f>
        <v>1141089.9844905178</v>
      </c>
      <c r="Z40" s="112">
        <f t="shared" si="1"/>
        <v>17252.59361284344</v>
      </c>
      <c r="AA40" s="113">
        <f>SUM(Z40:Z$42)</f>
        <v>235837.23629757247</v>
      </c>
      <c r="AB40" s="106">
        <f t="shared" si="2"/>
        <v>15.82309158345074</v>
      </c>
      <c r="AC40" s="107">
        <f t="shared" si="3"/>
        <v>13.112945300927132</v>
      </c>
      <c r="AD40" s="115">
        <f t="shared" si="16"/>
        <v>82.872207569359389</v>
      </c>
      <c r="AE40" s="107">
        <f t="shared" si="4"/>
        <v>2.7101462825236049</v>
      </c>
      <c r="AF40" s="116">
        <f t="shared" si="17"/>
        <v>17.127792430640596</v>
      </c>
      <c r="AH40" s="117">
        <f t="shared" si="31"/>
        <v>1.8211959631355269E-4</v>
      </c>
      <c r="AI40" s="118">
        <f t="shared" si="18"/>
        <v>6.4848185037450788E-5</v>
      </c>
      <c r="AJ40" s="118">
        <f t="shared" si="32"/>
        <v>278630656.98427254</v>
      </c>
      <c r="AK40" s="118">
        <f>SUM(AJ40:AJ$42)/U40/U40</f>
        <v>6.3936555336842116E-2</v>
      </c>
      <c r="AL40" s="118">
        <f t="shared" si="33"/>
        <v>190492027.1956692</v>
      </c>
      <c r="AM40" s="118">
        <f>SUM(AL40:AL$42)/U40/U40</f>
        <v>5.2431186547495991E-2</v>
      </c>
      <c r="AN40" s="118">
        <f t="shared" si="34"/>
        <v>22374763.556180988</v>
      </c>
      <c r="AO40" s="119">
        <f>SUM(AN40:AN$42)/U40/U40</f>
        <v>1.7504917401042163E-2</v>
      </c>
      <c r="AP40" s="106">
        <f t="shared" si="5"/>
        <v>15.327492278586405</v>
      </c>
      <c r="AQ40" s="107">
        <f t="shared" si="6"/>
        <v>16.318690888315075</v>
      </c>
      <c r="AR40" s="107">
        <f t="shared" si="7"/>
        <v>12.664147299326345</v>
      </c>
      <c r="AS40" s="107">
        <f t="shared" si="8"/>
        <v>13.561743302527919</v>
      </c>
      <c r="AT40" s="107">
        <f t="shared" si="9"/>
        <v>2.450826227981262</v>
      </c>
      <c r="AU40" s="120">
        <f t="shared" si="10"/>
        <v>2.9694663370659478</v>
      </c>
    </row>
    <row r="41" spans="1:47" ht="14.45" customHeight="1" x14ac:dyDescent="0.15">
      <c r="A41" s="155"/>
      <c r="B41" s="99" t="s">
        <v>84</v>
      </c>
      <c r="C41" s="142">
        <v>1822</v>
      </c>
      <c r="D41" s="101">
        <v>48</v>
      </c>
      <c r="E41" s="101">
        <v>601</v>
      </c>
      <c r="F41" s="156">
        <v>62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2.6344676180021953E-2</v>
      </c>
      <c r="R41" s="109">
        <f t="shared" si="14"/>
        <v>2.6694651918944948E-2</v>
      </c>
      <c r="S41" s="110">
        <f t="shared" si="15"/>
        <v>0.10316139767054909</v>
      </c>
      <c r="T41" s="111">
        <f>5*R41/(1+5*(1-O41)*R41)</f>
        <v>0.12587126331127532</v>
      </c>
      <c r="U41" s="112">
        <f t="shared" si="29"/>
        <v>80209.6714378904</v>
      </c>
      <c r="V41" s="112">
        <f>5*U41*((1-T41)+O41*T41)</f>
        <v>378206.56752989837</v>
      </c>
      <c r="W41" s="113">
        <f>SUM(V41:V$42)</f>
        <v>957344.14412373793</v>
      </c>
      <c r="X41" s="114">
        <f t="shared" si="0"/>
        <v>339190.24941533315</v>
      </c>
      <c r="Y41" s="112">
        <f>SUM(X41:X$42)</f>
        <v>738759.50143900886</v>
      </c>
      <c r="Z41" s="112">
        <f t="shared" si="1"/>
        <v>39016.318114565227</v>
      </c>
      <c r="AA41" s="113">
        <f>SUM(Z41:Z$42)</f>
        <v>218584.64268472901</v>
      </c>
      <c r="AB41" s="106">
        <f t="shared" si="2"/>
        <v>11.935520080830257</v>
      </c>
      <c r="AC41" s="107">
        <f t="shared" si="3"/>
        <v>9.210354414817175</v>
      </c>
      <c r="AD41" s="115">
        <f t="shared" si="16"/>
        <v>77.167600175295306</v>
      </c>
      <c r="AE41" s="107">
        <f t="shared" si="4"/>
        <v>2.7251656660130812</v>
      </c>
      <c r="AF41" s="116">
        <f t="shared" si="17"/>
        <v>22.832399824704694</v>
      </c>
      <c r="AH41" s="117">
        <f>IF(D41=0,0,T41*T41*(1-T41)/D41)</f>
        <v>2.8852758616823988E-4</v>
      </c>
      <c r="AI41" s="118">
        <f t="shared" si="18"/>
        <v>1.539419695527586E-4</v>
      </c>
      <c r="AJ41" s="118">
        <f>U41*U41*((1-O41)*5+AB42)^2*AH41</f>
        <v>205528914.79898706</v>
      </c>
      <c r="AK41" s="118">
        <f>SUM(AJ41:AJ$42)/U41/U41</f>
        <v>3.1946218258279126E-2</v>
      </c>
      <c r="AL41" s="118">
        <f>U41*U41*((1-O41)*5*(1-S41)+AC42)^2*AH41+V41*V41*AI41</f>
        <v>132877859.8881368</v>
      </c>
      <c r="AM41" s="118">
        <f>SUM(AL41:AL$42)/U41/U41</f>
        <v>3.2103863250116126E-2</v>
      </c>
      <c r="AN41" s="118">
        <f>U41*U41*((1-O41)*5*S41+AE42)^2*AH41+V41*V41*AI41</f>
        <v>36515946.868103281</v>
      </c>
      <c r="AO41" s="119">
        <f>SUM(AN41:AN$42)/U41/U41</f>
        <v>1.7125928354025915E-2</v>
      </c>
      <c r="AP41" s="106">
        <f t="shared" si="5"/>
        <v>11.585199381954205</v>
      </c>
      <c r="AQ41" s="107">
        <f t="shared" si="6"/>
        <v>12.285840779706309</v>
      </c>
      <c r="AR41" s="107">
        <f t="shared" si="7"/>
        <v>8.8591704159481406</v>
      </c>
      <c r="AS41" s="107">
        <f t="shared" si="8"/>
        <v>9.5615384136862094</v>
      </c>
      <c r="AT41" s="107">
        <f t="shared" si="9"/>
        <v>2.4686681682381009</v>
      </c>
      <c r="AU41" s="120">
        <f t="shared" si="10"/>
        <v>2.9816631637880615</v>
      </c>
    </row>
    <row r="42" spans="1:47" ht="14.45" customHeight="1" thickBot="1" x14ac:dyDescent="0.2">
      <c r="A42" s="157"/>
      <c r="B42" s="158" t="s">
        <v>85</v>
      </c>
      <c r="C42" s="159">
        <v>2900</v>
      </c>
      <c r="D42" s="160">
        <v>309</v>
      </c>
      <c r="E42" s="160">
        <v>974</v>
      </c>
      <c r="F42" s="161">
        <v>302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0.10655172413793103</v>
      </c>
      <c r="R42" s="168">
        <f t="shared" si="14"/>
        <v>0.12106549738421278</v>
      </c>
      <c r="S42" s="169">
        <f t="shared" si="15"/>
        <v>0.31006160164271046</v>
      </c>
      <c r="T42" s="165">
        <v>1</v>
      </c>
      <c r="U42" s="170">
        <f>U41*(1-T41)</f>
        <v>70113.578764220816</v>
      </c>
      <c r="V42" s="170">
        <f>U42/R42</f>
        <v>579137.57659383956</v>
      </c>
      <c r="W42" s="171">
        <f>SUM(V42:V$42)</f>
        <v>579137.57659383956</v>
      </c>
      <c r="X42" s="165">
        <f t="shared" si="0"/>
        <v>399569.25202367577</v>
      </c>
      <c r="Y42" s="170">
        <f>SUM(X42:X$42)</f>
        <v>399569.25202367577</v>
      </c>
      <c r="Z42" s="170">
        <f t="shared" si="1"/>
        <v>179568.32457016379</v>
      </c>
      <c r="AA42" s="171">
        <f>SUM(Z42:Z$42)</f>
        <v>179568.32457016379</v>
      </c>
      <c r="AB42" s="172">
        <f t="shared" si="2"/>
        <v>8.2599916706772838</v>
      </c>
      <c r="AC42" s="166">
        <f t="shared" si="3"/>
        <v>5.6988854237116371</v>
      </c>
      <c r="AD42" s="173">
        <f t="shared" si="16"/>
        <v>68.993839835728949</v>
      </c>
      <c r="AE42" s="166">
        <f t="shared" si="4"/>
        <v>2.5611062469656463</v>
      </c>
      <c r="AF42" s="174">
        <f t="shared" si="17"/>
        <v>31.006160164271044</v>
      </c>
      <c r="AH42" s="175">
        <f>0</f>
        <v>0</v>
      </c>
      <c r="AI42" s="176">
        <f t="shared" si="18"/>
        <v>2.1963388586187637E-4</v>
      </c>
      <c r="AJ42" s="176">
        <v>0</v>
      </c>
      <c r="AK42" s="176">
        <f>(1-R42)/R42/R42/D42</f>
        <v>0.19406948455980846</v>
      </c>
      <c r="AL42" s="176">
        <f>V42*V42*AI42</f>
        <v>73665278.37335214</v>
      </c>
      <c r="AM42" s="176">
        <f>(1-S42)*(1-S42)*(1-R42)/R42/R42/D42+AI42/R42/R42</f>
        <v>0.10736504712601694</v>
      </c>
      <c r="AN42" s="176">
        <f>V42*V42*AI42</f>
        <v>73665278.37335214</v>
      </c>
      <c r="AO42" s="177">
        <f>S42*S42*(1-R42)/R42/R42/D42+AI42/R42/R42</f>
        <v>3.364255299138743E-2</v>
      </c>
      <c r="AP42" s="172">
        <f t="shared" si="5"/>
        <v>7.3965466336975343</v>
      </c>
      <c r="AQ42" s="166">
        <f t="shared" si="6"/>
        <v>9.1234367076570333</v>
      </c>
      <c r="AR42" s="166">
        <f t="shared" si="7"/>
        <v>5.0566599453636458</v>
      </c>
      <c r="AS42" s="166">
        <f t="shared" si="8"/>
        <v>6.3411109020596284</v>
      </c>
      <c r="AT42" s="166">
        <f t="shared" si="9"/>
        <v>2.2016048817780938</v>
      </c>
      <c r="AU42" s="178">
        <f t="shared" si="10"/>
        <v>2.9206076121531988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81.618537176422777</v>
      </c>
      <c r="D47" s="194">
        <f t="shared" ref="D47:E82" si="35">AP7</f>
        <v>80.165404127301997</v>
      </c>
      <c r="E47" s="195">
        <f t="shared" si="35"/>
        <v>83.071670225543556</v>
      </c>
      <c r="F47" s="196">
        <f>AC7</f>
        <v>80.303800852574682</v>
      </c>
      <c r="G47" s="194">
        <f t="shared" ref="G47:H82" si="36">AR7</f>
        <v>78.912899492001955</v>
      </c>
      <c r="H47" s="194">
        <f t="shared" si="36"/>
        <v>81.694702213147409</v>
      </c>
      <c r="I47" s="197">
        <f t="shared" ref="I47:J82" si="37">AD7</f>
        <v>98.389169459131296</v>
      </c>
      <c r="J47" s="196">
        <f t="shared" si="37"/>
        <v>1.3147363238480942</v>
      </c>
      <c r="K47" s="194">
        <f t="shared" ref="K47:L82" si="38">AT7</f>
        <v>1.1197205016873062</v>
      </c>
      <c r="L47" s="194">
        <f t="shared" si="38"/>
        <v>1.5097521460088823</v>
      </c>
      <c r="M47" s="198">
        <f>AF7</f>
        <v>1.6108305408687029</v>
      </c>
    </row>
    <row r="48" spans="1:47" ht="14.45" customHeight="1" x14ac:dyDescent="0.25">
      <c r="A48" s="75"/>
      <c r="B48" s="99">
        <v>5</v>
      </c>
      <c r="C48" s="199">
        <f>AB8</f>
        <v>76.618537176422791</v>
      </c>
      <c r="D48" s="199">
        <f t="shared" si="35"/>
        <v>75.165404127302011</v>
      </c>
      <c r="E48" s="200">
        <f t="shared" si="35"/>
        <v>78.071670225543571</v>
      </c>
      <c r="F48" s="201">
        <f>AC8</f>
        <v>75.303800852574682</v>
      </c>
      <c r="G48" s="199">
        <f t="shared" si="36"/>
        <v>73.912899492001955</v>
      </c>
      <c r="H48" s="199">
        <f t="shared" si="36"/>
        <v>76.694702213147409</v>
      </c>
      <c r="I48" s="202">
        <f t="shared" si="37"/>
        <v>98.284049301514614</v>
      </c>
      <c r="J48" s="201">
        <f t="shared" si="37"/>
        <v>1.3147363238480942</v>
      </c>
      <c r="K48" s="199">
        <f t="shared" si="38"/>
        <v>1.1197205016873062</v>
      </c>
      <c r="L48" s="199">
        <f t="shared" si="38"/>
        <v>1.5097521460088823</v>
      </c>
      <c r="M48" s="203">
        <f>AF8</f>
        <v>1.7159506984853627</v>
      </c>
    </row>
    <row r="49" spans="1:13" ht="14.45" customHeight="1" x14ac:dyDescent="0.25">
      <c r="A49" s="75"/>
      <c r="B49" s="99">
        <v>10</v>
      </c>
      <c r="C49" s="199">
        <f t="shared" ref="C49:C62" si="39">AB9</f>
        <v>71.618537176422791</v>
      </c>
      <c r="D49" s="199">
        <f t="shared" si="35"/>
        <v>70.165404127302011</v>
      </c>
      <c r="E49" s="200">
        <f t="shared" si="35"/>
        <v>73.071670225543571</v>
      </c>
      <c r="F49" s="201">
        <f t="shared" ref="F49:F62" si="40">AC9</f>
        <v>70.303800852574682</v>
      </c>
      <c r="G49" s="199">
        <f t="shared" si="36"/>
        <v>68.912899492001955</v>
      </c>
      <c r="H49" s="199">
        <f t="shared" si="36"/>
        <v>71.694702213147409</v>
      </c>
      <c r="I49" s="202">
        <f t="shared" si="37"/>
        <v>98.164251357704458</v>
      </c>
      <c r="J49" s="201">
        <f t="shared" si="37"/>
        <v>1.3147363238480942</v>
      </c>
      <c r="K49" s="199">
        <f t="shared" si="38"/>
        <v>1.1197205016873062</v>
      </c>
      <c r="L49" s="199">
        <f t="shared" si="38"/>
        <v>1.5097521460088823</v>
      </c>
      <c r="M49" s="203">
        <f t="shared" ref="M49:M62" si="41">AF9</f>
        <v>1.8357486422955209</v>
      </c>
    </row>
    <row r="50" spans="1:13" ht="14.45" customHeight="1" x14ac:dyDescent="0.25">
      <c r="A50" s="75"/>
      <c r="B50" s="99">
        <v>15</v>
      </c>
      <c r="C50" s="199">
        <f t="shared" si="39"/>
        <v>66.618537176422791</v>
      </c>
      <c r="D50" s="199">
        <f t="shared" si="35"/>
        <v>65.165404127302011</v>
      </c>
      <c r="E50" s="200">
        <f t="shared" si="35"/>
        <v>68.071670225543571</v>
      </c>
      <c r="F50" s="201">
        <f t="shared" si="40"/>
        <v>65.303800852574682</v>
      </c>
      <c r="G50" s="199">
        <f t="shared" si="36"/>
        <v>63.912899492001955</v>
      </c>
      <c r="H50" s="199">
        <f t="shared" si="36"/>
        <v>66.694702213147409</v>
      </c>
      <c r="I50" s="202">
        <f t="shared" si="37"/>
        <v>98.02647073986877</v>
      </c>
      <c r="J50" s="201">
        <f t="shared" si="37"/>
        <v>1.3147363238480942</v>
      </c>
      <c r="K50" s="199">
        <f t="shared" si="38"/>
        <v>1.1197205016873062</v>
      </c>
      <c r="L50" s="199">
        <f t="shared" si="38"/>
        <v>1.5097521460088823</v>
      </c>
      <c r="M50" s="203">
        <f t="shared" si="41"/>
        <v>1.9735292601312138</v>
      </c>
    </row>
    <row r="51" spans="1:13" ht="14.45" customHeight="1" x14ac:dyDescent="0.25">
      <c r="A51" s="75"/>
      <c r="B51" s="99">
        <v>20</v>
      </c>
      <c r="C51" s="199">
        <f t="shared" si="39"/>
        <v>61.618537176422784</v>
      </c>
      <c r="D51" s="199">
        <f t="shared" si="35"/>
        <v>60.165404127302011</v>
      </c>
      <c r="E51" s="200">
        <f t="shared" si="35"/>
        <v>63.071670225543556</v>
      </c>
      <c r="F51" s="201">
        <f t="shared" si="40"/>
        <v>60.303800852574689</v>
      </c>
      <c r="G51" s="199">
        <f t="shared" si="36"/>
        <v>58.912899492001962</v>
      </c>
      <c r="H51" s="199">
        <f t="shared" si="36"/>
        <v>61.694702213147416</v>
      </c>
      <c r="I51" s="202">
        <f t="shared" si="37"/>
        <v>97.866329867449124</v>
      </c>
      <c r="J51" s="201">
        <f t="shared" si="37"/>
        <v>1.3147363238480942</v>
      </c>
      <c r="K51" s="199">
        <f t="shared" si="38"/>
        <v>1.1197205016873062</v>
      </c>
      <c r="L51" s="199">
        <f t="shared" si="38"/>
        <v>1.5097521460088823</v>
      </c>
      <c r="M51" s="203">
        <f t="shared" si="41"/>
        <v>2.1336701325508813</v>
      </c>
    </row>
    <row r="52" spans="1:13" ht="14.45" customHeight="1" x14ac:dyDescent="0.25">
      <c r="A52" s="75"/>
      <c r="B52" s="99">
        <v>25</v>
      </c>
      <c r="C52" s="199">
        <f t="shared" si="39"/>
        <v>57.010525135043103</v>
      </c>
      <c r="D52" s="199">
        <f t="shared" si="35"/>
        <v>55.767331905566103</v>
      </c>
      <c r="E52" s="200">
        <f t="shared" si="35"/>
        <v>58.253718364520104</v>
      </c>
      <c r="F52" s="201">
        <f t="shared" si="40"/>
        <v>55.687059870911121</v>
      </c>
      <c r="G52" s="199">
        <f t="shared" si="36"/>
        <v>54.507080463963803</v>
      </c>
      <c r="H52" s="199">
        <f t="shared" si="36"/>
        <v>56.867039277858439</v>
      </c>
      <c r="I52" s="202">
        <f t="shared" si="37"/>
        <v>97.678559772959403</v>
      </c>
      <c r="J52" s="201">
        <f t="shared" si="37"/>
        <v>1.3234652641320019</v>
      </c>
      <c r="K52" s="199">
        <f t="shared" si="38"/>
        <v>1.1279065851983718</v>
      </c>
      <c r="L52" s="199">
        <f t="shared" si="38"/>
        <v>1.519023943065632</v>
      </c>
      <c r="M52" s="203">
        <f t="shared" si="41"/>
        <v>2.3214402270406334</v>
      </c>
    </row>
    <row r="53" spans="1:13" ht="14.45" customHeight="1" x14ac:dyDescent="0.25">
      <c r="A53" s="75"/>
      <c r="B53" s="99">
        <v>30</v>
      </c>
      <c r="C53" s="199">
        <f t="shared" si="39"/>
        <v>52.010525135043103</v>
      </c>
      <c r="D53" s="199">
        <f t="shared" si="35"/>
        <v>50.767331905566103</v>
      </c>
      <c r="E53" s="200">
        <f t="shared" si="35"/>
        <v>53.253718364520104</v>
      </c>
      <c r="F53" s="201">
        <f t="shared" si="40"/>
        <v>50.687059870911106</v>
      </c>
      <c r="G53" s="199">
        <f t="shared" si="36"/>
        <v>49.507080463963788</v>
      </c>
      <c r="H53" s="199">
        <f t="shared" si="36"/>
        <v>51.867039277858424</v>
      </c>
      <c r="I53" s="202">
        <f t="shared" si="37"/>
        <v>97.45538953760672</v>
      </c>
      <c r="J53" s="201">
        <f t="shared" si="37"/>
        <v>1.3234652641320019</v>
      </c>
      <c r="K53" s="199">
        <f t="shared" si="38"/>
        <v>1.1279065851983718</v>
      </c>
      <c r="L53" s="199">
        <f t="shared" si="38"/>
        <v>1.519023943065632</v>
      </c>
      <c r="M53" s="203">
        <f t="shared" si="41"/>
        <v>2.5446104623932966</v>
      </c>
    </row>
    <row r="54" spans="1:13" ht="14.45" customHeight="1" x14ac:dyDescent="0.25">
      <c r="A54" s="75"/>
      <c r="B54" s="99">
        <v>35</v>
      </c>
      <c r="C54" s="199">
        <f t="shared" si="39"/>
        <v>47.23907777862641</v>
      </c>
      <c r="D54" s="199">
        <f t="shared" si="35"/>
        <v>46.073630685354075</v>
      </c>
      <c r="E54" s="200">
        <f t="shared" si="35"/>
        <v>48.404524871898744</v>
      </c>
      <c r="F54" s="201">
        <f t="shared" si="40"/>
        <v>45.909488102358061</v>
      </c>
      <c r="G54" s="199">
        <f t="shared" si="36"/>
        <v>44.807522797212862</v>
      </c>
      <c r="H54" s="199">
        <f t="shared" si="36"/>
        <v>47.011453407503261</v>
      </c>
      <c r="I54" s="202">
        <f t="shared" si="37"/>
        <v>97.185402978231025</v>
      </c>
      <c r="J54" s="201">
        <f t="shared" si="37"/>
        <v>1.3295896762683499</v>
      </c>
      <c r="K54" s="199">
        <f t="shared" si="38"/>
        <v>1.1334947963871533</v>
      </c>
      <c r="L54" s="199">
        <f t="shared" si="38"/>
        <v>1.5256845561495465</v>
      </c>
      <c r="M54" s="203">
        <f t="shared" si="41"/>
        <v>2.8145970217689777</v>
      </c>
    </row>
    <row r="55" spans="1:13" ht="14.45" customHeight="1" x14ac:dyDescent="0.25">
      <c r="A55" s="75"/>
      <c r="B55" s="99">
        <v>40</v>
      </c>
      <c r="C55" s="199">
        <f t="shared" si="39"/>
        <v>42.555586690186672</v>
      </c>
      <c r="D55" s="199">
        <f t="shared" si="35"/>
        <v>41.467551493573765</v>
      </c>
      <c r="E55" s="200">
        <f t="shared" si="35"/>
        <v>43.643621886799579</v>
      </c>
      <c r="F55" s="201">
        <f t="shared" si="40"/>
        <v>41.216564408736048</v>
      </c>
      <c r="G55" s="199">
        <f t="shared" si="36"/>
        <v>40.192254887840107</v>
      </c>
      <c r="H55" s="199">
        <f t="shared" si="36"/>
        <v>42.240873929631988</v>
      </c>
      <c r="I55" s="202">
        <f t="shared" si="37"/>
        <v>96.853474747748209</v>
      </c>
      <c r="J55" s="201">
        <f t="shared" si="37"/>
        <v>1.3390222814506332</v>
      </c>
      <c r="K55" s="199">
        <f t="shared" si="38"/>
        <v>1.141972475018449</v>
      </c>
      <c r="L55" s="199">
        <f t="shared" si="38"/>
        <v>1.5360720878828173</v>
      </c>
      <c r="M55" s="203">
        <f t="shared" si="41"/>
        <v>3.1465252522518083</v>
      </c>
    </row>
    <row r="56" spans="1:13" ht="14.45" customHeight="1" x14ac:dyDescent="0.25">
      <c r="A56" s="75"/>
      <c r="B56" s="99">
        <v>45</v>
      </c>
      <c r="C56" s="199">
        <f t="shared" si="39"/>
        <v>37.823657977203545</v>
      </c>
      <c r="D56" s="199">
        <f t="shared" si="35"/>
        <v>36.793694929082278</v>
      </c>
      <c r="E56" s="200">
        <f t="shared" si="35"/>
        <v>38.853621025324813</v>
      </c>
      <c r="F56" s="201">
        <f t="shared" si="40"/>
        <v>36.475637581071609</v>
      </c>
      <c r="G56" s="199">
        <f t="shared" si="36"/>
        <v>35.509423199262628</v>
      </c>
      <c r="H56" s="199">
        <f t="shared" si="36"/>
        <v>37.441851962880591</v>
      </c>
      <c r="I56" s="202">
        <f t="shared" si="37"/>
        <v>96.436039060673622</v>
      </c>
      <c r="J56" s="201">
        <f t="shared" si="37"/>
        <v>1.3480203961319395</v>
      </c>
      <c r="K56" s="199">
        <f t="shared" si="38"/>
        <v>1.1500414453034904</v>
      </c>
      <c r="L56" s="199">
        <f t="shared" si="38"/>
        <v>1.5459993469603885</v>
      </c>
      <c r="M56" s="203">
        <f t="shared" si="41"/>
        <v>3.5639609393263765</v>
      </c>
    </row>
    <row r="57" spans="1:13" ht="14.45" customHeight="1" x14ac:dyDescent="0.25">
      <c r="A57" s="75"/>
      <c r="B57" s="99">
        <v>50</v>
      </c>
      <c r="C57" s="199">
        <f t="shared" si="39"/>
        <v>32.930657737988469</v>
      </c>
      <c r="D57" s="199">
        <f t="shared" si="35"/>
        <v>31.919132365454672</v>
      </c>
      <c r="E57" s="200">
        <f t="shared" si="35"/>
        <v>33.942183110522265</v>
      </c>
      <c r="F57" s="201">
        <f t="shared" si="40"/>
        <v>31.583157684043787</v>
      </c>
      <c r="G57" s="199">
        <f t="shared" si="36"/>
        <v>30.635367985774128</v>
      </c>
      <c r="H57" s="199">
        <f t="shared" si="36"/>
        <v>32.530947382313443</v>
      </c>
      <c r="I57" s="202">
        <f t="shared" si="37"/>
        <v>95.908068206028517</v>
      </c>
      <c r="J57" s="201">
        <f t="shared" si="37"/>
        <v>1.3475000539446786</v>
      </c>
      <c r="K57" s="199">
        <f t="shared" si="38"/>
        <v>1.1494957983076359</v>
      </c>
      <c r="L57" s="199">
        <f t="shared" si="38"/>
        <v>1.5455043095817214</v>
      </c>
      <c r="M57" s="203">
        <f t="shared" si="41"/>
        <v>4.0919317939714777</v>
      </c>
    </row>
    <row r="58" spans="1:13" ht="14.45" customHeight="1" x14ac:dyDescent="0.25">
      <c r="A58" s="75"/>
      <c r="B58" s="99">
        <v>55</v>
      </c>
      <c r="C58" s="199">
        <f t="shared" si="39"/>
        <v>28.67966390907533</v>
      </c>
      <c r="D58" s="199">
        <f t="shared" si="35"/>
        <v>27.808451194156504</v>
      </c>
      <c r="E58" s="200">
        <f t="shared" si="35"/>
        <v>29.550876623994156</v>
      </c>
      <c r="F58" s="201">
        <f t="shared" si="40"/>
        <v>27.303930860380763</v>
      </c>
      <c r="G58" s="199">
        <f t="shared" si="36"/>
        <v>26.494539841866175</v>
      </c>
      <c r="H58" s="199">
        <f t="shared" si="36"/>
        <v>28.113321878895352</v>
      </c>
      <c r="I58" s="202">
        <f t="shared" si="37"/>
        <v>95.203106099652615</v>
      </c>
      <c r="J58" s="201">
        <f t="shared" si="37"/>
        <v>1.3757330486945605</v>
      </c>
      <c r="K58" s="199">
        <f t="shared" si="38"/>
        <v>1.1748749256980471</v>
      </c>
      <c r="L58" s="199">
        <f t="shared" si="38"/>
        <v>1.5765911716910739</v>
      </c>
      <c r="M58" s="203">
        <f t="shared" si="41"/>
        <v>4.7968939003473698</v>
      </c>
    </row>
    <row r="59" spans="1:13" ht="14.45" customHeight="1" x14ac:dyDescent="0.25">
      <c r="A59" s="75"/>
      <c r="B59" s="99">
        <v>60</v>
      </c>
      <c r="C59" s="199">
        <f t="shared" si="39"/>
        <v>24.354203009831064</v>
      </c>
      <c r="D59" s="199">
        <f t="shared" si="35"/>
        <v>23.596088091371367</v>
      </c>
      <c r="E59" s="200">
        <f t="shared" si="35"/>
        <v>25.112317928290761</v>
      </c>
      <c r="F59" s="201">
        <f t="shared" si="40"/>
        <v>22.952964443122408</v>
      </c>
      <c r="G59" s="199">
        <f t="shared" si="36"/>
        <v>22.25440478838852</v>
      </c>
      <c r="H59" s="199">
        <f t="shared" si="36"/>
        <v>23.651524097856296</v>
      </c>
      <c r="I59" s="202">
        <f t="shared" si="37"/>
        <v>94.24641994590003</v>
      </c>
      <c r="J59" s="201">
        <f t="shared" si="37"/>
        <v>1.4012385667086553</v>
      </c>
      <c r="K59" s="199">
        <f t="shared" si="38"/>
        <v>1.1976597256089638</v>
      </c>
      <c r="L59" s="199">
        <f t="shared" si="38"/>
        <v>1.6048174078083468</v>
      </c>
      <c r="M59" s="203">
        <f t="shared" si="41"/>
        <v>5.7535800540999729</v>
      </c>
    </row>
    <row r="60" spans="1:13" ht="14.45" customHeight="1" x14ac:dyDescent="0.25">
      <c r="A60" s="75"/>
      <c r="B60" s="99">
        <v>65</v>
      </c>
      <c r="C60" s="199">
        <f t="shared" si="39"/>
        <v>19.965427001749052</v>
      </c>
      <c r="D60" s="199">
        <f t="shared" si="35"/>
        <v>19.269265728246509</v>
      </c>
      <c r="E60" s="200">
        <f t="shared" si="35"/>
        <v>20.661588275251596</v>
      </c>
      <c r="F60" s="201">
        <f t="shared" si="40"/>
        <v>18.545302376933858</v>
      </c>
      <c r="G60" s="199">
        <f t="shared" si="36"/>
        <v>17.90682409800106</v>
      </c>
      <c r="H60" s="199">
        <f t="shared" si="36"/>
        <v>19.183780655866656</v>
      </c>
      <c r="I60" s="202">
        <f t="shared" si="37"/>
        <v>92.887081129340316</v>
      </c>
      <c r="J60" s="201">
        <f t="shared" si="37"/>
        <v>1.4201246248151929</v>
      </c>
      <c r="K60" s="199">
        <f t="shared" si="38"/>
        <v>1.2133252425264227</v>
      </c>
      <c r="L60" s="199">
        <f t="shared" si="38"/>
        <v>1.626924007103963</v>
      </c>
      <c r="M60" s="203">
        <f t="shared" si="41"/>
        <v>7.1129188706596871</v>
      </c>
    </row>
    <row r="61" spans="1:13" ht="14.45" customHeight="1" x14ac:dyDescent="0.25">
      <c r="A61" s="75"/>
      <c r="B61" s="99">
        <v>70</v>
      </c>
      <c r="C61" s="199">
        <f t="shared" si="39"/>
        <v>15.931937896285801</v>
      </c>
      <c r="D61" s="199">
        <f t="shared" si="35"/>
        <v>15.299463168398466</v>
      </c>
      <c r="E61" s="200">
        <f t="shared" si="35"/>
        <v>16.564412624173137</v>
      </c>
      <c r="F61" s="201">
        <f t="shared" si="40"/>
        <v>14.53226650452083</v>
      </c>
      <c r="G61" s="199">
        <f t="shared" si="36"/>
        <v>13.9550501305498</v>
      </c>
      <c r="H61" s="199">
        <f t="shared" si="36"/>
        <v>15.10948287849186</v>
      </c>
      <c r="I61" s="202">
        <f t="shared" si="37"/>
        <v>91.21468210034088</v>
      </c>
      <c r="J61" s="201">
        <f t="shared" si="37"/>
        <v>1.3996713917649681</v>
      </c>
      <c r="K61" s="199">
        <f t="shared" si="38"/>
        <v>1.1888275004183404</v>
      </c>
      <c r="L61" s="199">
        <f t="shared" si="38"/>
        <v>1.6105152831115959</v>
      </c>
      <c r="M61" s="203">
        <f t="shared" si="41"/>
        <v>8.7853178996591001</v>
      </c>
    </row>
    <row r="62" spans="1:13" ht="14.45" customHeight="1" x14ac:dyDescent="0.25">
      <c r="A62" s="75"/>
      <c r="B62" s="99">
        <v>75</v>
      </c>
      <c r="C62" s="199">
        <f t="shared" si="39"/>
        <v>12.450930434586061</v>
      </c>
      <c r="D62" s="199">
        <f t="shared" si="35"/>
        <v>11.897040593576229</v>
      </c>
      <c r="E62" s="200">
        <f t="shared" si="35"/>
        <v>13.004820275595893</v>
      </c>
      <c r="F62" s="201">
        <f t="shared" si="40"/>
        <v>10.986803509043368</v>
      </c>
      <c r="G62" s="199">
        <f t="shared" si="36"/>
        <v>10.478684140330216</v>
      </c>
      <c r="H62" s="199">
        <f t="shared" si="36"/>
        <v>11.494922877756519</v>
      </c>
      <c r="I62" s="202">
        <f t="shared" si="37"/>
        <v>88.24082317996367</v>
      </c>
      <c r="J62" s="201">
        <f t="shared" si="37"/>
        <v>1.4641269255426952</v>
      </c>
      <c r="K62" s="199">
        <f t="shared" si="38"/>
        <v>1.2384334078059682</v>
      </c>
      <c r="L62" s="199">
        <f t="shared" si="38"/>
        <v>1.6898204432794222</v>
      </c>
      <c r="M62" s="203">
        <f t="shared" si="41"/>
        <v>11.759176820036348</v>
      </c>
    </row>
    <row r="63" spans="1:13" ht="14.45" customHeight="1" x14ac:dyDescent="0.25">
      <c r="A63" s="75"/>
      <c r="B63" s="99">
        <v>80</v>
      </c>
      <c r="C63" s="199">
        <f>AB23</f>
        <v>8.9766055837997563</v>
      </c>
      <c r="D63" s="199">
        <f t="shared" si="35"/>
        <v>8.5522173830320565</v>
      </c>
      <c r="E63" s="200">
        <f t="shared" si="35"/>
        <v>9.400993784567456</v>
      </c>
      <c r="F63" s="201">
        <f>AC23</f>
        <v>7.509136520186602</v>
      </c>
      <c r="G63" s="199">
        <f t="shared" si="36"/>
        <v>7.1029644659070073</v>
      </c>
      <c r="H63" s="199">
        <f t="shared" si="36"/>
        <v>7.9153085744661968</v>
      </c>
      <c r="I63" s="202">
        <f t="shared" si="37"/>
        <v>83.652294289708777</v>
      </c>
      <c r="J63" s="201">
        <f t="shared" si="37"/>
        <v>1.4674690636131535</v>
      </c>
      <c r="K63" s="199">
        <f t="shared" si="38"/>
        <v>1.2343154663321898</v>
      </c>
      <c r="L63" s="199">
        <f t="shared" si="38"/>
        <v>1.7006226608941173</v>
      </c>
      <c r="M63" s="203">
        <f>AF23</f>
        <v>16.347705710291223</v>
      </c>
    </row>
    <row r="64" spans="1:13" ht="14.45" customHeight="1" x14ac:dyDescent="0.25">
      <c r="A64" s="51"/>
      <c r="B64" s="121">
        <v>85</v>
      </c>
      <c r="C64" s="204">
        <f>AB24</f>
        <v>5.9078290589572013</v>
      </c>
      <c r="D64" s="204">
        <f t="shared" si="35"/>
        <v>5.1652562186227726</v>
      </c>
      <c r="E64" s="205">
        <f t="shared" si="35"/>
        <v>6.6504018992916301</v>
      </c>
      <c r="F64" s="206">
        <f>AC24</f>
        <v>4.5293356118671877</v>
      </c>
      <c r="G64" s="204">
        <f t="shared" si="36"/>
        <v>3.9149981057844578</v>
      </c>
      <c r="H64" s="204">
        <f t="shared" si="36"/>
        <v>5.143673117949918</v>
      </c>
      <c r="I64" s="207">
        <f t="shared" si="37"/>
        <v>76.666666666666671</v>
      </c>
      <c r="J64" s="206">
        <f t="shared" si="37"/>
        <v>1.3784934470900136</v>
      </c>
      <c r="K64" s="204">
        <f t="shared" si="38"/>
        <v>1.089836420490337</v>
      </c>
      <c r="L64" s="204">
        <f t="shared" si="38"/>
        <v>1.6671504736896903</v>
      </c>
      <c r="M64" s="208">
        <f>AF24</f>
        <v>23.333333333333332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86.262694143470867</v>
      </c>
      <c r="D65" s="210">
        <f t="shared" si="35"/>
        <v>84.480397255412228</v>
      </c>
      <c r="E65" s="211">
        <f t="shared" si="35"/>
        <v>88.044991031529506</v>
      </c>
      <c r="F65" s="212">
        <f>AC25</f>
        <v>83.746105070556439</v>
      </c>
      <c r="G65" s="210">
        <f t="shared" si="36"/>
        <v>82.055559867556497</v>
      </c>
      <c r="H65" s="210">
        <f t="shared" si="36"/>
        <v>85.436650273556381</v>
      </c>
      <c r="I65" s="213">
        <f t="shared" si="37"/>
        <v>97.082644939504362</v>
      </c>
      <c r="J65" s="212">
        <f t="shared" si="37"/>
        <v>2.5165890729144378</v>
      </c>
      <c r="K65" s="210">
        <f t="shared" si="38"/>
        <v>2.2644180554344406</v>
      </c>
      <c r="L65" s="210">
        <f t="shared" si="38"/>
        <v>2.7687600903944349</v>
      </c>
      <c r="M65" s="214">
        <f>AF25</f>
        <v>2.9173550604956566</v>
      </c>
    </row>
    <row r="66" spans="1:13" ht="14.45" customHeight="1" x14ac:dyDescent="0.25">
      <c r="A66" s="155"/>
      <c r="B66" s="99">
        <v>5</v>
      </c>
      <c r="C66" s="199">
        <f>AB26</f>
        <v>81.766173027382621</v>
      </c>
      <c r="D66" s="199">
        <f t="shared" si="35"/>
        <v>80.271324528172642</v>
      </c>
      <c r="E66" s="200">
        <f t="shared" si="35"/>
        <v>83.2610215265926</v>
      </c>
      <c r="F66" s="201">
        <f>AC26</f>
        <v>79.234758355828987</v>
      </c>
      <c r="G66" s="199">
        <f t="shared" si="36"/>
        <v>77.831545484334569</v>
      </c>
      <c r="H66" s="199">
        <f t="shared" si="36"/>
        <v>80.637971227323405</v>
      </c>
      <c r="I66" s="202">
        <f t="shared" si="37"/>
        <v>96.90408077346865</v>
      </c>
      <c r="J66" s="201">
        <f t="shared" si="37"/>
        <v>2.5314146715536374</v>
      </c>
      <c r="K66" s="199">
        <f t="shared" si="38"/>
        <v>2.279437855115853</v>
      </c>
      <c r="L66" s="199">
        <f t="shared" si="38"/>
        <v>2.7833914879914219</v>
      </c>
      <c r="M66" s="203">
        <f>AF26</f>
        <v>3.0959192265313598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76.766173027382621</v>
      </c>
      <c r="D67" s="199">
        <f t="shared" si="35"/>
        <v>75.271324528172642</v>
      </c>
      <c r="E67" s="200">
        <f t="shared" si="35"/>
        <v>78.2610215265926</v>
      </c>
      <c r="F67" s="201">
        <f t="shared" ref="F67:F80" si="43">AC27</f>
        <v>74.234758355828987</v>
      </c>
      <c r="G67" s="199">
        <f t="shared" si="36"/>
        <v>72.831545484334569</v>
      </c>
      <c r="H67" s="199">
        <f t="shared" si="36"/>
        <v>75.637971227323405</v>
      </c>
      <c r="I67" s="202">
        <f t="shared" si="37"/>
        <v>96.702434716068666</v>
      </c>
      <c r="J67" s="201">
        <f t="shared" si="37"/>
        <v>2.5314146715536374</v>
      </c>
      <c r="K67" s="199">
        <f t="shared" si="38"/>
        <v>2.279437855115853</v>
      </c>
      <c r="L67" s="199">
        <f t="shared" si="38"/>
        <v>2.7833914879914219</v>
      </c>
      <c r="M67" s="203">
        <f t="shared" ref="M67:M80" si="44">AF27</f>
        <v>3.2975652839313452</v>
      </c>
    </row>
    <row r="68" spans="1:13" ht="14.45" customHeight="1" x14ac:dyDescent="0.25">
      <c r="A68" s="155"/>
      <c r="B68" s="99">
        <v>15</v>
      </c>
      <c r="C68" s="199">
        <f t="shared" si="42"/>
        <v>71.766173027382635</v>
      </c>
      <c r="D68" s="199">
        <f t="shared" si="35"/>
        <v>70.271324528172656</v>
      </c>
      <c r="E68" s="200">
        <f t="shared" si="35"/>
        <v>73.261021526592614</v>
      </c>
      <c r="F68" s="201">
        <f t="shared" si="43"/>
        <v>69.234758355828987</v>
      </c>
      <c r="G68" s="199">
        <f t="shared" si="36"/>
        <v>67.831545484334569</v>
      </c>
      <c r="H68" s="199">
        <f t="shared" si="36"/>
        <v>70.637971227323405</v>
      </c>
      <c r="I68" s="202">
        <f t="shared" si="37"/>
        <v>96.472691011978895</v>
      </c>
      <c r="J68" s="201">
        <f t="shared" si="37"/>
        <v>2.5314146715536374</v>
      </c>
      <c r="K68" s="199">
        <f t="shared" si="38"/>
        <v>2.279437855115853</v>
      </c>
      <c r="L68" s="199">
        <f t="shared" si="38"/>
        <v>2.7833914879914219</v>
      </c>
      <c r="M68" s="203">
        <f t="shared" si="44"/>
        <v>3.5273089880210931</v>
      </c>
    </row>
    <row r="69" spans="1:13" ht="14.45" customHeight="1" x14ac:dyDescent="0.25">
      <c r="A69" s="155"/>
      <c r="B69" s="99">
        <v>20</v>
      </c>
      <c r="C69" s="199">
        <f t="shared" si="42"/>
        <v>66.766173027382621</v>
      </c>
      <c r="D69" s="199">
        <f t="shared" si="35"/>
        <v>65.271324528172642</v>
      </c>
      <c r="E69" s="200">
        <f t="shared" si="35"/>
        <v>68.2610215265926</v>
      </c>
      <c r="F69" s="201">
        <f t="shared" si="43"/>
        <v>64.234758355828973</v>
      </c>
      <c r="G69" s="199">
        <f t="shared" si="36"/>
        <v>62.831545484334555</v>
      </c>
      <c r="H69" s="199">
        <f t="shared" si="36"/>
        <v>65.637971227323391</v>
      </c>
      <c r="I69" s="202">
        <f t="shared" si="37"/>
        <v>96.208537112774977</v>
      </c>
      <c r="J69" s="201">
        <f t="shared" si="37"/>
        <v>2.5314146715536374</v>
      </c>
      <c r="K69" s="199">
        <f t="shared" si="38"/>
        <v>2.279437855115853</v>
      </c>
      <c r="L69" s="199">
        <f t="shared" si="38"/>
        <v>2.7833914879914219</v>
      </c>
      <c r="M69" s="203">
        <f t="shared" si="44"/>
        <v>3.7914628872249958</v>
      </c>
    </row>
    <row r="70" spans="1:13" ht="14.45" customHeight="1" x14ac:dyDescent="0.25">
      <c r="A70" s="155"/>
      <c r="B70" s="99">
        <v>25</v>
      </c>
      <c r="C70" s="199">
        <f t="shared" si="42"/>
        <v>61.766173027382628</v>
      </c>
      <c r="D70" s="199">
        <f t="shared" si="35"/>
        <v>60.271324528172656</v>
      </c>
      <c r="E70" s="200">
        <f t="shared" si="35"/>
        <v>63.2610215265926</v>
      </c>
      <c r="F70" s="201">
        <f t="shared" si="43"/>
        <v>59.234758355828987</v>
      </c>
      <c r="G70" s="199">
        <f t="shared" si="36"/>
        <v>57.831545484334569</v>
      </c>
      <c r="H70" s="199">
        <f t="shared" si="36"/>
        <v>60.637971227323405</v>
      </c>
      <c r="I70" s="202">
        <f t="shared" si="37"/>
        <v>95.901616455286302</v>
      </c>
      <c r="J70" s="201">
        <f t="shared" si="37"/>
        <v>2.5314146715536374</v>
      </c>
      <c r="K70" s="199">
        <f t="shared" si="38"/>
        <v>2.279437855115853</v>
      </c>
      <c r="L70" s="199">
        <f t="shared" si="38"/>
        <v>2.7833914879914219</v>
      </c>
      <c r="M70" s="203">
        <f t="shared" si="44"/>
        <v>4.0983835447136938</v>
      </c>
    </row>
    <row r="71" spans="1:13" ht="14.45" customHeight="1" x14ac:dyDescent="0.25">
      <c r="A71" s="155"/>
      <c r="B71" s="99">
        <v>30</v>
      </c>
      <c r="C71" s="199">
        <f t="shared" si="42"/>
        <v>57.476674335857226</v>
      </c>
      <c r="D71" s="199">
        <f t="shared" si="35"/>
        <v>56.333315317043983</v>
      </c>
      <c r="E71" s="200">
        <f t="shared" si="35"/>
        <v>58.620033354670468</v>
      </c>
      <c r="F71" s="201">
        <f t="shared" si="43"/>
        <v>54.914864791740271</v>
      </c>
      <c r="G71" s="199">
        <f t="shared" si="36"/>
        <v>53.857769483182665</v>
      </c>
      <c r="H71" s="199">
        <f t="shared" si="36"/>
        <v>55.971960100297878</v>
      </c>
      <c r="I71" s="202">
        <f t="shared" si="37"/>
        <v>95.542870958143183</v>
      </c>
      <c r="J71" s="201">
        <f t="shared" si="37"/>
        <v>2.5618095441169553</v>
      </c>
      <c r="K71" s="199">
        <f t="shared" si="38"/>
        <v>2.3103530898821694</v>
      </c>
      <c r="L71" s="199">
        <f t="shared" si="38"/>
        <v>2.8132659983517412</v>
      </c>
      <c r="M71" s="203">
        <f t="shared" si="44"/>
        <v>4.457129041856815</v>
      </c>
    </row>
    <row r="72" spans="1:13" ht="14.45" customHeight="1" x14ac:dyDescent="0.25">
      <c r="A72" s="155"/>
      <c r="B72" s="99">
        <v>35</v>
      </c>
      <c r="C72" s="199">
        <f t="shared" si="42"/>
        <v>52.727586079902785</v>
      </c>
      <c r="D72" s="199">
        <f t="shared" si="35"/>
        <v>51.690137415869529</v>
      </c>
      <c r="E72" s="200">
        <f t="shared" si="35"/>
        <v>53.765034743936042</v>
      </c>
      <c r="F72" s="201">
        <f t="shared" si="43"/>
        <v>50.154054152429964</v>
      </c>
      <c r="G72" s="199">
        <f t="shared" si="36"/>
        <v>49.201735501217399</v>
      </c>
      <c r="H72" s="199">
        <f t="shared" si="36"/>
        <v>51.106372803642529</v>
      </c>
      <c r="I72" s="202">
        <f t="shared" si="37"/>
        <v>95.119192591951929</v>
      </c>
      <c r="J72" s="201">
        <f t="shared" si="37"/>
        <v>2.573531927472827</v>
      </c>
      <c r="K72" s="199">
        <f t="shared" si="38"/>
        <v>2.3219767095054582</v>
      </c>
      <c r="L72" s="199">
        <f t="shared" si="38"/>
        <v>2.8250871454401958</v>
      </c>
      <c r="M72" s="203">
        <f t="shared" si="44"/>
        <v>4.8808074080480868</v>
      </c>
    </row>
    <row r="73" spans="1:13" ht="14.45" customHeight="1" x14ac:dyDescent="0.25">
      <c r="A73" s="155"/>
      <c r="B73" s="99">
        <v>40</v>
      </c>
      <c r="C73" s="199">
        <f t="shared" si="42"/>
        <v>47.909630961392637</v>
      </c>
      <c r="D73" s="199">
        <f t="shared" si="35"/>
        <v>46.931691743247328</v>
      </c>
      <c r="E73" s="200">
        <f t="shared" si="35"/>
        <v>48.887570179537946</v>
      </c>
      <c r="F73" s="201">
        <f t="shared" si="43"/>
        <v>45.326742766734412</v>
      </c>
      <c r="G73" s="199">
        <f t="shared" si="36"/>
        <v>44.433132751408657</v>
      </c>
      <c r="H73" s="199">
        <f t="shared" si="36"/>
        <v>46.220352782060168</v>
      </c>
      <c r="I73" s="202">
        <f t="shared" si="37"/>
        <v>94.608833040814659</v>
      </c>
      <c r="J73" s="201">
        <f t="shared" si="37"/>
        <v>2.5828881946582349</v>
      </c>
      <c r="K73" s="199">
        <f t="shared" si="38"/>
        <v>2.3310877432380321</v>
      </c>
      <c r="L73" s="199">
        <f t="shared" si="38"/>
        <v>2.8346886460784377</v>
      </c>
      <c r="M73" s="203">
        <f t="shared" si="44"/>
        <v>5.3911669591853517</v>
      </c>
    </row>
    <row r="74" spans="1:13" ht="14.45" customHeight="1" x14ac:dyDescent="0.25">
      <c r="A74" s="155"/>
      <c r="B74" s="99">
        <v>45</v>
      </c>
      <c r="C74" s="199">
        <f t="shared" si="42"/>
        <v>43.053225131347844</v>
      </c>
      <c r="D74" s="199">
        <f t="shared" si="35"/>
        <v>42.113552009497901</v>
      </c>
      <c r="E74" s="200">
        <f t="shared" si="35"/>
        <v>43.992898253197787</v>
      </c>
      <c r="F74" s="201">
        <f t="shared" si="43"/>
        <v>40.462135641703007</v>
      </c>
      <c r="G74" s="199">
        <f t="shared" si="36"/>
        <v>39.605997125623851</v>
      </c>
      <c r="H74" s="199">
        <f t="shared" si="36"/>
        <v>41.318274157782163</v>
      </c>
      <c r="I74" s="202">
        <f t="shared" si="37"/>
        <v>93.981659952907421</v>
      </c>
      <c r="J74" s="201">
        <f t="shared" si="37"/>
        <v>2.5910894896448404</v>
      </c>
      <c r="K74" s="199">
        <f t="shared" si="38"/>
        <v>2.3390031194280057</v>
      </c>
      <c r="L74" s="199">
        <f t="shared" si="38"/>
        <v>2.8431758598616752</v>
      </c>
      <c r="M74" s="203">
        <f t="shared" si="44"/>
        <v>6.0183400470925941</v>
      </c>
    </row>
    <row r="75" spans="1:13" ht="14.45" customHeight="1" x14ac:dyDescent="0.25">
      <c r="A75" s="155"/>
      <c r="B75" s="99">
        <v>50</v>
      </c>
      <c r="C75" s="199">
        <f t="shared" si="42"/>
        <v>38.286924726893744</v>
      </c>
      <c r="D75" s="199">
        <f t="shared" si="35"/>
        <v>37.399382730522198</v>
      </c>
      <c r="E75" s="200">
        <f t="shared" si="35"/>
        <v>39.17446672326529</v>
      </c>
      <c r="F75" s="201">
        <f t="shared" si="43"/>
        <v>35.685063606600195</v>
      </c>
      <c r="G75" s="199">
        <f t="shared" si="36"/>
        <v>34.879493452257904</v>
      </c>
      <c r="H75" s="199">
        <f t="shared" si="36"/>
        <v>36.490633760942487</v>
      </c>
      <c r="I75" s="202">
        <f t="shared" si="37"/>
        <v>93.204308941360509</v>
      </c>
      <c r="J75" s="201">
        <f t="shared" si="37"/>
        <v>2.6018611202935489</v>
      </c>
      <c r="K75" s="199">
        <f t="shared" si="38"/>
        <v>2.3494454230171895</v>
      </c>
      <c r="L75" s="199">
        <f t="shared" si="38"/>
        <v>2.8542768175699083</v>
      </c>
      <c r="M75" s="203">
        <f t="shared" si="44"/>
        <v>6.7956910586394876</v>
      </c>
    </row>
    <row r="76" spans="1:13" ht="14.45" customHeight="1" x14ac:dyDescent="0.25">
      <c r="A76" s="155"/>
      <c r="B76" s="99">
        <v>55</v>
      </c>
      <c r="C76" s="199">
        <f t="shared" si="42"/>
        <v>33.840842269412263</v>
      </c>
      <c r="D76" s="199">
        <f t="shared" si="35"/>
        <v>33.083866902867911</v>
      </c>
      <c r="E76" s="200">
        <f t="shared" si="35"/>
        <v>34.597817635956616</v>
      </c>
      <c r="F76" s="201">
        <f t="shared" si="43"/>
        <v>31.203110482393697</v>
      </c>
      <c r="G76" s="199">
        <f t="shared" si="36"/>
        <v>30.522393904126538</v>
      </c>
      <c r="H76" s="199">
        <f t="shared" si="36"/>
        <v>31.883827060660856</v>
      </c>
      <c r="I76" s="202">
        <f t="shared" si="37"/>
        <v>92.205478321079696</v>
      </c>
      <c r="J76" s="201">
        <f t="shared" si="37"/>
        <v>2.6377317870185699</v>
      </c>
      <c r="K76" s="199">
        <f t="shared" si="38"/>
        <v>2.3842075145328074</v>
      </c>
      <c r="L76" s="199">
        <f t="shared" si="38"/>
        <v>2.8912560595043324</v>
      </c>
      <c r="M76" s="203">
        <f t="shared" si="44"/>
        <v>7.7945216789203204</v>
      </c>
    </row>
    <row r="77" spans="1:13" ht="14.45" customHeight="1" x14ac:dyDescent="0.25">
      <c r="A77" s="155"/>
      <c r="B77" s="99">
        <v>60</v>
      </c>
      <c r="C77" s="199">
        <f t="shared" si="42"/>
        <v>29.190252215285053</v>
      </c>
      <c r="D77" s="199">
        <f t="shared" si="35"/>
        <v>28.506626710315857</v>
      </c>
      <c r="E77" s="200">
        <f t="shared" si="35"/>
        <v>29.873877720254249</v>
      </c>
      <c r="F77" s="201">
        <f t="shared" si="43"/>
        <v>26.531482586665053</v>
      </c>
      <c r="G77" s="199">
        <f t="shared" si="36"/>
        <v>25.919829066025624</v>
      </c>
      <c r="H77" s="199">
        <f t="shared" si="36"/>
        <v>27.143136107304482</v>
      </c>
      <c r="I77" s="202">
        <f t="shared" si="37"/>
        <v>90.891583912975676</v>
      </c>
      <c r="J77" s="201">
        <f t="shared" si="37"/>
        <v>2.6587696286200009</v>
      </c>
      <c r="K77" s="199">
        <f t="shared" si="38"/>
        <v>2.4046004932441827</v>
      </c>
      <c r="L77" s="199">
        <f t="shared" si="38"/>
        <v>2.9129387639958191</v>
      </c>
      <c r="M77" s="203">
        <f t="shared" si="44"/>
        <v>9.1084160870243345</v>
      </c>
    </row>
    <row r="78" spans="1:13" ht="14.45" customHeight="1" x14ac:dyDescent="0.25">
      <c r="A78" s="155"/>
      <c r="B78" s="99">
        <v>65</v>
      </c>
      <c r="C78" s="199">
        <f t="shared" si="42"/>
        <v>24.667366635475918</v>
      </c>
      <c r="D78" s="199">
        <f t="shared" si="35"/>
        <v>24.056607870530989</v>
      </c>
      <c r="E78" s="200">
        <f t="shared" si="35"/>
        <v>25.278125400420848</v>
      </c>
      <c r="F78" s="201">
        <f t="shared" si="43"/>
        <v>21.980867223649529</v>
      </c>
      <c r="G78" s="199">
        <f t="shared" si="36"/>
        <v>21.435880282174438</v>
      </c>
      <c r="H78" s="199">
        <f t="shared" si="36"/>
        <v>22.52585416512462</v>
      </c>
      <c r="I78" s="202">
        <f t="shared" si="37"/>
        <v>89.109095220716654</v>
      </c>
      <c r="J78" s="201">
        <f t="shared" si="37"/>
        <v>2.6864994118263903</v>
      </c>
      <c r="K78" s="199">
        <f t="shared" si="38"/>
        <v>2.4309153482123449</v>
      </c>
      <c r="L78" s="199">
        <f t="shared" si="38"/>
        <v>2.9420834754404357</v>
      </c>
      <c r="M78" s="203">
        <f t="shared" si="44"/>
        <v>10.890904779283337</v>
      </c>
    </row>
    <row r="79" spans="1:13" ht="14.45" customHeight="1" x14ac:dyDescent="0.25">
      <c r="A79" s="155"/>
      <c r="B79" s="99">
        <v>70</v>
      </c>
      <c r="C79" s="199">
        <f t="shared" si="42"/>
        <v>20.139540824628945</v>
      </c>
      <c r="D79" s="199">
        <f t="shared" si="35"/>
        <v>19.583042556108136</v>
      </c>
      <c r="E79" s="200">
        <f t="shared" si="35"/>
        <v>20.696039093149754</v>
      </c>
      <c r="F79" s="201">
        <f t="shared" si="43"/>
        <v>17.43752966225987</v>
      </c>
      <c r="G79" s="199">
        <f t="shared" si="36"/>
        <v>16.940020058176557</v>
      </c>
      <c r="H79" s="199">
        <f t="shared" si="36"/>
        <v>17.935039266343182</v>
      </c>
      <c r="I79" s="202">
        <f t="shared" si="37"/>
        <v>86.583551303886992</v>
      </c>
      <c r="J79" s="201">
        <f t="shared" si="37"/>
        <v>2.7020111623690699</v>
      </c>
      <c r="K79" s="199">
        <f t="shared" si="38"/>
        <v>2.4450629041896272</v>
      </c>
      <c r="L79" s="199">
        <f t="shared" si="38"/>
        <v>2.9589594205485126</v>
      </c>
      <c r="M79" s="203">
        <f t="shared" si="44"/>
        <v>13.416448696112973</v>
      </c>
    </row>
    <row r="80" spans="1:13" ht="14.45" customHeight="1" x14ac:dyDescent="0.25">
      <c r="A80" s="155"/>
      <c r="B80" s="99">
        <v>75</v>
      </c>
      <c r="C80" s="199">
        <f t="shared" si="42"/>
        <v>15.82309158345074</v>
      </c>
      <c r="D80" s="199">
        <f t="shared" si="35"/>
        <v>15.327492278586405</v>
      </c>
      <c r="E80" s="200">
        <f t="shared" si="35"/>
        <v>16.318690888315075</v>
      </c>
      <c r="F80" s="201">
        <f t="shared" si="43"/>
        <v>13.112945300927132</v>
      </c>
      <c r="G80" s="199">
        <f t="shared" si="36"/>
        <v>12.664147299326345</v>
      </c>
      <c r="H80" s="199">
        <f t="shared" si="36"/>
        <v>13.561743302527919</v>
      </c>
      <c r="I80" s="202">
        <f t="shared" si="37"/>
        <v>82.872207569359389</v>
      </c>
      <c r="J80" s="201">
        <f t="shared" si="37"/>
        <v>2.7101462825236049</v>
      </c>
      <c r="K80" s="199">
        <f t="shared" si="38"/>
        <v>2.450826227981262</v>
      </c>
      <c r="L80" s="199">
        <f t="shared" si="38"/>
        <v>2.9694663370659478</v>
      </c>
      <c r="M80" s="203">
        <f t="shared" si="44"/>
        <v>17.127792430640596</v>
      </c>
    </row>
    <row r="81" spans="1:13" ht="14.45" customHeight="1" x14ac:dyDescent="0.25">
      <c r="A81" s="155"/>
      <c r="B81" s="99">
        <v>80</v>
      </c>
      <c r="C81" s="199">
        <f>AB41</f>
        <v>11.935520080830257</v>
      </c>
      <c r="D81" s="199">
        <f t="shared" si="35"/>
        <v>11.585199381954205</v>
      </c>
      <c r="E81" s="200">
        <f t="shared" si="35"/>
        <v>12.285840779706309</v>
      </c>
      <c r="F81" s="201">
        <f>AC41</f>
        <v>9.210354414817175</v>
      </c>
      <c r="G81" s="199">
        <f t="shared" si="36"/>
        <v>8.8591704159481406</v>
      </c>
      <c r="H81" s="199">
        <f t="shared" si="36"/>
        <v>9.5615384136862094</v>
      </c>
      <c r="I81" s="202">
        <f t="shared" si="37"/>
        <v>77.167600175295306</v>
      </c>
      <c r="J81" s="201">
        <f t="shared" si="37"/>
        <v>2.7251656660130812</v>
      </c>
      <c r="K81" s="199">
        <f t="shared" si="38"/>
        <v>2.4686681682381009</v>
      </c>
      <c r="L81" s="199">
        <f t="shared" si="38"/>
        <v>2.9816631637880615</v>
      </c>
      <c r="M81" s="203">
        <f>AF41</f>
        <v>22.832399824704694</v>
      </c>
    </row>
    <row r="82" spans="1:13" ht="14.45" customHeight="1" thickBot="1" x14ac:dyDescent="0.3">
      <c r="A82" s="157"/>
      <c r="B82" s="215">
        <v>85</v>
      </c>
      <c r="C82" s="216">
        <f>AB42</f>
        <v>8.2599916706772838</v>
      </c>
      <c r="D82" s="216">
        <f t="shared" si="35"/>
        <v>7.3965466336975343</v>
      </c>
      <c r="E82" s="217">
        <f t="shared" si="35"/>
        <v>9.1234367076570333</v>
      </c>
      <c r="F82" s="218">
        <f>AC42</f>
        <v>5.6988854237116371</v>
      </c>
      <c r="G82" s="216">
        <f t="shared" si="36"/>
        <v>5.0566599453636458</v>
      </c>
      <c r="H82" s="216">
        <f t="shared" si="36"/>
        <v>6.3411109020596284</v>
      </c>
      <c r="I82" s="219">
        <f t="shared" si="37"/>
        <v>68.993839835728949</v>
      </c>
      <c r="J82" s="218">
        <f t="shared" si="37"/>
        <v>2.5611062469656463</v>
      </c>
      <c r="K82" s="216">
        <f t="shared" si="38"/>
        <v>2.2016048817780938</v>
      </c>
      <c r="L82" s="216">
        <f t="shared" si="38"/>
        <v>2.9206076121531988</v>
      </c>
      <c r="M82" s="220">
        <f>AF42</f>
        <v>31.006160164271044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85A8B-8102-4F70-9B01-3987A66B519A}">
  <dimension ref="A1:AU84"/>
  <sheetViews>
    <sheetView view="pageBreakPreview" zoomScaleNormal="100" zoomScaleSheetLayoutView="100" workbookViewId="0">
      <selection sqref="A1:M82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105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404</v>
      </c>
      <c r="D7" s="78">
        <v>0</v>
      </c>
      <c r="E7" s="78">
        <v>130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8289035.6121301698</v>
      </c>
      <c r="X7" s="92">
        <f t="shared" ref="X7:X42" si="0">V7*(1-S7)</f>
        <v>500000</v>
      </c>
      <c r="Y7" s="90">
        <f>SUM(X7:X$24)</f>
        <v>8156913.876079442</v>
      </c>
      <c r="Z7" s="90">
        <f t="shared" ref="Z7:Z42" si="1">V7*S7</f>
        <v>0</v>
      </c>
      <c r="AA7" s="91">
        <f>SUM(Z7:Z$24)</f>
        <v>132121.73605072868</v>
      </c>
      <c r="AB7" s="84">
        <f t="shared" ref="AB7:AB42" si="2">W7/U7</f>
        <v>82.890356121301693</v>
      </c>
      <c r="AC7" s="85">
        <f t="shared" ref="AC7:AC42" si="3">Y7/U7</f>
        <v>81.569138760794416</v>
      </c>
      <c r="AD7" s="93">
        <f>AC7/AB7*100</f>
        <v>98.406066251454135</v>
      </c>
      <c r="AE7" s="85">
        <f t="shared" ref="AE7:AE42" si="4">AA7/U7</f>
        <v>1.3212173605072868</v>
      </c>
      <c r="AF7" s="94">
        <f>AE7/AB7*100</f>
        <v>1.593933748545872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0.7916733141198703</v>
      </c>
      <c r="AL7" s="96">
        <f>U7*U7*((1-O7)*5*(1-S7)+AC8)^2*AH7+V7*V7*AI7</f>
        <v>0</v>
      </c>
      <c r="AM7" s="96">
        <f>SUM(AL7:AL$24)/U7/U7</f>
        <v>0.71349422647687522</v>
      </c>
      <c r="AN7" s="96">
        <f>U7*U7*((1-O7)*5*S7+AE8)^2*AH7+V7*V7*AI7</f>
        <v>0</v>
      </c>
      <c r="AO7" s="97">
        <f>SUM(AN7:AN$24)/U7/U7</f>
        <v>2.6802382634318018E-2</v>
      </c>
      <c r="AP7" s="84">
        <f t="shared" ref="AP7:AP42" si="5">AB7-1.96*SQRT(AK7)</f>
        <v>81.146426018481378</v>
      </c>
      <c r="AQ7" s="85">
        <f t="shared" ref="AQ7:AQ42" si="6">AB7+1.96*SQRT(AK7)</f>
        <v>84.634286224122008</v>
      </c>
      <c r="AR7" s="85">
        <f t="shared" ref="AR7:AR42" si="7">AC7-1.96*SQRT(AM7)</f>
        <v>79.913554446893869</v>
      </c>
      <c r="AS7" s="85">
        <f t="shared" ref="AS7:AS42" si="8">AC7+1.96*SQRT(AM7)</f>
        <v>83.224723074694964</v>
      </c>
      <c r="AT7" s="85">
        <f t="shared" ref="AT7:AT42" si="9">AE7-1.96*SQRT(AO7)</f>
        <v>1.0003372689964607</v>
      </c>
      <c r="AU7" s="98">
        <f t="shared" ref="AU7:AU42" si="10">AE7+1.96*SQRT(AO7)</f>
        <v>1.6420974520181129</v>
      </c>
    </row>
    <row r="8" spans="1:47" ht="14.45" customHeight="1" x14ac:dyDescent="0.25">
      <c r="A8" s="75"/>
      <c r="B8" s="99" t="s">
        <v>69</v>
      </c>
      <c r="C8" s="100">
        <v>525</v>
      </c>
      <c r="D8" s="101">
        <v>0</v>
      </c>
      <c r="E8" s="101">
        <v>179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100000</v>
      </c>
      <c r="V8" s="112">
        <f>5*U8*((1-T8)+O8*T8)</f>
        <v>500000</v>
      </c>
      <c r="W8" s="113">
        <f>SUM(V8:V$24)</f>
        <v>7789035.6121301698</v>
      </c>
      <c r="X8" s="114">
        <f t="shared" si="0"/>
        <v>500000</v>
      </c>
      <c r="Y8" s="112">
        <f>SUM(X8:X$24)</f>
        <v>7656913.876079442</v>
      </c>
      <c r="Z8" s="112">
        <f t="shared" si="1"/>
        <v>0</v>
      </c>
      <c r="AA8" s="113">
        <f>SUM(Z8:Z$24)</f>
        <v>132121.73605072868</v>
      </c>
      <c r="AB8" s="106">
        <f t="shared" si="2"/>
        <v>77.890356121301693</v>
      </c>
      <c r="AC8" s="107">
        <f t="shared" si="3"/>
        <v>76.569138760794416</v>
      </c>
      <c r="AD8" s="115">
        <f t="shared" ref="AD8:AD42" si="16">AC8/AB8*100</f>
        <v>98.303747182193263</v>
      </c>
      <c r="AE8" s="107">
        <f t="shared" si="4"/>
        <v>1.3212173605072868</v>
      </c>
      <c r="AF8" s="116">
        <f t="shared" ref="AF8:AF42" si="17">AE8/AB8*100</f>
        <v>1.6962528178067431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0.7916733141198703</v>
      </c>
      <c r="AL8" s="118">
        <f>U8*U8*((1-O8)*5*(1-S8)+AC9)^2*AH8+V8*V8*AI8</f>
        <v>0</v>
      </c>
      <c r="AM8" s="118">
        <f>SUM(AL8:AL$24)/U8/U8</f>
        <v>0.71349422647687522</v>
      </c>
      <c r="AN8" s="118">
        <f>U8*U8*((1-O8)*5*S8+AE9)^2*AH8+V8*V8*AI8</f>
        <v>0</v>
      </c>
      <c r="AO8" s="119">
        <f>SUM(AN8:AN$24)/U8/U8</f>
        <v>2.6802382634318018E-2</v>
      </c>
      <c r="AP8" s="106">
        <f t="shared" si="5"/>
        <v>76.146426018481378</v>
      </c>
      <c r="AQ8" s="107">
        <f t="shared" si="6"/>
        <v>79.634286224122008</v>
      </c>
      <c r="AR8" s="107">
        <f t="shared" si="7"/>
        <v>74.913554446893869</v>
      </c>
      <c r="AS8" s="107">
        <f t="shared" si="8"/>
        <v>78.224723074694964</v>
      </c>
      <c r="AT8" s="107">
        <f t="shared" si="9"/>
        <v>1.0003372689964607</v>
      </c>
      <c r="AU8" s="120">
        <f t="shared" si="10"/>
        <v>1.6420974520181129</v>
      </c>
    </row>
    <row r="9" spans="1:47" ht="14.45" customHeight="1" x14ac:dyDescent="0.25">
      <c r="A9" s="75"/>
      <c r="B9" s="99" t="s">
        <v>70</v>
      </c>
      <c r="C9" s="100">
        <v>537</v>
      </c>
      <c r="D9" s="101">
        <v>0</v>
      </c>
      <c r="E9" s="101">
        <v>176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100000</v>
      </c>
      <c r="V9" s="112">
        <f t="shared" ref="V9:V22" si="21">5*U9*((1-T9)+O9*T9)</f>
        <v>500000</v>
      </c>
      <c r="W9" s="113">
        <f>SUM(V9:V$24)</f>
        <v>7289035.6121301698</v>
      </c>
      <c r="X9" s="114">
        <f t="shared" si="0"/>
        <v>500000</v>
      </c>
      <c r="Y9" s="112">
        <f>SUM(X9:X$24)</f>
        <v>7156913.876079442</v>
      </c>
      <c r="Z9" s="112">
        <f t="shared" si="1"/>
        <v>0</v>
      </c>
      <c r="AA9" s="113">
        <f>SUM(Z9:Z$24)</f>
        <v>132121.73605072868</v>
      </c>
      <c r="AB9" s="106">
        <f t="shared" si="2"/>
        <v>72.890356121301693</v>
      </c>
      <c r="AC9" s="107">
        <f t="shared" si="3"/>
        <v>71.569138760794416</v>
      </c>
      <c r="AD9" s="115">
        <f t="shared" si="16"/>
        <v>98.187390718315953</v>
      </c>
      <c r="AE9" s="107">
        <f t="shared" si="4"/>
        <v>1.3212173605072868</v>
      </c>
      <c r="AF9" s="116">
        <f t="shared" si="17"/>
        <v>1.8126092816840695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0.7916733141198703</v>
      </c>
      <c r="AL9" s="118">
        <f t="shared" ref="AL9:AL23" si="23">U9*U9*((1-O9)*5*(1-S9)+AC10)^2*AH9+V9*V9*AI9</f>
        <v>0</v>
      </c>
      <c r="AM9" s="118">
        <f>SUM(AL9:AL$24)/U9/U9</f>
        <v>0.71349422647687522</v>
      </c>
      <c r="AN9" s="118">
        <f t="shared" ref="AN9:AN23" si="24">U9*U9*((1-O9)*5*S9+AE10)^2*AH9+V9*V9*AI9</f>
        <v>0</v>
      </c>
      <c r="AO9" s="119">
        <f>SUM(AN9:AN$24)/U9/U9</f>
        <v>2.6802382634318018E-2</v>
      </c>
      <c r="AP9" s="106">
        <f t="shared" si="5"/>
        <v>71.146426018481378</v>
      </c>
      <c r="AQ9" s="107">
        <f t="shared" si="6"/>
        <v>74.634286224122008</v>
      </c>
      <c r="AR9" s="107">
        <f t="shared" si="7"/>
        <v>69.913554446893869</v>
      </c>
      <c r="AS9" s="107">
        <f t="shared" si="8"/>
        <v>73.224723074694964</v>
      </c>
      <c r="AT9" s="107">
        <f t="shared" si="9"/>
        <v>1.0003372689964607</v>
      </c>
      <c r="AU9" s="120">
        <f t="shared" si="10"/>
        <v>1.6420974520181129</v>
      </c>
    </row>
    <row r="10" spans="1:47" ht="14.45" customHeight="1" x14ac:dyDescent="0.25">
      <c r="A10" s="75"/>
      <c r="B10" s="99" t="s">
        <v>71</v>
      </c>
      <c r="C10" s="100">
        <v>412</v>
      </c>
      <c r="D10" s="101">
        <v>0</v>
      </c>
      <c r="E10" s="101">
        <v>132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100000</v>
      </c>
      <c r="V10" s="112">
        <f t="shared" si="21"/>
        <v>500000</v>
      </c>
      <c r="W10" s="113">
        <f>SUM(V10:V$24)</f>
        <v>6789035.6121301698</v>
      </c>
      <c r="X10" s="114">
        <f t="shared" si="0"/>
        <v>500000</v>
      </c>
      <c r="Y10" s="112">
        <f>SUM(X10:X$24)</f>
        <v>6656913.876079442</v>
      </c>
      <c r="Z10" s="112">
        <f t="shared" si="1"/>
        <v>0</v>
      </c>
      <c r="AA10" s="113">
        <f>SUM(Z10:Z$24)</f>
        <v>132121.73605072868</v>
      </c>
      <c r="AB10" s="106">
        <f t="shared" si="2"/>
        <v>67.890356121301693</v>
      </c>
      <c r="AC10" s="107">
        <f t="shared" si="3"/>
        <v>66.569138760794416</v>
      </c>
      <c r="AD10" s="115">
        <f t="shared" si="16"/>
        <v>98.053895374850271</v>
      </c>
      <c r="AE10" s="107">
        <f t="shared" si="4"/>
        <v>1.3212173605072868</v>
      </c>
      <c r="AF10" s="116">
        <f t="shared" si="17"/>
        <v>1.9461046251497471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0.7916733141198703</v>
      </c>
      <c r="AL10" s="118">
        <f t="shared" si="23"/>
        <v>0</v>
      </c>
      <c r="AM10" s="118">
        <f>SUM(AL10:AL$24)/U10/U10</f>
        <v>0.71349422647687522</v>
      </c>
      <c r="AN10" s="118">
        <f t="shared" si="24"/>
        <v>0</v>
      </c>
      <c r="AO10" s="119">
        <f>SUM(AN10:AN$24)/U10/U10</f>
        <v>2.6802382634318018E-2</v>
      </c>
      <c r="AP10" s="106">
        <f t="shared" si="5"/>
        <v>66.146426018481378</v>
      </c>
      <c r="AQ10" s="107">
        <f t="shared" si="6"/>
        <v>69.634286224122008</v>
      </c>
      <c r="AR10" s="107">
        <f t="shared" si="7"/>
        <v>64.913554446893869</v>
      </c>
      <c r="AS10" s="107">
        <f t="shared" si="8"/>
        <v>68.224723074694964</v>
      </c>
      <c r="AT10" s="107">
        <f t="shared" si="9"/>
        <v>1.0003372689964607</v>
      </c>
      <c r="AU10" s="120">
        <f t="shared" si="10"/>
        <v>1.6420974520181129</v>
      </c>
    </row>
    <row r="11" spans="1:47" ht="14.45" customHeight="1" x14ac:dyDescent="0.25">
      <c r="A11" s="75"/>
      <c r="B11" s="99" t="s">
        <v>72</v>
      </c>
      <c r="C11" s="100">
        <v>205</v>
      </c>
      <c r="D11" s="101">
        <v>0</v>
      </c>
      <c r="E11" s="101">
        <v>74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100000</v>
      </c>
      <c r="V11" s="112">
        <f t="shared" si="21"/>
        <v>500000</v>
      </c>
      <c r="W11" s="113">
        <f>SUM(V11:V$24)</f>
        <v>6289035.6121301698</v>
      </c>
      <c r="X11" s="114">
        <f t="shared" si="0"/>
        <v>500000</v>
      </c>
      <c r="Y11" s="112">
        <f>SUM(X11:X$24)</f>
        <v>6156913.876079442</v>
      </c>
      <c r="Z11" s="112">
        <f t="shared" si="1"/>
        <v>0</v>
      </c>
      <c r="AA11" s="113">
        <f>SUM(Z11:Z$24)</f>
        <v>132121.73605072868</v>
      </c>
      <c r="AB11" s="106">
        <f t="shared" si="2"/>
        <v>62.8903561213017</v>
      </c>
      <c r="AC11" s="107">
        <f t="shared" si="3"/>
        <v>61.569138760794416</v>
      </c>
      <c r="AD11" s="115">
        <f t="shared" si="16"/>
        <v>97.899173351858678</v>
      </c>
      <c r="AE11" s="107">
        <f t="shared" si="4"/>
        <v>1.3212173605072868</v>
      </c>
      <c r="AF11" s="116">
        <f t="shared" si="17"/>
        <v>2.1008266481413274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0.7916733141198703</v>
      </c>
      <c r="AL11" s="118">
        <f t="shared" si="23"/>
        <v>0</v>
      </c>
      <c r="AM11" s="118">
        <f>SUM(AL11:AL$24)/U11/U11</f>
        <v>0.71349422647687522</v>
      </c>
      <c r="AN11" s="118">
        <f t="shared" si="24"/>
        <v>0</v>
      </c>
      <c r="AO11" s="119">
        <f>SUM(AN11:AN$24)/U11/U11</f>
        <v>2.6802382634318018E-2</v>
      </c>
      <c r="AP11" s="106">
        <f t="shared" si="5"/>
        <v>61.146426018481378</v>
      </c>
      <c r="AQ11" s="107">
        <f t="shared" si="6"/>
        <v>64.634286224122022</v>
      </c>
      <c r="AR11" s="107">
        <f t="shared" si="7"/>
        <v>59.913554446893862</v>
      </c>
      <c r="AS11" s="107">
        <f t="shared" si="8"/>
        <v>63.224723074694971</v>
      </c>
      <c r="AT11" s="107">
        <f t="shared" si="9"/>
        <v>1.0003372689964607</v>
      </c>
      <c r="AU11" s="120">
        <f t="shared" si="10"/>
        <v>1.6420974520181129</v>
      </c>
    </row>
    <row r="12" spans="1:47" ht="14.45" customHeight="1" x14ac:dyDescent="0.25">
      <c r="A12" s="75"/>
      <c r="B12" s="99" t="s">
        <v>73</v>
      </c>
      <c r="C12" s="100">
        <v>254</v>
      </c>
      <c r="D12" s="101">
        <v>0</v>
      </c>
      <c r="E12" s="101">
        <v>88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100000</v>
      </c>
      <c r="V12" s="112">
        <f t="shared" si="21"/>
        <v>500000</v>
      </c>
      <c r="W12" s="113">
        <f>SUM(V12:V$24)</f>
        <v>5789035.6121301698</v>
      </c>
      <c r="X12" s="114">
        <f t="shared" si="0"/>
        <v>500000</v>
      </c>
      <c r="Y12" s="112">
        <f>SUM(X12:X$24)</f>
        <v>5656913.876079442</v>
      </c>
      <c r="Z12" s="112">
        <f t="shared" si="1"/>
        <v>0</v>
      </c>
      <c r="AA12" s="113">
        <f>SUM(Z12:Z$24)</f>
        <v>132121.73605072868</v>
      </c>
      <c r="AB12" s="106">
        <f t="shared" si="2"/>
        <v>57.8903561213017</v>
      </c>
      <c r="AC12" s="107">
        <f t="shared" si="3"/>
        <v>56.569138760794416</v>
      </c>
      <c r="AD12" s="115">
        <f t="shared" si="16"/>
        <v>97.71772459347315</v>
      </c>
      <c r="AE12" s="107">
        <f t="shared" si="4"/>
        <v>1.3212173605072868</v>
      </c>
      <c r="AF12" s="116">
        <f t="shared" si="17"/>
        <v>2.2822754065268622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0.7916733141198703</v>
      </c>
      <c r="AL12" s="118">
        <f t="shared" si="23"/>
        <v>0</v>
      </c>
      <c r="AM12" s="118">
        <f>SUM(AL12:AL$24)/U12/U12</f>
        <v>0.71349422647687522</v>
      </c>
      <c r="AN12" s="118">
        <f t="shared" si="24"/>
        <v>0</v>
      </c>
      <c r="AO12" s="119">
        <f>SUM(AN12:AN$24)/U12/U12</f>
        <v>2.6802382634318018E-2</v>
      </c>
      <c r="AP12" s="106">
        <f t="shared" si="5"/>
        <v>56.146426018481378</v>
      </c>
      <c r="AQ12" s="107">
        <f t="shared" si="6"/>
        <v>59.634286224122022</v>
      </c>
      <c r="AR12" s="107">
        <f t="shared" si="7"/>
        <v>54.913554446893862</v>
      </c>
      <c r="AS12" s="107">
        <f t="shared" si="8"/>
        <v>58.224723074694971</v>
      </c>
      <c r="AT12" s="107">
        <f t="shared" si="9"/>
        <v>1.0003372689964607</v>
      </c>
      <c r="AU12" s="120">
        <f t="shared" si="10"/>
        <v>1.6420974520181129</v>
      </c>
    </row>
    <row r="13" spans="1:47" ht="14.45" customHeight="1" x14ac:dyDescent="0.25">
      <c r="A13" s="75"/>
      <c r="B13" s="99" t="s">
        <v>74</v>
      </c>
      <c r="C13" s="100">
        <v>331</v>
      </c>
      <c r="D13" s="101">
        <v>0</v>
      </c>
      <c r="E13" s="101">
        <v>111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0</v>
      </c>
      <c r="R13" s="109">
        <f t="shared" si="14"/>
        <v>0</v>
      </c>
      <c r="S13" s="110">
        <f t="shared" si="15"/>
        <v>0</v>
      </c>
      <c r="T13" s="111">
        <f t="shared" si="19"/>
        <v>0</v>
      </c>
      <c r="U13" s="112">
        <f t="shared" si="20"/>
        <v>100000</v>
      </c>
      <c r="V13" s="112">
        <f t="shared" si="21"/>
        <v>500000</v>
      </c>
      <c r="W13" s="113">
        <f>SUM(V13:V$24)</f>
        <v>5289035.6121301707</v>
      </c>
      <c r="X13" s="114">
        <f t="shared" si="0"/>
        <v>500000</v>
      </c>
      <c r="Y13" s="112">
        <f>SUM(X13:X$24)</f>
        <v>5156913.876079442</v>
      </c>
      <c r="Z13" s="112">
        <f t="shared" si="1"/>
        <v>0</v>
      </c>
      <c r="AA13" s="113">
        <f>SUM(Z13:Z$24)</f>
        <v>132121.73605072868</v>
      </c>
      <c r="AB13" s="106">
        <f t="shared" si="2"/>
        <v>52.890356121301707</v>
      </c>
      <c r="AC13" s="107">
        <f t="shared" si="3"/>
        <v>51.569138760794416</v>
      </c>
      <c r="AD13" s="115">
        <f t="shared" si="16"/>
        <v>97.501969248463482</v>
      </c>
      <c r="AE13" s="107">
        <f t="shared" si="4"/>
        <v>1.3212173605072868</v>
      </c>
      <c r="AF13" s="116">
        <f t="shared" si="17"/>
        <v>2.4980307515365046</v>
      </c>
      <c r="AH13" s="117">
        <f t="shared" si="25"/>
        <v>0</v>
      </c>
      <c r="AI13" s="118">
        <f t="shared" si="18"/>
        <v>0</v>
      </c>
      <c r="AJ13" s="118">
        <f t="shared" si="22"/>
        <v>0</v>
      </c>
      <c r="AK13" s="118">
        <f>SUM(AJ13:AJ$24)/U13/U13</f>
        <v>0.7916733141198703</v>
      </c>
      <c r="AL13" s="118">
        <f t="shared" si="23"/>
        <v>0</v>
      </c>
      <c r="AM13" s="118">
        <f>SUM(AL13:AL$24)/U13/U13</f>
        <v>0.71349422647687522</v>
      </c>
      <c r="AN13" s="118">
        <f t="shared" si="24"/>
        <v>0</v>
      </c>
      <c r="AO13" s="119">
        <f>SUM(AN13:AN$24)/U13/U13</f>
        <v>2.6802382634318018E-2</v>
      </c>
      <c r="AP13" s="106">
        <f t="shared" si="5"/>
        <v>51.146426018481385</v>
      </c>
      <c r="AQ13" s="107">
        <f t="shared" si="6"/>
        <v>54.634286224122029</v>
      </c>
      <c r="AR13" s="107">
        <f t="shared" si="7"/>
        <v>49.913554446893862</v>
      </c>
      <c r="AS13" s="107">
        <f t="shared" si="8"/>
        <v>53.224723074694971</v>
      </c>
      <c r="AT13" s="107">
        <f t="shared" si="9"/>
        <v>1.0003372689964607</v>
      </c>
      <c r="AU13" s="120">
        <f t="shared" si="10"/>
        <v>1.6420974520181129</v>
      </c>
    </row>
    <row r="14" spans="1:47" ht="14.45" customHeight="1" x14ac:dyDescent="0.25">
      <c r="A14" s="75"/>
      <c r="B14" s="99" t="s">
        <v>75</v>
      </c>
      <c r="C14" s="100">
        <v>526</v>
      </c>
      <c r="D14" s="101">
        <v>0</v>
      </c>
      <c r="E14" s="101">
        <v>182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0</v>
      </c>
      <c r="R14" s="109">
        <f t="shared" si="14"/>
        <v>0</v>
      </c>
      <c r="S14" s="110">
        <f t="shared" si="15"/>
        <v>0</v>
      </c>
      <c r="T14" s="111">
        <f t="shared" si="19"/>
        <v>0</v>
      </c>
      <c r="U14" s="112">
        <f t="shared" si="20"/>
        <v>100000</v>
      </c>
      <c r="V14" s="112">
        <f t="shared" si="21"/>
        <v>500000</v>
      </c>
      <c r="W14" s="113">
        <f>SUM(V14:V$24)</f>
        <v>4789035.6121301698</v>
      </c>
      <c r="X14" s="114">
        <f t="shared" si="0"/>
        <v>500000</v>
      </c>
      <c r="Y14" s="112">
        <f>SUM(X14:X$24)</f>
        <v>4656913.876079441</v>
      </c>
      <c r="Z14" s="112">
        <f t="shared" si="1"/>
        <v>0</v>
      </c>
      <c r="AA14" s="113">
        <f>SUM(Z14:Z$24)</f>
        <v>132121.73605072868</v>
      </c>
      <c r="AB14" s="106">
        <f t="shared" si="2"/>
        <v>47.8903561213017</v>
      </c>
      <c r="AC14" s="107">
        <f t="shared" si="3"/>
        <v>46.569138760794409</v>
      </c>
      <c r="AD14" s="115">
        <f t="shared" si="16"/>
        <v>97.241161963463426</v>
      </c>
      <c r="AE14" s="107">
        <f t="shared" si="4"/>
        <v>1.3212173605072868</v>
      </c>
      <c r="AF14" s="116">
        <f t="shared" si="17"/>
        <v>2.7588380365365617</v>
      </c>
      <c r="AH14" s="117">
        <f t="shared" si="25"/>
        <v>0</v>
      </c>
      <c r="AI14" s="118">
        <f t="shared" si="18"/>
        <v>0</v>
      </c>
      <c r="AJ14" s="118">
        <f t="shared" si="22"/>
        <v>0</v>
      </c>
      <c r="AK14" s="118">
        <f>SUM(AJ14:AJ$24)/U14/U14</f>
        <v>0.7916733141198703</v>
      </c>
      <c r="AL14" s="118">
        <f t="shared" si="23"/>
        <v>0</v>
      </c>
      <c r="AM14" s="118">
        <f>SUM(AL14:AL$24)/U14/U14</f>
        <v>0.71349422647687522</v>
      </c>
      <c r="AN14" s="118">
        <f t="shared" si="24"/>
        <v>0</v>
      </c>
      <c r="AO14" s="119">
        <f>SUM(AN14:AN$24)/U14/U14</f>
        <v>2.6802382634318018E-2</v>
      </c>
      <c r="AP14" s="106">
        <f t="shared" si="5"/>
        <v>46.146426018481378</v>
      </c>
      <c r="AQ14" s="107">
        <f t="shared" si="6"/>
        <v>49.634286224122022</v>
      </c>
      <c r="AR14" s="107">
        <f t="shared" si="7"/>
        <v>44.913554446893855</v>
      </c>
      <c r="AS14" s="107">
        <f t="shared" si="8"/>
        <v>48.224723074694964</v>
      </c>
      <c r="AT14" s="107">
        <f t="shared" si="9"/>
        <v>1.0003372689964607</v>
      </c>
      <c r="AU14" s="120">
        <f t="shared" si="10"/>
        <v>1.6420974520181129</v>
      </c>
    </row>
    <row r="15" spans="1:47" ht="14.45" customHeight="1" x14ac:dyDescent="0.25">
      <c r="A15" s="75"/>
      <c r="B15" s="99" t="s">
        <v>76</v>
      </c>
      <c r="C15" s="100">
        <v>608</v>
      </c>
      <c r="D15" s="101">
        <v>0</v>
      </c>
      <c r="E15" s="101">
        <v>199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0</v>
      </c>
      <c r="R15" s="109">
        <f t="shared" si="14"/>
        <v>0</v>
      </c>
      <c r="S15" s="110">
        <f t="shared" si="15"/>
        <v>0</v>
      </c>
      <c r="T15" s="111">
        <f t="shared" si="19"/>
        <v>0</v>
      </c>
      <c r="U15" s="112">
        <f t="shared" si="20"/>
        <v>100000</v>
      </c>
      <c r="V15" s="112">
        <f t="shared" si="21"/>
        <v>500000</v>
      </c>
      <c r="W15" s="113">
        <f>SUM(V15:V$24)</f>
        <v>4289035.6121301688</v>
      </c>
      <c r="X15" s="114">
        <f t="shared" si="0"/>
        <v>500000</v>
      </c>
      <c r="Y15" s="112">
        <f>SUM(X15:X$24)</f>
        <v>4156913.8760794406</v>
      </c>
      <c r="Z15" s="112">
        <f t="shared" si="1"/>
        <v>0</v>
      </c>
      <c r="AA15" s="113">
        <f>SUM(Z15:Z$24)</f>
        <v>132121.73605072868</v>
      </c>
      <c r="AB15" s="106">
        <f t="shared" si="2"/>
        <v>42.890356121301686</v>
      </c>
      <c r="AC15" s="107">
        <f t="shared" si="3"/>
        <v>41.569138760794402</v>
      </c>
      <c r="AD15" s="115">
        <f t="shared" si="16"/>
        <v>96.91954676997635</v>
      </c>
      <c r="AE15" s="107">
        <f t="shared" si="4"/>
        <v>1.3212173605072868</v>
      </c>
      <c r="AF15" s="116">
        <f t="shared" si="17"/>
        <v>3.0804532300236565</v>
      </c>
      <c r="AH15" s="117">
        <f t="shared" si="25"/>
        <v>0</v>
      </c>
      <c r="AI15" s="118">
        <f t="shared" si="18"/>
        <v>0</v>
      </c>
      <c r="AJ15" s="118">
        <f t="shared" si="22"/>
        <v>0</v>
      </c>
      <c r="AK15" s="118">
        <f>SUM(AJ15:AJ$24)/U15/U15</f>
        <v>0.7916733141198703</v>
      </c>
      <c r="AL15" s="118">
        <f t="shared" si="23"/>
        <v>0</v>
      </c>
      <c r="AM15" s="118">
        <f>SUM(AL15:AL$24)/U15/U15</f>
        <v>0.71349422647687522</v>
      </c>
      <c r="AN15" s="118">
        <f t="shared" si="24"/>
        <v>0</v>
      </c>
      <c r="AO15" s="119">
        <f>SUM(AN15:AN$24)/U15/U15</f>
        <v>2.6802382634318018E-2</v>
      </c>
      <c r="AP15" s="106">
        <f t="shared" si="5"/>
        <v>41.146426018481364</v>
      </c>
      <c r="AQ15" s="107">
        <f t="shared" si="6"/>
        <v>44.634286224122008</v>
      </c>
      <c r="AR15" s="107">
        <f t="shared" si="7"/>
        <v>39.913554446893848</v>
      </c>
      <c r="AS15" s="107">
        <f t="shared" si="8"/>
        <v>43.224723074694957</v>
      </c>
      <c r="AT15" s="107">
        <f t="shared" si="9"/>
        <v>1.0003372689964607</v>
      </c>
      <c r="AU15" s="120">
        <f t="shared" si="10"/>
        <v>1.6420974520181129</v>
      </c>
    </row>
    <row r="16" spans="1:47" ht="14.45" customHeight="1" x14ac:dyDescent="0.25">
      <c r="A16" s="75"/>
      <c r="B16" s="99" t="s">
        <v>77</v>
      </c>
      <c r="C16" s="100">
        <v>674</v>
      </c>
      <c r="D16" s="101">
        <v>1</v>
      </c>
      <c r="E16" s="101">
        <v>225</v>
      </c>
      <c r="F16" s="102">
        <v>0.5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1.483679525222552E-3</v>
      </c>
      <c r="R16" s="109">
        <f t="shared" si="14"/>
        <v>1.4707773655973499E-3</v>
      </c>
      <c r="S16" s="110">
        <f t="shared" si="15"/>
        <v>2.2222222222222222E-3</v>
      </c>
      <c r="T16" s="111">
        <f t="shared" si="19"/>
        <v>7.3292599108163575E-3</v>
      </c>
      <c r="U16" s="112">
        <f t="shared" si="20"/>
        <v>100000</v>
      </c>
      <c r="V16" s="112">
        <f t="shared" si="21"/>
        <v>498325.58497659571</v>
      </c>
      <c r="W16" s="113">
        <f>SUM(V16:V$24)</f>
        <v>3789035.6121301688</v>
      </c>
      <c r="X16" s="114">
        <f t="shared" si="0"/>
        <v>497218.19478775881</v>
      </c>
      <c r="Y16" s="112">
        <f>SUM(X16:X$24)</f>
        <v>3656913.8760794406</v>
      </c>
      <c r="Z16" s="112">
        <f t="shared" si="1"/>
        <v>1107.3901888368794</v>
      </c>
      <c r="AA16" s="113">
        <f>SUM(Z16:Z$24)</f>
        <v>132121.73605072868</v>
      </c>
      <c r="AB16" s="106">
        <f t="shared" si="2"/>
        <v>37.890356121301686</v>
      </c>
      <c r="AC16" s="107">
        <f t="shared" si="3"/>
        <v>36.569138760794402</v>
      </c>
      <c r="AD16" s="115">
        <f t="shared" si="16"/>
        <v>96.513051088045842</v>
      </c>
      <c r="AE16" s="107">
        <f t="shared" si="4"/>
        <v>1.3212173605072868</v>
      </c>
      <c r="AF16" s="116">
        <f t="shared" si="17"/>
        <v>3.4869489119541628</v>
      </c>
      <c r="AH16" s="117">
        <f t="shared" si="25"/>
        <v>5.3324337283788795E-5</v>
      </c>
      <c r="AI16" s="118">
        <f t="shared" si="18"/>
        <v>9.8545953360768188E-6</v>
      </c>
      <c r="AJ16" s="118">
        <f t="shared" si="22"/>
        <v>669547234.64533746</v>
      </c>
      <c r="AK16" s="118">
        <f>SUM(AJ16:AJ$24)/U16/U16</f>
        <v>0.7916733141198703</v>
      </c>
      <c r="AL16" s="118">
        <f t="shared" si="23"/>
        <v>622861965.0877769</v>
      </c>
      <c r="AM16" s="118">
        <f>SUM(AL16:AL$24)/U16/U16</f>
        <v>0.71349422647687522</v>
      </c>
      <c r="AN16" s="118">
        <f t="shared" si="24"/>
        <v>3383200.7497934061</v>
      </c>
      <c r="AO16" s="119">
        <f>SUM(AN16:AN$24)/U16/U16</f>
        <v>2.6802382634318018E-2</v>
      </c>
      <c r="AP16" s="106">
        <f t="shared" si="5"/>
        <v>36.146426018481364</v>
      </c>
      <c r="AQ16" s="107">
        <f t="shared" si="6"/>
        <v>39.634286224122008</v>
      </c>
      <c r="AR16" s="107">
        <f t="shared" si="7"/>
        <v>34.913554446893848</v>
      </c>
      <c r="AS16" s="107">
        <f t="shared" si="8"/>
        <v>38.224723074694957</v>
      </c>
      <c r="AT16" s="107">
        <f t="shared" si="9"/>
        <v>1.0003372689964607</v>
      </c>
      <c r="AU16" s="120">
        <f t="shared" si="10"/>
        <v>1.6420974520181129</v>
      </c>
    </row>
    <row r="17" spans="1:47" ht="14.45" customHeight="1" x14ac:dyDescent="0.25">
      <c r="A17" s="75"/>
      <c r="B17" s="99" t="s">
        <v>78</v>
      </c>
      <c r="C17" s="100">
        <v>549</v>
      </c>
      <c r="D17" s="101">
        <v>3</v>
      </c>
      <c r="E17" s="101">
        <v>182</v>
      </c>
      <c r="F17" s="102">
        <v>0.5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5.4644808743169399E-3</v>
      </c>
      <c r="R17" s="109">
        <f t="shared" si="14"/>
        <v>5.6046248581074782E-3</v>
      </c>
      <c r="S17" s="110">
        <f t="shared" si="15"/>
        <v>2.7472527472527475E-3</v>
      </c>
      <c r="T17" s="111">
        <f t="shared" si="19"/>
        <v>2.7667423390466045E-2</v>
      </c>
      <c r="U17" s="112">
        <f t="shared" si="20"/>
        <v>99267.074008918367</v>
      </c>
      <c r="V17" s="112">
        <f t="shared" si="21"/>
        <v>490035.32526615431</v>
      </c>
      <c r="W17" s="113">
        <f>SUM(V17:V$24)</f>
        <v>3290710.0271535735</v>
      </c>
      <c r="X17" s="114">
        <f t="shared" si="0"/>
        <v>488689.07437256596</v>
      </c>
      <c r="Y17" s="112">
        <f>SUM(X17:X$24)</f>
        <v>3159695.6812916817</v>
      </c>
      <c r="Z17" s="112">
        <f t="shared" si="1"/>
        <v>1346.2508935883361</v>
      </c>
      <c r="AA17" s="113">
        <f>SUM(Z17:Z$24)</f>
        <v>131014.34586189178</v>
      </c>
      <c r="AB17" s="106">
        <f t="shared" si="2"/>
        <v>33.15006571925278</v>
      </c>
      <c r="AC17" s="107">
        <f t="shared" si="3"/>
        <v>31.83024898072253</v>
      </c>
      <c r="AD17" s="115">
        <f t="shared" si="16"/>
        <v>96.018660265389073</v>
      </c>
      <c r="AE17" s="107">
        <f t="shared" si="4"/>
        <v>1.3198167385302519</v>
      </c>
      <c r="AF17" s="116">
        <f t="shared" si="17"/>
        <v>3.9813397346109434</v>
      </c>
      <c r="AH17" s="117">
        <f t="shared" si="25"/>
        <v>2.4810242767779931E-4</v>
      </c>
      <c r="AI17" s="118">
        <f t="shared" si="18"/>
        <v>1.505332609667835E-5</v>
      </c>
      <c r="AJ17" s="118">
        <f t="shared" si="22"/>
        <v>2396699087.5760131</v>
      </c>
      <c r="AK17" s="118">
        <f>SUM(AJ17:AJ$24)/U17/U17</f>
        <v>0.73545983576709439</v>
      </c>
      <c r="AL17" s="118">
        <f t="shared" si="23"/>
        <v>2198133144.1553054</v>
      </c>
      <c r="AM17" s="118">
        <f>SUM(AL17:AL$24)/U17/U17</f>
        <v>0.66085975569836641</v>
      </c>
      <c r="AN17" s="118">
        <f t="shared" si="24"/>
        <v>8068643.4017469939</v>
      </c>
      <c r="AO17" s="119">
        <f>SUM(AN17:AN$24)/U17/U17</f>
        <v>2.6856293400754943E-2</v>
      </c>
      <c r="AP17" s="106">
        <f t="shared" si="5"/>
        <v>31.469190201826557</v>
      </c>
      <c r="AQ17" s="107">
        <f t="shared" si="6"/>
        <v>34.830941236679003</v>
      </c>
      <c r="AR17" s="107">
        <f t="shared" si="7"/>
        <v>30.236900670562179</v>
      </c>
      <c r="AS17" s="107">
        <f t="shared" si="8"/>
        <v>33.423597290882881</v>
      </c>
      <c r="AT17" s="107">
        <f t="shared" si="9"/>
        <v>0.99861409730770512</v>
      </c>
      <c r="AU17" s="120">
        <f t="shared" si="10"/>
        <v>1.6410193797527988</v>
      </c>
    </row>
    <row r="18" spans="1:47" ht="14.45" customHeight="1" x14ac:dyDescent="0.25">
      <c r="A18" s="75"/>
      <c r="B18" s="99" t="s">
        <v>79</v>
      </c>
      <c r="C18" s="100">
        <v>591</v>
      </c>
      <c r="D18" s="101">
        <v>2</v>
      </c>
      <c r="E18" s="101">
        <v>187</v>
      </c>
      <c r="F18" s="102">
        <v>1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3.3840947546531302E-3</v>
      </c>
      <c r="R18" s="109">
        <f t="shared" si="14"/>
        <v>3.3592389522250654E-3</v>
      </c>
      <c r="S18" s="110">
        <f t="shared" si="15"/>
        <v>5.3475935828877002E-3</v>
      </c>
      <c r="T18" s="111">
        <f t="shared" si="19"/>
        <v>1.6666014560025609E-2</v>
      </c>
      <c r="U18" s="112">
        <f t="shared" si="20"/>
        <v>96520.609843580896</v>
      </c>
      <c r="V18" s="112">
        <f t="shared" si="21"/>
        <v>478862.5971159836</v>
      </c>
      <c r="W18" s="113">
        <f>SUM(V18:V$24)</f>
        <v>2800674.701887419</v>
      </c>
      <c r="X18" s="114">
        <f t="shared" si="0"/>
        <v>476301.8345645612</v>
      </c>
      <c r="Y18" s="112">
        <f>SUM(X18:X$24)</f>
        <v>2671006.6069191159</v>
      </c>
      <c r="Z18" s="112">
        <f t="shared" si="1"/>
        <v>2560.7625514223719</v>
      </c>
      <c r="AA18" s="113">
        <f>SUM(Z18:Z$24)</f>
        <v>129668.09496830346</v>
      </c>
      <c r="AB18" s="106">
        <f t="shared" si="2"/>
        <v>29.016338649601661</v>
      </c>
      <c r="AC18" s="107">
        <f t="shared" si="3"/>
        <v>27.672914740672365</v>
      </c>
      <c r="AD18" s="115">
        <f t="shared" si="16"/>
        <v>95.370112248990651</v>
      </c>
      <c r="AE18" s="107">
        <f t="shared" si="4"/>
        <v>1.3434239089293014</v>
      </c>
      <c r="AF18" s="116">
        <f t="shared" si="17"/>
        <v>4.6298877510093579</v>
      </c>
      <c r="AH18" s="117">
        <f t="shared" si="25"/>
        <v>1.365634775431475E-4</v>
      </c>
      <c r="AI18" s="118">
        <f t="shared" si="18"/>
        <v>2.8443833292834002E-5</v>
      </c>
      <c r="AJ18" s="118">
        <f t="shared" si="22"/>
        <v>912970983.57758725</v>
      </c>
      <c r="AK18" s="118">
        <f>SUM(AJ18:AJ$24)/U18/U18</f>
        <v>0.52064921061577263</v>
      </c>
      <c r="AL18" s="118">
        <f t="shared" si="23"/>
        <v>829686059.92253208</v>
      </c>
      <c r="AM18" s="118">
        <f>SUM(AL18:AL$24)/U18/U18</f>
        <v>0.46305726929820673</v>
      </c>
      <c r="AN18" s="118">
        <f t="shared" si="24"/>
        <v>8846786.7814717405</v>
      </c>
      <c r="AO18" s="119">
        <f>SUM(AN18:AN$24)/U18/U18</f>
        <v>2.7540328420553338E-2</v>
      </c>
      <c r="AP18" s="106">
        <f t="shared" si="5"/>
        <v>27.60208053755084</v>
      </c>
      <c r="AQ18" s="107">
        <f t="shared" si="6"/>
        <v>30.430596761652481</v>
      </c>
      <c r="AR18" s="107">
        <f t="shared" si="7"/>
        <v>26.339167835995173</v>
      </c>
      <c r="AS18" s="107">
        <f t="shared" si="8"/>
        <v>29.006661645349556</v>
      </c>
      <c r="AT18" s="107">
        <f t="shared" si="9"/>
        <v>1.0181564410503299</v>
      </c>
      <c r="AU18" s="120">
        <f t="shared" si="10"/>
        <v>1.668691376808273</v>
      </c>
    </row>
    <row r="19" spans="1:47" ht="14.45" customHeight="1" x14ac:dyDescent="0.25">
      <c r="A19" s="75"/>
      <c r="B19" s="99" t="s">
        <v>80</v>
      </c>
      <c r="C19" s="100">
        <v>713</v>
      </c>
      <c r="D19" s="101">
        <v>3</v>
      </c>
      <c r="E19" s="101">
        <v>240</v>
      </c>
      <c r="F19" s="102">
        <v>3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4.2075736325385693E-3</v>
      </c>
      <c r="R19" s="109">
        <f t="shared" si="14"/>
        <v>4.2063337890874825E-3</v>
      </c>
      <c r="S19" s="110">
        <f t="shared" si="15"/>
        <v>1.2500000000000001E-2</v>
      </c>
      <c r="T19" s="111">
        <f t="shared" si="19"/>
        <v>2.0828555128478747E-2</v>
      </c>
      <c r="U19" s="112">
        <f t="shared" si="20"/>
        <v>94911.995954585233</v>
      </c>
      <c r="V19" s="112">
        <f t="shared" si="21"/>
        <v>469976.9060702367</v>
      </c>
      <c r="W19" s="113">
        <f>SUM(V19:V$24)</f>
        <v>2321812.1047714353</v>
      </c>
      <c r="X19" s="114">
        <f t="shared" si="0"/>
        <v>464102.19474435877</v>
      </c>
      <c r="Y19" s="112">
        <f>SUM(X19:X$24)</f>
        <v>2194704.7723545549</v>
      </c>
      <c r="Z19" s="112">
        <f t="shared" si="1"/>
        <v>5874.7113258779591</v>
      </c>
      <c r="AA19" s="113">
        <f>SUM(Z19:Z$24)</f>
        <v>127107.33241688108</v>
      </c>
      <c r="AB19" s="106">
        <f t="shared" si="2"/>
        <v>24.462788727806412</v>
      </c>
      <c r="AC19" s="107">
        <f t="shared" si="3"/>
        <v>23.123576216906308</v>
      </c>
      <c r="AD19" s="115">
        <f t="shared" si="16"/>
        <v>94.525511683065616</v>
      </c>
      <c r="AE19" s="107">
        <f t="shared" si="4"/>
        <v>1.339212510900109</v>
      </c>
      <c r="AF19" s="116">
        <f t="shared" si="17"/>
        <v>5.4744883169344067</v>
      </c>
      <c r="AH19" s="117">
        <f t="shared" si="25"/>
        <v>1.4159756118792296E-4</v>
      </c>
      <c r="AI19" s="118">
        <f t="shared" si="18"/>
        <v>5.1432291666666667E-5</v>
      </c>
      <c r="AJ19" s="118">
        <f t="shared" si="22"/>
        <v>631162453.37158108</v>
      </c>
      <c r="AK19" s="118">
        <f>SUM(AJ19:AJ$24)/U19/U19</f>
        <v>0.43709928933811509</v>
      </c>
      <c r="AL19" s="118">
        <f t="shared" si="23"/>
        <v>569119478.69529879</v>
      </c>
      <c r="AM19" s="118">
        <f>SUM(AL19:AL$24)/U19/U19</f>
        <v>0.38678398066733133</v>
      </c>
      <c r="AN19" s="118">
        <f t="shared" si="24"/>
        <v>13628374.720308239</v>
      </c>
      <c r="AO19" s="119">
        <f>SUM(AN19:AN$24)/U19/U19</f>
        <v>2.7499700672044845E-2</v>
      </c>
      <c r="AP19" s="106">
        <f t="shared" si="5"/>
        <v>23.166964422616353</v>
      </c>
      <c r="AQ19" s="107">
        <f t="shared" si="6"/>
        <v>25.758613032996472</v>
      </c>
      <c r="AR19" s="107">
        <f t="shared" si="7"/>
        <v>21.904613813822596</v>
      </c>
      <c r="AS19" s="107">
        <f t="shared" si="8"/>
        <v>24.34253861999002</v>
      </c>
      <c r="AT19" s="107">
        <f t="shared" si="9"/>
        <v>1.0141850503652683</v>
      </c>
      <c r="AU19" s="120">
        <f t="shared" si="10"/>
        <v>1.6642399714349496</v>
      </c>
    </row>
    <row r="20" spans="1:47" ht="14.45" customHeight="1" x14ac:dyDescent="0.25">
      <c r="A20" s="75"/>
      <c r="B20" s="99" t="s">
        <v>81</v>
      </c>
      <c r="C20" s="100">
        <v>819</v>
      </c>
      <c r="D20" s="101">
        <v>16</v>
      </c>
      <c r="E20" s="101">
        <v>274</v>
      </c>
      <c r="F20" s="102">
        <v>9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1.9536019536019536E-2</v>
      </c>
      <c r="R20" s="109">
        <f t="shared" si="14"/>
        <v>1.9165249696896546E-2</v>
      </c>
      <c r="S20" s="110">
        <f t="shared" si="15"/>
        <v>3.2846715328467155E-2</v>
      </c>
      <c r="T20" s="111">
        <f t="shared" si="19"/>
        <v>9.1755293841757915E-2</v>
      </c>
      <c r="U20" s="112">
        <f t="shared" si="20"/>
        <v>92935.116214491209</v>
      </c>
      <c r="V20" s="112">
        <f t="shared" si="21"/>
        <v>444934.92291203461</v>
      </c>
      <c r="W20" s="113">
        <f>SUM(V20:V$24)</f>
        <v>1851835.1987011987</v>
      </c>
      <c r="X20" s="114">
        <f t="shared" si="0"/>
        <v>430320.27215944952</v>
      </c>
      <c r="Y20" s="112">
        <f>SUM(X20:X$24)</f>
        <v>1730602.5776101958</v>
      </c>
      <c r="Z20" s="112">
        <f t="shared" si="1"/>
        <v>14614.650752585079</v>
      </c>
      <c r="AA20" s="113">
        <f>SUM(Z20:Z$24)</f>
        <v>121232.62109100312</v>
      </c>
      <c r="AB20" s="106">
        <f t="shared" si="2"/>
        <v>19.926108387568199</v>
      </c>
      <c r="AC20" s="107">
        <f t="shared" si="3"/>
        <v>18.621621708806192</v>
      </c>
      <c r="AD20" s="115">
        <f t="shared" si="16"/>
        <v>93.453379589283628</v>
      </c>
      <c r="AE20" s="107">
        <f t="shared" si="4"/>
        <v>1.3044866787620106</v>
      </c>
      <c r="AF20" s="116">
        <f t="shared" si="17"/>
        <v>6.5466204107163914</v>
      </c>
      <c r="AH20" s="117">
        <f t="shared" si="25"/>
        <v>4.7790893838912647E-4</v>
      </c>
      <c r="AI20" s="118">
        <f t="shared" si="18"/>
        <v>1.1594090737444452E-4</v>
      </c>
      <c r="AJ20" s="118">
        <f t="shared" si="22"/>
        <v>1487405446.3815689</v>
      </c>
      <c r="AK20" s="118">
        <f>SUM(AJ20:AJ$24)/U20/U20</f>
        <v>0.3828155550433946</v>
      </c>
      <c r="AL20" s="118">
        <f t="shared" si="23"/>
        <v>1307899013.6999924</v>
      </c>
      <c r="AM20" s="118">
        <f>SUM(AL20:AL$24)/U20/U20</f>
        <v>0.33752035162742344</v>
      </c>
      <c r="AN20" s="118">
        <f t="shared" si="24"/>
        <v>30354936.29470798</v>
      </c>
      <c r="AO20" s="119">
        <f>SUM(AN20:AN$24)/U20/U20</f>
        <v>2.710415191352308E-2</v>
      </c>
      <c r="AP20" s="106">
        <f t="shared" si="5"/>
        <v>18.713415418901064</v>
      </c>
      <c r="AQ20" s="107">
        <f t="shared" si="6"/>
        <v>21.138801356235334</v>
      </c>
      <c r="AR20" s="107">
        <f t="shared" si="7"/>
        <v>17.482930274390391</v>
      </c>
      <c r="AS20" s="107">
        <f t="shared" si="8"/>
        <v>19.760313143221993</v>
      </c>
      <c r="AT20" s="107">
        <f t="shared" si="9"/>
        <v>0.98180524144187253</v>
      </c>
      <c r="AU20" s="120">
        <f t="shared" si="10"/>
        <v>1.6271681160821487</v>
      </c>
    </row>
    <row r="21" spans="1:47" ht="14.45" customHeight="1" x14ac:dyDescent="0.25">
      <c r="A21" s="75"/>
      <c r="B21" s="99" t="s">
        <v>82</v>
      </c>
      <c r="C21" s="100">
        <v>916</v>
      </c>
      <c r="D21" s="101">
        <v>18</v>
      </c>
      <c r="E21" s="101">
        <v>322</v>
      </c>
      <c r="F21" s="102">
        <v>4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1.9650655021834062E-2</v>
      </c>
      <c r="R21" s="109">
        <f t="shared" si="14"/>
        <v>1.9835295550855017E-2</v>
      </c>
      <c r="S21" s="110">
        <f t="shared" si="15"/>
        <v>1.2422360248447204E-2</v>
      </c>
      <c r="T21" s="111">
        <f t="shared" si="19"/>
        <v>9.4757570502320074E-2</v>
      </c>
      <c r="U21" s="112">
        <f t="shared" si="20"/>
        <v>84407.827318012642</v>
      </c>
      <c r="V21" s="112">
        <f t="shared" si="21"/>
        <v>403234.76035573718</v>
      </c>
      <c r="W21" s="113">
        <f>SUM(V21:V$24)</f>
        <v>1406900.2757891645</v>
      </c>
      <c r="X21" s="114">
        <f t="shared" si="0"/>
        <v>398225.63289790193</v>
      </c>
      <c r="Y21" s="112">
        <f>SUM(X21:X$24)</f>
        <v>1300282.3054507466</v>
      </c>
      <c r="Z21" s="112">
        <f t="shared" si="1"/>
        <v>5009.1274578352441</v>
      </c>
      <c r="AA21" s="113">
        <f>SUM(Z21:Z$24)</f>
        <v>106617.97033841803</v>
      </c>
      <c r="AB21" s="106">
        <f t="shared" si="2"/>
        <v>16.667888755015163</v>
      </c>
      <c r="AC21" s="107">
        <f t="shared" si="3"/>
        <v>15.404759804465032</v>
      </c>
      <c r="AD21" s="115">
        <f t="shared" si="16"/>
        <v>92.421781971816486</v>
      </c>
      <c r="AE21" s="107">
        <f t="shared" si="4"/>
        <v>1.2631289505501315</v>
      </c>
      <c r="AF21" s="116">
        <f t="shared" si="17"/>
        <v>7.578218028183513</v>
      </c>
      <c r="AH21" s="117">
        <f t="shared" si="25"/>
        <v>4.5156495613124666E-4</v>
      </c>
      <c r="AI21" s="118">
        <f t="shared" si="18"/>
        <v>3.8099519299083859E-5</v>
      </c>
      <c r="AJ21" s="118">
        <f t="shared" si="22"/>
        <v>771589468.58809841</v>
      </c>
      <c r="AK21" s="118">
        <f>SUM(AJ21:AJ$24)/U21/U21</f>
        <v>0.25530235751643021</v>
      </c>
      <c r="AL21" s="118">
        <f t="shared" si="23"/>
        <v>648305625.66008282</v>
      </c>
      <c r="AM21" s="118">
        <f>SUM(AL21:AL$24)/U21/U21</f>
        <v>0.22558799933651705</v>
      </c>
      <c r="AN21" s="118">
        <f t="shared" si="24"/>
        <v>12136789.366323788</v>
      </c>
      <c r="AO21" s="119">
        <f>SUM(AN21:AN$24)/U21/U21</f>
        <v>2.85966312677505E-2</v>
      </c>
      <c r="AP21" s="106">
        <f t="shared" si="5"/>
        <v>15.67755066292988</v>
      </c>
      <c r="AQ21" s="107">
        <f t="shared" si="6"/>
        <v>17.658226847100444</v>
      </c>
      <c r="AR21" s="107">
        <f t="shared" si="7"/>
        <v>14.473836145805976</v>
      </c>
      <c r="AS21" s="107">
        <f t="shared" si="8"/>
        <v>16.335683463124088</v>
      </c>
      <c r="AT21" s="107">
        <f t="shared" si="9"/>
        <v>0.93168239576612066</v>
      </c>
      <c r="AU21" s="120">
        <f t="shared" si="10"/>
        <v>1.5945755053341424</v>
      </c>
    </row>
    <row r="22" spans="1:47" ht="14.45" customHeight="1" x14ac:dyDescent="0.25">
      <c r="A22" s="75"/>
      <c r="B22" s="99" t="s">
        <v>83</v>
      </c>
      <c r="C22" s="100">
        <v>619</v>
      </c>
      <c r="D22" s="101">
        <v>14</v>
      </c>
      <c r="E22" s="101">
        <v>197</v>
      </c>
      <c r="F22" s="102">
        <v>8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2.2617124394184167E-2</v>
      </c>
      <c r="R22" s="109">
        <f t="shared" si="14"/>
        <v>2.2074110711859656E-2</v>
      </c>
      <c r="S22" s="110">
        <f t="shared" si="15"/>
        <v>4.060913705583756E-2</v>
      </c>
      <c r="T22" s="111">
        <f t="shared" si="19"/>
        <v>0.10492936265044289</v>
      </c>
      <c r="U22" s="112">
        <f t="shared" si="20"/>
        <v>76409.546669978401</v>
      </c>
      <c r="V22" s="112">
        <f t="shared" si="21"/>
        <v>363213.04795225675</v>
      </c>
      <c r="W22" s="113">
        <f>SUM(V22:V$24)</f>
        <v>1003665.5154334273</v>
      </c>
      <c r="X22" s="114">
        <f t="shared" si="0"/>
        <v>348463.27950749506</v>
      </c>
      <c r="Y22" s="112">
        <f>SUM(X22:X$24)</f>
        <v>902056.67255284451</v>
      </c>
      <c r="Z22" s="112">
        <f t="shared" si="1"/>
        <v>14749.768444761694</v>
      </c>
      <c r="AA22" s="113">
        <f>SUM(Z22:Z$24)</f>
        <v>101608.8428805828</v>
      </c>
      <c r="AB22" s="106">
        <f t="shared" si="2"/>
        <v>13.135341841097079</v>
      </c>
      <c r="AC22" s="107">
        <f t="shared" si="3"/>
        <v>11.805549330752227</v>
      </c>
      <c r="AD22" s="115">
        <f t="shared" si="16"/>
        <v>89.876224567035806</v>
      </c>
      <c r="AE22" s="107">
        <f t="shared" si="4"/>
        <v>1.3297925103448534</v>
      </c>
      <c r="AF22" s="116">
        <f t="shared" si="17"/>
        <v>10.1237754329642</v>
      </c>
      <c r="AH22" s="117">
        <f t="shared" si="25"/>
        <v>7.0392006465586749E-4</v>
      </c>
      <c r="AI22" s="118">
        <f t="shared" si="18"/>
        <v>1.9776667534729828E-4</v>
      </c>
      <c r="AJ22" s="118">
        <f t="shared" si="22"/>
        <v>563897371.48034787</v>
      </c>
      <c r="AK22" s="118">
        <f>SUM(AJ22:AJ$24)/U22/U22</f>
        <v>0.17939077324429373</v>
      </c>
      <c r="AL22" s="118">
        <f t="shared" si="23"/>
        <v>466186302.43701196</v>
      </c>
      <c r="AM22" s="118">
        <f>SUM(AL22:AL$24)/U22/U22</f>
        <v>0.1642460067926563</v>
      </c>
      <c r="AN22" s="118">
        <f t="shared" si="24"/>
        <v>33752236.672579296</v>
      </c>
      <c r="AO22" s="119">
        <f>SUM(AN22:AN$24)/U22/U22</f>
        <v>3.2817977068826623E-2</v>
      </c>
      <c r="AP22" s="106">
        <f t="shared" si="5"/>
        <v>12.305192701185895</v>
      </c>
      <c r="AQ22" s="107">
        <f t="shared" si="6"/>
        <v>13.965490981008262</v>
      </c>
      <c r="AR22" s="107">
        <f t="shared" si="7"/>
        <v>11.011214728903189</v>
      </c>
      <c r="AS22" s="107">
        <f t="shared" si="8"/>
        <v>12.599883932601264</v>
      </c>
      <c r="AT22" s="107">
        <f t="shared" si="9"/>
        <v>0.97472414973297861</v>
      </c>
      <c r="AU22" s="120">
        <f t="shared" si="10"/>
        <v>1.6848608709567281</v>
      </c>
    </row>
    <row r="23" spans="1:47" ht="14.45" customHeight="1" x14ac:dyDescent="0.25">
      <c r="A23" s="75"/>
      <c r="B23" s="99" t="s">
        <v>84</v>
      </c>
      <c r="C23" s="100">
        <v>539</v>
      </c>
      <c r="D23" s="101">
        <v>25</v>
      </c>
      <c r="E23" s="101">
        <v>179</v>
      </c>
      <c r="F23" s="102">
        <v>16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4.6382189239332093E-2</v>
      </c>
      <c r="R23" s="109">
        <f t="shared" si="14"/>
        <v>4.7096627642401453E-2</v>
      </c>
      <c r="S23" s="110">
        <f t="shared" si="15"/>
        <v>8.9385474860335198E-2</v>
      </c>
      <c r="T23" s="111">
        <f>5*R23/(1+5*(1-O23)*R23)</f>
        <v>0.21180752586142304</v>
      </c>
      <c r="U23" s="112">
        <f t="shared" si="20"/>
        <v>68391.9416374883</v>
      </c>
      <c r="V23" s="112">
        <f>5*U23*((1-T23)+O23*T23)</f>
        <v>307578.87925829843</v>
      </c>
      <c r="W23" s="113">
        <f>SUM(V23:V$24)</f>
        <v>640452.46748117055</v>
      </c>
      <c r="X23" s="114">
        <f t="shared" si="0"/>
        <v>280085.79507878574</v>
      </c>
      <c r="Y23" s="112">
        <f>SUM(X23:X$24)</f>
        <v>553593.39304534951</v>
      </c>
      <c r="Z23" s="112">
        <f t="shared" si="1"/>
        <v>27493.084179512709</v>
      </c>
      <c r="AA23" s="113">
        <f>SUM(Z23:Z$24)</f>
        <v>86859.074435821109</v>
      </c>
      <c r="AB23" s="106">
        <f t="shared" si="2"/>
        <v>9.3644434146334206</v>
      </c>
      <c r="AC23" s="107">
        <f t="shared" si="3"/>
        <v>8.0944242814405385</v>
      </c>
      <c r="AD23" s="115">
        <f t="shared" si="16"/>
        <v>86.437857788661773</v>
      </c>
      <c r="AE23" s="107">
        <f t="shared" si="4"/>
        <v>1.2700191331928827</v>
      </c>
      <c r="AF23" s="116">
        <f t="shared" si="17"/>
        <v>13.562142211338235</v>
      </c>
      <c r="AH23" s="117">
        <f>IF(D23=0,0,T23*T23*(1-T23)/D23)</f>
        <v>1.4144091252110982E-3</v>
      </c>
      <c r="AI23" s="118">
        <f t="shared" si="18"/>
        <v>4.5472464661635518E-4</v>
      </c>
      <c r="AJ23" s="118">
        <f t="shared" si="22"/>
        <v>483461095.57817</v>
      </c>
      <c r="AK23" s="118">
        <f>SUM(AJ23:AJ$24)/U23/U23</f>
        <v>0.10335980110469592</v>
      </c>
      <c r="AL23" s="118">
        <f t="shared" si="23"/>
        <v>389329978.32152122</v>
      </c>
      <c r="AM23" s="118">
        <f>SUM(AL23:AL$24)/U23/U23</f>
        <v>0.1053458328694354</v>
      </c>
      <c r="AN23" s="118">
        <f t="shared" si="24"/>
        <v>54432161.567017309</v>
      </c>
      <c r="AO23" s="119">
        <f>SUM(AN23:AN$24)/U23/U23</f>
        <v>3.3747575953340721E-2</v>
      </c>
      <c r="AP23" s="106">
        <f t="shared" si="5"/>
        <v>8.7343108794284845</v>
      </c>
      <c r="AQ23" s="107">
        <f t="shared" si="6"/>
        <v>9.9945759498383566</v>
      </c>
      <c r="AR23" s="107">
        <f t="shared" si="7"/>
        <v>7.4582666346648177</v>
      </c>
      <c r="AS23" s="107">
        <f t="shared" si="8"/>
        <v>8.7305819282162602</v>
      </c>
      <c r="AT23" s="107">
        <f t="shared" si="9"/>
        <v>0.90995707217790478</v>
      </c>
      <c r="AU23" s="120">
        <f t="shared" si="10"/>
        <v>1.6300811942078606</v>
      </c>
    </row>
    <row r="24" spans="1:47" ht="14.45" customHeight="1" x14ac:dyDescent="0.25">
      <c r="A24" s="51"/>
      <c r="B24" s="121" t="s">
        <v>85</v>
      </c>
      <c r="C24" s="122">
        <v>477</v>
      </c>
      <c r="D24" s="123">
        <v>69</v>
      </c>
      <c r="E24" s="123">
        <v>157</v>
      </c>
      <c r="F24" s="124">
        <v>28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0.14465408805031446</v>
      </c>
      <c r="R24" s="131">
        <f t="shared" si="14"/>
        <v>0.16194139636666169</v>
      </c>
      <c r="S24" s="132">
        <f t="shared" si="15"/>
        <v>0.17834394904458598</v>
      </c>
      <c r="T24" s="128">
        <v>1</v>
      </c>
      <c r="U24" s="133">
        <f>U23*(1-T23)</f>
        <v>53906.013690393062</v>
      </c>
      <c r="V24" s="133">
        <f>U24/R24</f>
        <v>332873.58822287212</v>
      </c>
      <c r="W24" s="134">
        <f>SUM(V24:V$24)</f>
        <v>332873.58822287212</v>
      </c>
      <c r="X24" s="128">
        <f t="shared" si="0"/>
        <v>273507.59796656371</v>
      </c>
      <c r="Y24" s="133">
        <f>SUM(X24:X$24)</f>
        <v>273507.59796656371</v>
      </c>
      <c r="Z24" s="133">
        <f t="shared" si="1"/>
        <v>59365.990256308396</v>
      </c>
      <c r="AA24" s="134">
        <f>SUM(Z24:Z$24)</f>
        <v>59365.990256308396</v>
      </c>
      <c r="AB24" s="135">
        <f t="shared" si="2"/>
        <v>6.1750733440375996</v>
      </c>
      <c r="AC24" s="129">
        <f t="shared" si="3"/>
        <v>5.0737863782219765</v>
      </c>
      <c r="AD24" s="136">
        <f t="shared" si="16"/>
        <v>82.165605095541395</v>
      </c>
      <c r="AE24" s="129">
        <f t="shared" si="4"/>
        <v>1.1012869658156228</v>
      </c>
      <c r="AF24" s="137">
        <f t="shared" si="17"/>
        <v>17.834394904458598</v>
      </c>
      <c r="AH24" s="138">
        <f>0</f>
        <v>0</v>
      </c>
      <c r="AI24" s="139">
        <f t="shared" si="18"/>
        <v>9.3335913938705803E-4</v>
      </c>
      <c r="AJ24" s="139">
        <v>0</v>
      </c>
      <c r="AK24" s="139">
        <f>(1-R24)/R24/R24/D24</f>
        <v>0.46313706464066817</v>
      </c>
      <c r="AL24" s="139">
        <f>V24*V24*AI24</f>
        <v>103420696.78923145</v>
      </c>
      <c r="AM24" s="139">
        <f>(1-S24)*(1-S24)*(1-R24)/R24/R24/D24+AI24/R24/R24</f>
        <v>0.34826289006350558</v>
      </c>
      <c r="AN24" s="139">
        <f>V24*V24*AI24</f>
        <v>103420696.78923145</v>
      </c>
      <c r="AO24" s="140">
        <f>S24*S24*(1-R24)/R24/R24/D24+AI24/R24/R24</f>
        <v>5.0321211536706267E-2</v>
      </c>
      <c r="AP24" s="135">
        <f t="shared" si="5"/>
        <v>4.8412115267853064</v>
      </c>
      <c r="AQ24" s="129">
        <f t="shared" si="6"/>
        <v>7.5089351612898927</v>
      </c>
      <c r="AR24" s="129">
        <f t="shared" si="7"/>
        <v>3.9171158467101019</v>
      </c>
      <c r="AS24" s="129">
        <f t="shared" si="8"/>
        <v>6.2304569097338511</v>
      </c>
      <c r="AT24" s="129">
        <f t="shared" si="9"/>
        <v>0.66161212432544758</v>
      </c>
      <c r="AU24" s="141">
        <f t="shared" si="10"/>
        <v>1.540961807305798</v>
      </c>
    </row>
    <row r="25" spans="1:47" ht="14.45" customHeight="1" x14ac:dyDescent="0.15">
      <c r="A25" s="75" t="s">
        <v>86</v>
      </c>
      <c r="B25" s="76" t="s">
        <v>68</v>
      </c>
      <c r="C25" s="142">
        <v>335</v>
      </c>
      <c r="D25" s="78">
        <v>0</v>
      </c>
      <c r="E25" s="78">
        <v>102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8932265.5468438379</v>
      </c>
      <c r="X25" s="153">
        <f t="shared" si="0"/>
        <v>500000</v>
      </c>
      <c r="Y25" s="151">
        <f>SUM(X25:X$42)</f>
        <v>8633060.3301218301</v>
      </c>
      <c r="Z25" s="151">
        <f t="shared" si="1"/>
        <v>0</v>
      </c>
      <c r="AA25" s="152">
        <f>SUM(Z25:Z$42)</f>
        <v>299205.21672200703</v>
      </c>
      <c r="AB25" s="146">
        <f t="shared" si="2"/>
        <v>89.322655468438384</v>
      </c>
      <c r="AC25" s="147">
        <f t="shared" si="3"/>
        <v>86.330603301218304</v>
      </c>
      <c r="AD25" s="93">
        <f t="shared" si="16"/>
        <v>96.650287486944109</v>
      </c>
      <c r="AE25" s="147">
        <f t="shared" si="4"/>
        <v>2.9920521672200704</v>
      </c>
      <c r="AF25" s="94">
        <f t="shared" si="17"/>
        <v>3.3497125130558776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0.69895540914926091</v>
      </c>
      <c r="AL25" s="96">
        <f>U25*U25*((1-O25)*5*(1-S25)+AC26)^2*AH25+V25*V25*AI25</f>
        <v>0</v>
      </c>
      <c r="AM25" s="96">
        <f>SUM(AL25:AL$42)/U25/U25</f>
        <v>0.58516067457337517</v>
      </c>
      <c r="AN25" s="96">
        <f>U25*U25*((1-O25)*5*S25+AE26)^2*AH25+V25*V25*AI25</f>
        <v>0</v>
      </c>
      <c r="AO25" s="97">
        <f>SUM(AN25:AN$42)/U25/U25</f>
        <v>5.9588000373860903E-2</v>
      </c>
      <c r="AP25" s="146">
        <f t="shared" si="5"/>
        <v>87.684025827614136</v>
      </c>
      <c r="AQ25" s="147">
        <f t="shared" si="6"/>
        <v>90.961285109262633</v>
      </c>
      <c r="AR25" s="147">
        <f t="shared" si="7"/>
        <v>84.831285707297297</v>
      </c>
      <c r="AS25" s="147">
        <f t="shared" si="8"/>
        <v>87.82992089513931</v>
      </c>
      <c r="AT25" s="147">
        <f t="shared" si="9"/>
        <v>2.5136033588442692</v>
      </c>
      <c r="AU25" s="154">
        <f t="shared" si="10"/>
        <v>3.4705009755958716</v>
      </c>
    </row>
    <row r="26" spans="1:47" ht="14.45" customHeight="1" x14ac:dyDescent="0.15">
      <c r="A26" s="155"/>
      <c r="B26" s="99" t="s">
        <v>69</v>
      </c>
      <c r="C26" s="142">
        <v>464</v>
      </c>
      <c r="D26" s="101">
        <v>0</v>
      </c>
      <c r="E26" s="101">
        <v>156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8432265.5468438379</v>
      </c>
      <c r="X26" s="114">
        <f t="shared" si="0"/>
        <v>500000</v>
      </c>
      <c r="Y26" s="112">
        <f>SUM(X26:X$42)</f>
        <v>8133060.3301218301</v>
      </c>
      <c r="Z26" s="112">
        <f t="shared" si="1"/>
        <v>0</v>
      </c>
      <c r="AA26" s="113">
        <f>SUM(Z26:Z$42)</f>
        <v>299205.21672200703</v>
      </c>
      <c r="AB26" s="106">
        <f t="shared" si="2"/>
        <v>84.322655468438384</v>
      </c>
      <c r="AC26" s="107">
        <f t="shared" si="3"/>
        <v>81.330603301218304</v>
      </c>
      <c r="AD26" s="115">
        <f t="shared" si="16"/>
        <v>96.4516627819673</v>
      </c>
      <c r="AE26" s="107">
        <f t="shared" si="4"/>
        <v>2.9920521672200704</v>
      </c>
      <c r="AF26" s="116">
        <f t="shared" si="17"/>
        <v>3.5483372180326831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0.69895540914926091</v>
      </c>
      <c r="AL26" s="118">
        <f>U26*U26*((1-O26)*5*(1-S26)+AC27)^2*AH26+V26*V26*AI26</f>
        <v>0</v>
      </c>
      <c r="AM26" s="118">
        <f>SUM(AL26:AL$42)/U26/U26</f>
        <v>0.58516067457337517</v>
      </c>
      <c r="AN26" s="118">
        <f>U26*U26*((1-O26)*5*S26+AE27)^2*AH26+V26*V26*AI26</f>
        <v>0</v>
      </c>
      <c r="AO26" s="119">
        <f>SUM(AN26:AN$42)/U26/U26</f>
        <v>5.9588000373860903E-2</v>
      </c>
      <c r="AP26" s="106">
        <f t="shared" si="5"/>
        <v>82.684025827614136</v>
      </c>
      <c r="AQ26" s="107">
        <f t="shared" si="6"/>
        <v>85.961285109262633</v>
      </c>
      <c r="AR26" s="107">
        <f t="shared" si="7"/>
        <v>79.831285707297297</v>
      </c>
      <c r="AS26" s="107">
        <f t="shared" si="8"/>
        <v>82.82992089513931</v>
      </c>
      <c r="AT26" s="107">
        <f t="shared" si="9"/>
        <v>2.5136033588442692</v>
      </c>
      <c r="AU26" s="120">
        <f t="shared" si="10"/>
        <v>3.4705009755958716</v>
      </c>
    </row>
    <row r="27" spans="1:47" ht="14.45" customHeight="1" x14ac:dyDescent="0.15">
      <c r="A27" s="155"/>
      <c r="B27" s="99" t="s">
        <v>70</v>
      </c>
      <c r="C27" s="142">
        <v>567</v>
      </c>
      <c r="D27" s="101">
        <v>0</v>
      </c>
      <c r="E27" s="101">
        <v>189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7932265.546843837</v>
      </c>
      <c r="X27" s="114">
        <f t="shared" si="0"/>
        <v>500000</v>
      </c>
      <c r="Y27" s="112">
        <f>SUM(X27:X$42)</f>
        <v>7633060.330121831</v>
      </c>
      <c r="Z27" s="112">
        <f t="shared" si="1"/>
        <v>0</v>
      </c>
      <c r="AA27" s="113">
        <f>SUM(Z27:Z$42)</f>
        <v>299205.21672200703</v>
      </c>
      <c r="AB27" s="106">
        <f t="shared" si="2"/>
        <v>79.32265546843837</v>
      </c>
      <c r="AC27" s="107">
        <f t="shared" si="3"/>
        <v>76.330603301218304</v>
      </c>
      <c r="AD27" s="115">
        <f t="shared" si="16"/>
        <v>96.227997979202087</v>
      </c>
      <c r="AE27" s="107">
        <f t="shared" si="4"/>
        <v>2.9920521672200704</v>
      </c>
      <c r="AF27" s="116">
        <f t="shared" si="17"/>
        <v>3.7720020207979239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0.69895540914926091</v>
      </c>
      <c r="AL27" s="118">
        <f t="shared" ref="AL27:AL40" si="33">U27*U27*((1-O27)*5*(1-S27)+AC28)^2*AH27+V27*V27*AI27</f>
        <v>0</v>
      </c>
      <c r="AM27" s="118">
        <f>SUM(AL27:AL$42)/U27/U27</f>
        <v>0.58516067457337517</v>
      </c>
      <c r="AN27" s="118">
        <f t="shared" ref="AN27:AN40" si="34">U27*U27*((1-O27)*5*S27+AE28)^2*AH27+V27*V27*AI27</f>
        <v>0</v>
      </c>
      <c r="AO27" s="119">
        <f>SUM(AN27:AN$42)/U27/U27</f>
        <v>5.9588000373860903E-2</v>
      </c>
      <c r="AP27" s="106">
        <f t="shared" si="5"/>
        <v>77.684025827614121</v>
      </c>
      <c r="AQ27" s="107">
        <f t="shared" si="6"/>
        <v>80.961285109262619</v>
      </c>
      <c r="AR27" s="107">
        <f t="shared" si="7"/>
        <v>74.831285707297297</v>
      </c>
      <c r="AS27" s="107">
        <f t="shared" si="8"/>
        <v>77.82992089513931</v>
      </c>
      <c r="AT27" s="107">
        <f t="shared" si="9"/>
        <v>2.5136033588442692</v>
      </c>
      <c r="AU27" s="120">
        <f t="shared" si="10"/>
        <v>3.4705009755958716</v>
      </c>
    </row>
    <row r="28" spans="1:47" ht="14.45" customHeight="1" x14ac:dyDescent="0.15">
      <c r="A28" s="155"/>
      <c r="B28" s="99" t="s">
        <v>71</v>
      </c>
      <c r="C28" s="142">
        <v>426</v>
      </c>
      <c r="D28" s="101">
        <v>0</v>
      </c>
      <c r="E28" s="101">
        <v>142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7432265.546843837</v>
      </c>
      <c r="X28" s="114">
        <f t="shared" si="0"/>
        <v>500000</v>
      </c>
      <c r="Y28" s="112">
        <f>SUM(X28:X$42)</f>
        <v>7133060.330121831</v>
      </c>
      <c r="Z28" s="112">
        <f t="shared" si="1"/>
        <v>0</v>
      </c>
      <c r="AA28" s="113">
        <f>SUM(Z28:Z$42)</f>
        <v>299205.21672200703</v>
      </c>
      <c r="AB28" s="106">
        <f t="shared" si="2"/>
        <v>74.32265546843837</v>
      </c>
      <c r="AC28" s="107">
        <f t="shared" si="3"/>
        <v>71.330603301218304</v>
      </c>
      <c r="AD28" s="115">
        <f t="shared" si="16"/>
        <v>95.974239418166832</v>
      </c>
      <c r="AE28" s="107">
        <f t="shared" si="4"/>
        <v>2.9920521672200704</v>
      </c>
      <c r="AF28" s="116">
        <f t="shared" si="17"/>
        <v>4.0257605818331745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0.69895540914926091</v>
      </c>
      <c r="AL28" s="118">
        <f t="shared" si="33"/>
        <v>0</v>
      </c>
      <c r="AM28" s="118">
        <f>SUM(AL28:AL$42)/U28/U28</f>
        <v>0.58516067457337517</v>
      </c>
      <c r="AN28" s="118">
        <f t="shared" si="34"/>
        <v>0</v>
      </c>
      <c r="AO28" s="119">
        <f>SUM(AN28:AN$42)/U28/U28</f>
        <v>5.9588000373860903E-2</v>
      </c>
      <c r="AP28" s="106">
        <f t="shared" si="5"/>
        <v>72.684025827614121</v>
      </c>
      <c r="AQ28" s="107">
        <f t="shared" si="6"/>
        <v>75.961285109262619</v>
      </c>
      <c r="AR28" s="107">
        <f t="shared" si="7"/>
        <v>69.831285707297297</v>
      </c>
      <c r="AS28" s="107">
        <f t="shared" si="8"/>
        <v>72.82992089513931</v>
      </c>
      <c r="AT28" s="107">
        <f t="shared" si="9"/>
        <v>2.5136033588442692</v>
      </c>
      <c r="AU28" s="120">
        <f t="shared" si="10"/>
        <v>3.4705009755958716</v>
      </c>
    </row>
    <row r="29" spans="1:47" ht="14.45" customHeight="1" x14ac:dyDescent="0.15">
      <c r="A29" s="155"/>
      <c r="B29" s="99" t="s">
        <v>72</v>
      </c>
      <c r="C29" s="142">
        <v>284</v>
      </c>
      <c r="D29" s="101">
        <v>0</v>
      </c>
      <c r="E29" s="101">
        <v>91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100000</v>
      </c>
      <c r="V29" s="112">
        <f t="shared" si="30"/>
        <v>500000</v>
      </c>
      <c r="W29" s="113">
        <f>SUM(V29:V$42)</f>
        <v>6932265.546843837</v>
      </c>
      <c r="X29" s="114">
        <f t="shared" si="0"/>
        <v>500000</v>
      </c>
      <c r="Y29" s="112">
        <f>SUM(X29:X$42)</f>
        <v>6633060.330121831</v>
      </c>
      <c r="Z29" s="112">
        <f t="shared" si="1"/>
        <v>0</v>
      </c>
      <c r="AA29" s="113">
        <f>SUM(Z29:Z$42)</f>
        <v>299205.21672200703</v>
      </c>
      <c r="AB29" s="106">
        <f t="shared" si="2"/>
        <v>69.32265546843837</v>
      </c>
      <c r="AC29" s="107">
        <f t="shared" si="3"/>
        <v>66.330603301218304</v>
      </c>
      <c r="AD29" s="115">
        <f t="shared" si="16"/>
        <v>95.683875427157716</v>
      </c>
      <c r="AE29" s="107">
        <f t="shared" si="4"/>
        <v>2.9920521672200704</v>
      </c>
      <c r="AF29" s="116">
        <f t="shared" si="17"/>
        <v>4.316124572842293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0.69895540914926091</v>
      </c>
      <c r="AL29" s="118">
        <f t="shared" si="33"/>
        <v>0</v>
      </c>
      <c r="AM29" s="118">
        <f>SUM(AL29:AL$42)/U29/U29</f>
        <v>0.58516067457337517</v>
      </c>
      <c r="AN29" s="118">
        <f t="shared" si="34"/>
        <v>0</v>
      </c>
      <c r="AO29" s="119">
        <f>SUM(AN29:AN$42)/U29/U29</f>
        <v>5.9588000373860903E-2</v>
      </c>
      <c r="AP29" s="106">
        <f t="shared" si="5"/>
        <v>67.684025827614121</v>
      </c>
      <c r="AQ29" s="107">
        <f t="shared" si="6"/>
        <v>70.961285109262619</v>
      </c>
      <c r="AR29" s="107">
        <f t="shared" si="7"/>
        <v>64.831285707297297</v>
      </c>
      <c r="AS29" s="107">
        <f t="shared" si="8"/>
        <v>67.82992089513931</v>
      </c>
      <c r="AT29" s="107">
        <f t="shared" si="9"/>
        <v>2.5136033588442692</v>
      </c>
      <c r="AU29" s="120">
        <f t="shared" si="10"/>
        <v>3.4705009755958716</v>
      </c>
    </row>
    <row r="30" spans="1:47" ht="14.45" customHeight="1" x14ac:dyDescent="0.15">
      <c r="A30" s="155"/>
      <c r="B30" s="99" t="s">
        <v>73</v>
      </c>
      <c r="C30" s="142">
        <v>269</v>
      </c>
      <c r="D30" s="101">
        <v>0</v>
      </c>
      <c r="E30" s="101">
        <v>84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100000</v>
      </c>
      <c r="V30" s="112">
        <f t="shared" si="30"/>
        <v>500000</v>
      </c>
      <c r="W30" s="113">
        <f>SUM(V30:V$42)</f>
        <v>6432265.546843837</v>
      </c>
      <c r="X30" s="114">
        <f t="shared" si="0"/>
        <v>500000</v>
      </c>
      <c r="Y30" s="112">
        <f>SUM(X30:X$42)</f>
        <v>6133060.330121831</v>
      </c>
      <c r="Z30" s="112">
        <f t="shared" si="1"/>
        <v>0</v>
      </c>
      <c r="AA30" s="113">
        <f>SUM(Z30:Z$42)</f>
        <v>299205.21672200703</v>
      </c>
      <c r="AB30" s="106">
        <f t="shared" si="2"/>
        <v>64.32265546843837</v>
      </c>
      <c r="AC30" s="107">
        <f t="shared" si="3"/>
        <v>61.330603301218311</v>
      </c>
      <c r="AD30" s="115">
        <f t="shared" si="16"/>
        <v>95.348369644520986</v>
      </c>
      <c r="AE30" s="107">
        <f t="shared" si="4"/>
        <v>2.9920521672200704</v>
      </c>
      <c r="AF30" s="116">
        <f t="shared" si="17"/>
        <v>4.6516303554790284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0.69895540914926091</v>
      </c>
      <c r="AL30" s="118">
        <f t="shared" si="33"/>
        <v>0</v>
      </c>
      <c r="AM30" s="118">
        <f>SUM(AL30:AL$42)/U30/U30</f>
        <v>0.58516067457337517</v>
      </c>
      <c r="AN30" s="118">
        <f t="shared" si="34"/>
        <v>0</v>
      </c>
      <c r="AO30" s="119">
        <f>SUM(AN30:AN$42)/U30/U30</f>
        <v>5.9588000373860903E-2</v>
      </c>
      <c r="AP30" s="106">
        <f t="shared" si="5"/>
        <v>62.684025827614121</v>
      </c>
      <c r="AQ30" s="107">
        <f t="shared" si="6"/>
        <v>65.961285109262619</v>
      </c>
      <c r="AR30" s="107">
        <f t="shared" si="7"/>
        <v>59.831285707297305</v>
      </c>
      <c r="AS30" s="107">
        <f t="shared" si="8"/>
        <v>62.829920895139317</v>
      </c>
      <c r="AT30" s="107">
        <f t="shared" si="9"/>
        <v>2.5136033588442692</v>
      </c>
      <c r="AU30" s="120">
        <f t="shared" si="10"/>
        <v>3.4705009755958716</v>
      </c>
    </row>
    <row r="31" spans="1:47" ht="14.45" customHeight="1" x14ac:dyDescent="0.15">
      <c r="A31" s="155"/>
      <c r="B31" s="99" t="s">
        <v>74</v>
      </c>
      <c r="C31" s="142">
        <v>359</v>
      </c>
      <c r="D31" s="101">
        <v>0</v>
      </c>
      <c r="E31" s="101">
        <v>114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100000</v>
      </c>
      <c r="V31" s="112">
        <f t="shared" si="30"/>
        <v>500000</v>
      </c>
      <c r="W31" s="113">
        <f>SUM(V31:V$42)</f>
        <v>5932265.546843837</v>
      </c>
      <c r="X31" s="114">
        <f t="shared" si="0"/>
        <v>500000</v>
      </c>
      <c r="Y31" s="112">
        <f>SUM(X31:X$42)</f>
        <v>5633060.330121831</v>
      </c>
      <c r="Z31" s="112">
        <f t="shared" si="1"/>
        <v>0</v>
      </c>
      <c r="AA31" s="113">
        <f>SUM(Z31:Z$42)</f>
        <v>299205.21672200703</v>
      </c>
      <c r="AB31" s="106">
        <f t="shared" si="2"/>
        <v>59.32265546843837</v>
      </c>
      <c r="AC31" s="107">
        <f t="shared" si="3"/>
        <v>56.330603301218311</v>
      </c>
      <c r="AD31" s="115">
        <f t="shared" si="16"/>
        <v>94.95630776540014</v>
      </c>
      <c r="AE31" s="107">
        <f t="shared" si="4"/>
        <v>2.9920521672200704</v>
      </c>
      <c r="AF31" s="116">
        <f t="shared" si="17"/>
        <v>5.0436922345998854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0.69895540914926091</v>
      </c>
      <c r="AL31" s="118">
        <f t="shared" si="33"/>
        <v>0</v>
      </c>
      <c r="AM31" s="118">
        <f>SUM(AL31:AL$42)/U31/U31</f>
        <v>0.58516067457337517</v>
      </c>
      <c r="AN31" s="118">
        <f t="shared" si="34"/>
        <v>0</v>
      </c>
      <c r="AO31" s="119">
        <f>SUM(AN31:AN$42)/U31/U31</f>
        <v>5.9588000373860903E-2</v>
      </c>
      <c r="AP31" s="106">
        <f t="shared" si="5"/>
        <v>57.684025827614121</v>
      </c>
      <c r="AQ31" s="107">
        <f t="shared" si="6"/>
        <v>60.961285109262619</v>
      </c>
      <c r="AR31" s="107">
        <f t="shared" si="7"/>
        <v>54.831285707297305</v>
      </c>
      <c r="AS31" s="107">
        <f t="shared" si="8"/>
        <v>57.829920895139317</v>
      </c>
      <c r="AT31" s="107">
        <f t="shared" si="9"/>
        <v>2.5136033588442692</v>
      </c>
      <c r="AU31" s="120">
        <f t="shared" si="10"/>
        <v>3.4705009755958716</v>
      </c>
    </row>
    <row r="32" spans="1:47" ht="14.45" customHeight="1" x14ac:dyDescent="0.15">
      <c r="A32" s="155"/>
      <c r="B32" s="99" t="s">
        <v>75</v>
      </c>
      <c r="C32" s="142">
        <v>527</v>
      </c>
      <c r="D32" s="101">
        <v>0</v>
      </c>
      <c r="E32" s="101">
        <v>176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0</v>
      </c>
      <c r="R32" s="109">
        <f t="shared" si="14"/>
        <v>0</v>
      </c>
      <c r="S32" s="110">
        <f t="shared" si="15"/>
        <v>0</v>
      </c>
      <c r="T32" s="111">
        <f t="shared" si="28"/>
        <v>0</v>
      </c>
      <c r="U32" s="112">
        <f t="shared" si="29"/>
        <v>100000</v>
      </c>
      <c r="V32" s="112">
        <f t="shared" si="30"/>
        <v>500000</v>
      </c>
      <c r="W32" s="113">
        <f>SUM(V32:V$42)</f>
        <v>5432265.546843837</v>
      </c>
      <c r="X32" s="114">
        <f t="shared" si="0"/>
        <v>500000</v>
      </c>
      <c r="Y32" s="112">
        <f>SUM(X32:X$42)</f>
        <v>5133060.3301218301</v>
      </c>
      <c r="Z32" s="112">
        <f t="shared" si="1"/>
        <v>0</v>
      </c>
      <c r="AA32" s="113">
        <f>SUM(Z32:Z$42)</f>
        <v>299205.21672200703</v>
      </c>
      <c r="AB32" s="106">
        <f t="shared" si="2"/>
        <v>54.32265546843837</v>
      </c>
      <c r="AC32" s="107">
        <f t="shared" si="3"/>
        <v>51.330603301218304</v>
      </c>
      <c r="AD32" s="115">
        <f t="shared" si="16"/>
        <v>94.49207307444965</v>
      </c>
      <c r="AE32" s="107">
        <f t="shared" si="4"/>
        <v>2.9920521672200704</v>
      </c>
      <c r="AF32" s="116">
        <f t="shared" si="17"/>
        <v>5.5079269255503567</v>
      </c>
      <c r="AH32" s="117">
        <f t="shared" si="31"/>
        <v>0</v>
      </c>
      <c r="AI32" s="118">
        <f t="shared" si="18"/>
        <v>0</v>
      </c>
      <c r="AJ32" s="118">
        <f t="shared" si="32"/>
        <v>0</v>
      </c>
      <c r="AK32" s="118">
        <f>SUM(AJ32:AJ$42)/U32/U32</f>
        <v>0.69895540914926091</v>
      </c>
      <c r="AL32" s="118">
        <f t="shared" si="33"/>
        <v>0</v>
      </c>
      <c r="AM32" s="118">
        <f>SUM(AL32:AL$42)/U32/U32</f>
        <v>0.58516067457337517</v>
      </c>
      <c r="AN32" s="118">
        <f t="shared" si="34"/>
        <v>0</v>
      </c>
      <c r="AO32" s="119">
        <f>SUM(AN32:AN$42)/U32/U32</f>
        <v>5.9588000373860903E-2</v>
      </c>
      <c r="AP32" s="106">
        <f t="shared" si="5"/>
        <v>52.684025827614121</v>
      </c>
      <c r="AQ32" s="107">
        <f t="shared" si="6"/>
        <v>55.961285109262619</v>
      </c>
      <c r="AR32" s="107">
        <f t="shared" si="7"/>
        <v>49.831285707297297</v>
      </c>
      <c r="AS32" s="107">
        <f t="shared" si="8"/>
        <v>52.82992089513931</v>
      </c>
      <c r="AT32" s="107">
        <f t="shared" si="9"/>
        <v>2.5136033588442692</v>
      </c>
      <c r="AU32" s="120">
        <f t="shared" si="10"/>
        <v>3.4705009755958716</v>
      </c>
    </row>
    <row r="33" spans="1:47" ht="14.45" customHeight="1" x14ac:dyDescent="0.15">
      <c r="A33" s="155"/>
      <c r="B33" s="99" t="s">
        <v>76</v>
      </c>
      <c r="C33" s="142">
        <v>643</v>
      </c>
      <c r="D33" s="101">
        <v>0</v>
      </c>
      <c r="E33" s="101">
        <v>216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0</v>
      </c>
      <c r="R33" s="109">
        <f t="shared" si="14"/>
        <v>0</v>
      </c>
      <c r="S33" s="110">
        <f t="shared" si="15"/>
        <v>0</v>
      </c>
      <c r="T33" s="111">
        <f t="shared" si="28"/>
        <v>0</v>
      </c>
      <c r="U33" s="112">
        <f t="shared" si="29"/>
        <v>100000</v>
      </c>
      <c r="V33" s="112">
        <f t="shared" si="30"/>
        <v>500000</v>
      </c>
      <c r="W33" s="113">
        <f>SUM(V33:V$42)</f>
        <v>4932265.546843837</v>
      </c>
      <c r="X33" s="114">
        <f t="shared" si="0"/>
        <v>500000</v>
      </c>
      <c r="Y33" s="112">
        <f>SUM(X33:X$42)</f>
        <v>4633060.3301218301</v>
      </c>
      <c r="Z33" s="112">
        <f t="shared" si="1"/>
        <v>0</v>
      </c>
      <c r="AA33" s="113">
        <f>SUM(Z33:Z$42)</f>
        <v>299205.21672200703</v>
      </c>
      <c r="AB33" s="106">
        <f t="shared" si="2"/>
        <v>49.32265546843837</v>
      </c>
      <c r="AC33" s="107">
        <f t="shared" si="3"/>
        <v>46.330603301218304</v>
      </c>
      <c r="AD33" s="115">
        <f t="shared" si="16"/>
        <v>93.933716384887916</v>
      </c>
      <c r="AE33" s="107">
        <f t="shared" si="4"/>
        <v>2.9920521672200704</v>
      </c>
      <c r="AF33" s="116">
        <f t="shared" si="17"/>
        <v>6.0662836151121029</v>
      </c>
      <c r="AH33" s="117">
        <f t="shared" si="31"/>
        <v>0</v>
      </c>
      <c r="AI33" s="118">
        <f t="shared" si="18"/>
        <v>0</v>
      </c>
      <c r="AJ33" s="118">
        <f t="shared" si="32"/>
        <v>0</v>
      </c>
      <c r="AK33" s="118">
        <f>SUM(AJ33:AJ$42)/U33/U33</f>
        <v>0.69895540914926091</v>
      </c>
      <c r="AL33" s="118">
        <f t="shared" si="33"/>
        <v>0</v>
      </c>
      <c r="AM33" s="118">
        <f>SUM(AL33:AL$42)/U33/U33</f>
        <v>0.58516067457337517</v>
      </c>
      <c r="AN33" s="118">
        <f t="shared" si="34"/>
        <v>0</v>
      </c>
      <c r="AO33" s="119">
        <f>SUM(AN33:AN$42)/U33/U33</f>
        <v>5.9588000373860903E-2</v>
      </c>
      <c r="AP33" s="106">
        <f t="shared" si="5"/>
        <v>47.684025827614121</v>
      </c>
      <c r="AQ33" s="107">
        <f t="shared" si="6"/>
        <v>50.961285109262619</v>
      </c>
      <c r="AR33" s="107">
        <f t="shared" si="7"/>
        <v>44.831285707297297</v>
      </c>
      <c r="AS33" s="107">
        <f t="shared" si="8"/>
        <v>47.82992089513931</v>
      </c>
      <c r="AT33" s="107">
        <f t="shared" si="9"/>
        <v>2.5136033588442692</v>
      </c>
      <c r="AU33" s="120">
        <f t="shared" si="10"/>
        <v>3.4705009755958716</v>
      </c>
    </row>
    <row r="34" spans="1:47" ht="14.45" customHeight="1" x14ac:dyDescent="0.15">
      <c r="A34" s="155"/>
      <c r="B34" s="99" t="s">
        <v>77</v>
      </c>
      <c r="C34" s="142">
        <v>656</v>
      </c>
      <c r="D34" s="101">
        <v>2</v>
      </c>
      <c r="E34" s="101">
        <v>219</v>
      </c>
      <c r="F34" s="156">
        <v>0.3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3.0487804878048782E-3</v>
      </c>
      <c r="R34" s="109">
        <f t="shared" si="14"/>
        <v>3.0419127394150569E-3</v>
      </c>
      <c r="S34" s="110">
        <f t="shared" si="15"/>
        <v>1.3698630136986301E-3</v>
      </c>
      <c r="T34" s="111">
        <f t="shared" si="28"/>
        <v>1.5104128207567161E-2</v>
      </c>
      <c r="U34" s="112">
        <f t="shared" si="29"/>
        <v>100000</v>
      </c>
      <c r="V34" s="112">
        <f t="shared" si="30"/>
        <v>496533.90815121151</v>
      </c>
      <c r="W34" s="113">
        <f>SUM(V34:V$42)</f>
        <v>4432265.5468438361</v>
      </c>
      <c r="X34" s="114">
        <f t="shared" si="0"/>
        <v>495853.72471538791</v>
      </c>
      <c r="Y34" s="112">
        <f>SUM(X34:X$42)</f>
        <v>4133060.3301218292</v>
      </c>
      <c r="Z34" s="112">
        <f t="shared" si="1"/>
        <v>680.18343582357738</v>
      </c>
      <c r="AA34" s="113">
        <f>SUM(Z34:Z$42)</f>
        <v>299205.21672200703</v>
      </c>
      <c r="AB34" s="106">
        <f t="shared" si="2"/>
        <v>44.322655468438363</v>
      </c>
      <c r="AC34" s="107">
        <f t="shared" si="3"/>
        <v>41.330603301218289</v>
      </c>
      <c r="AD34" s="115">
        <f t="shared" si="16"/>
        <v>93.249384235674512</v>
      </c>
      <c r="AE34" s="107">
        <f t="shared" si="4"/>
        <v>2.9920521672200704</v>
      </c>
      <c r="AF34" s="116">
        <f t="shared" si="17"/>
        <v>6.7506157643254818</v>
      </c>
      <c r="AH34" s="117">
        <f t="shared" si="31"/>
        <v>1.1234445666036322E-4</v>
      </c>
      <c r="AI34" s="118">
        <f t="shared" si="18"/>
        <v>6.2465136485037921E-6</v>
      </c>
      <c r="AJ34" s="118">
        <f t="shared" si="32"/>
        <v>2005958817.7105393</v>
      </c>
      <c r="AK34" s="118">
        <f>SUM(AJ34:AJ$42)/U34/U34</f>
        <v>0.69895540914926091</v>
      </c>
      <c r="AL34" s="118">
        <f t="shared" si="33"/>
        <v>1729765299.7310083</v>
      </c>
      <c r="AM34" s="118">
        <f>SUM(AL34:AL$42)/U34/U34</f>
        <v>0.58516067457337517</v>
      </c>
      <c r="AN34" s="118">
        <f t="shared" si="34"/>
        <v>11882727.833012236</v>
      </c>
      <c r="AO34" s="119">
        <f>SUM(AN34:AN$42)/U34/U34</f>
        <v>5.9588000373860903E-2</v>
      </c>
      <c r="AP34" s="106">
        <f t="shared" si="5"/>
        <v>42.684025827614114</v>
      </c>
      <c r="AQ34" s="107">
        <f t="shared" si="6"/>
        <v>45.961285109262612</v>
      </c>
      <c r="AR34" s="107">
        <f t="shared" si="7"/>
        <v>39.831285707297283</v>
      </c>
      <c r="AS34" s="107">
        <f t="shared" si="8"/>
        <v>42.829920895139296</v>
      </c>
      <c r="AT34" s="107">
        <f t="shared" si="9"/>
        <v>2.5136033588442692</v>
      </c>
      <c r="AU34" s="120">
        <f t="shared" si="10"/>
        <v>3.4705009755958716</v>
      </c>
    </row>
    <row r="35" spans="1:47" ht="14.45" customHeight="1" x14ac:dyDescent="0.15">
      <c r="A35" s="155"/>
      <c r="B35" s="99" t="s">
        <v>78</v>
      </c>
      <c r="C35" s="142">
        <v>612</v>
      </c>
      <c r="D35" s="101">
        <v>1</v>
      </c>
      <c r="E35" s="101">
        <v>206</v>
      </c>
      <c r="F35" s="156">
        <v>0.3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1.6339869281045752E-3</v>
      </c>
      <c r="R35" s="109">
        <f t="shared" si="14"/>
        <v>1.6680253967876948E-3</v>
      </c>
      <c r="S35" s="110">
        <f t="shared" si="15"/>
        <v>1.4563106796116505E-3</v>
      </c>
      <c r="T35" s="111">
        <f t="shared" si="28"/>
        <v>8.3077092070227045E-3</v>
      </c>
      <c r="U35" s="112">
        <f t="shared" si="29"/>
        <v>98489.587179243288</v>
      </c>
      <c r="V35" s="112">
        <f t="shared" si="30"/>
        <v>490533.80828649807</v>
      </c>
      <c r="W35" s="113">
        <f>SUM(V35:V$42)</f>
        <v>3935731.6386926253</v>
      </c>
      <c r="X35" s="114">
        <f t="shared" si="0"/>
        <v>489819.43866277987</v>
      </c>
      <c r="Y35" s="112">
        <f>SUM(X35:X$42)</f>
        <v>3637206.6054064417</v>
      </c>
      <c r="Z35" s="112">
        <f t="shared" si="1"/>
        <v>714.36962371820107</v>
      </c>
      <c r="AA35" s="113">
        <f>SUM(Z35:Z$42)</f>
        <v>298525.03328618349</v>
      </c>
      <c r="AB35" s="106">
        <f t="shared" si="2"/>
        <v>39.960890804932546</v>
      </c>
      <c r="AC35" s="107">
        <f t="shared" si="3"/>
        <v>36.929859384901391</v>
      </c>
      <c r="AD35" s="115">
        <f t="shared" si="16"/>
        <v>92.415005374061835</v>
      </c>
      <c r="AE35" s="107">
        <f t="shared" si="4"/>
        <v>3.0310314200311494</v>
      </c>
      <c r="AF35" s="116">
        <f t="shared" si="17"/>
        <v>7.5849946259381591</v>
      </c>
      <c r="AH35" s="117">
        <f t="shared" si="31"/>
        <v>6.8444650526322626E-5</v>
      </c>
      <c r="AI35" s="118">
        <f t="shared" si="18"/>
        <v>7.0591739748354353E-6</v>
      </c>
      <c r="AJ35" s="118">
        <f t="shared" si="32"/>
        <v>939269139.09290004</v>
      </c>
      <c r="AK35" s="118">
        <f>SUM(AJ35:AJ$42)/U35/U35</f>
        <v>0.51376218007519114</v>
      </c>
      <c r="AL35" s="118">
        <f t="shared" si="33"/>
        <v>794698626.22182274</v>
      </c>
      <c r="AM35" s="118">
        <f>SUM(AL35:AL$42)/U35/U35</f>
        <v>0.42492339985216304</v>
      </c>
      <c r="AN35" s="118">
        <f t="shared" si="34"/>
        <v>7884975.2699659746</v>
      </c>
      <c r="AO35" s="119">
        <f>SUM(AN35:AN$42)/U35/U35</f>
        <v>6.0204670954255517E-2</v>
      </c>
      <c r="AP35" s="106">
        <f t="shared" si="5"/>
        <v>38.556017575428598</v>
      </c>
      <c r="AQ35" s="107">
        <f t="shared" si="6"/>
        <v>41.365764034436495</v>
      </c>
      <c r="AR35" s="107">
        <f t="shared" si="7"/>
        <v>35.65221086794844</v>
      </c>
      <c r="AS35" s="107">
        <f t="shared" si="8"/>
        <v>38.207507901854342</v>
      </c>
      <c r="AT35" s="107">
        <f t="shared" si="9"/>
        <v>2.5501132732141802</v>
      </c>
      <c r="AU35" s="120">
        <f t="shared" si="10"/>
        <v>3.5119495668481187</v>
      </c>
    </row>
    <row r="36" spans="1:47" ht="14.45" customHeight="1" x14ac:dyDescent="0.15">
      <c r="A36" s="155"/>
      <c r="B36" s="99" t="s">
        <v>79</v>
      </c>
      <c r="C36" s="142">
        <v>603</v>
      </c>
      <c r="D36" s="101">
        <v>1</v>
      </c>
      <c r="E36" s="101">
        <v>194</v>
      </c>
      <c r="F36" s="156">
        <v>0.6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1.658374792703151E-3</v>
      </c>
      <c r="R36" s="109">
        <f t="shared" si="14"/>
        <v>1.6458114571783497E-3</v>
      </c>
      <c r="S36" s="110">
        <f t="shared" si="15"/>
        <v>3.092783505154639E-3</v>
      </c>
      <c r="T36" s="111">
        <f t="shared" si="28"/>
        <v>8.1969300618875678E-3</v>
      </c>
      <c r="U36" s="112">
        <f t="shared" si="29"/>
        <v>97671.364329038421</v>
      </c>
      <c r="V36" s="112">
        <f t="shared" si="30"/>
        <v>486450.21819623274</v>
      </c>
      <c r="W36" s="113">
        <f>SUM(V36:V$42)</f>
        <v>3445197.830406127</v>
      </c>
      <c r="X36" s="114">
        <f t="shared" si="0"/>
        <v>484945.73298531654</v>
      </c>
      <c r="Y36" s="112">
        <f>SUM(X36:X$42)</f>
        <v>3147387.1667436617</v>
      </c>
      <c r="Z36" s="112">
        <f t="shared" si="1"/>
        <v>1504.4852109161836</v>
      </c>
      <c r="AA36" s="113">
        <f>SUM(Z36:Z$42)</f>
        <v>297810.66366246529</v>
      </c>
      <c r="AB36" s="106">
        <f t="shared" si="2"/>
        <v>35.273366498698984</v>
      </c>
      <c r="AC36" s="107">
        <f t="shared" si="3"/>
        <v>32.224257215662952</v>
      </c>
      <c r="AD36" s="115">
        <f t="shared" si="16"/>
        <v>91.355774665997657</v>
      </c>
      <c r="AE36" s="107">
        <f t="shared" si="4"/>
        <v>3.0491092830360307</v>
      </c>
      <c r="AF36" s="116">
        <f t="shared" si="17"/>
        <v>8.6442253340023374</v>
      </c>
      <c r="AH36" s="117">
        <f t="shared" si="31"/>
        <v>6.6638913475577902E-5</v>
      </c>
      <c r="AI36" s="118">
        <f t="shared" si="18"/>
        <v>1.589287729559218E-5</v>
      </c>
      <c r="AJ36" s="118">
        <f t="shared" si="32"/>
        <v>689137806.69730413</v>
      </c>
      <c r="AK36" s="118">
        <f>SUM(AJ36:AJ$42)/U36/U36</f>
        <v>0.42394709274406095</v>
      </c>
      <c r="AL36" s="118">
        <f t="shared" si="33"/>
        <v>570521894.17582142</v>
      </c>
      <c r="AM36" s="118">
        <f>SUM(AL36:AL$42)/U36/U36</f>
        <v>0.34876824435396492</v>
      </c>
      <c r="AN36" s="118">
        <f t="shared" si="34"/>
        <v>9737298.8830865659</v>
      </c>
      <c r="AO36" s="119">
        <f>SUM(AN36:AN$42)/U36/U36</f>
        <v>6.0391058192278933E-2</v>
      </c>
      <c r="AP36" s="106">
        <f t="shared" si="5"/>
        <v>33.997186593087875</v>
      </c>
      <c r="AQ36" s="107">
        <f t="shared" si="6"/>
        <v>36.549546404310092</v>
      </c>
      <c r="AR36" s="107">
        <f t="shared" si="7"/>
        <v>31.066747782651632</v>
      </c>
      <c r="AS36" s="107">
        <f t="shared" si="8"/>
        <v>33.381766648674272</v>
      </c>
      <c r="AT36" s="107">
        <f t="shared" si="9"/>
        <v>2.5674472758655891</v>
      </c>
      <c r="AU36" s="120">
        <f t="shared" si="10"/>
        <v>3.5307712902064723</v>
      </c>
    </row>
    <row r="37" spans="1:47" ht="14.45" customHeight="1" x14ac:dyDescent="0.15">
      <c r="A37" s="155"/>
      <c r="B37" s="99" t="s">
        <v>80</v>
      </c>
      <c r="C37" s="142">
        <v>736</v>
      </c>
      <c r="D37" s="101">
        <v>2</v>
      </c>
      <c r="E37" s="101">
        <v>244</v>
      </c>
      <c r="F37" s="156">
        <v>1.8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2.717391304347826E-3</v>
      </c>
      <c r="R37" s="109">
        <f t="shared" si="14"/>
        <v>2.7094796822715391E-3</v>
      </c>
      <c r="S37" s="110">
        <f t="shared" si="15"/>
        <v>7.3770491803278691E-3</v>
      </c>
      <c r="T37" s="111">
        <f t="shared" si="28"/>
        <v>1.3462031156272527E-2</v>
      </c>
      <c r="U37" s="112">
        <f t="shared" si="29"/>
        <v>96870.758986584144</v>
      </c>
      <c r="V37" s="112">
        <f t="shared" si="30"/>
        <v>481301.69941553759</v>
      </c>
      <c r="W37" s="113">
        <f>SUM(V37:V$42)</f>
        <v>2958747.6122098947</v>
      </c>
      <c r="X37" s="114">
        <f t="shared" si="0"/>
        <v>477751.11310837377</v>
      </c>
      <c r="Y37" s="112">
        <f>SUM(X37:X$42)</f>
        <v>2662441.4337583454</v>
      </c>
      <c r="Z37" s="112">
        <f t="shared" si="1"/>
        <v>3550.5863071638018</v>
      </c>
      <c r="AA37" s="113">
        <f>SUM(Z37:Z$42)</f>
        <v>296306.17845154909</v>
      </c>
      <c r="AB37" s="106">
        <f t="shared" si="2"/>
        <v>30.543247964224772</v>
      </c>
      <c r="AC37" s="107">
        <f t="shared" si="3"/>
        <v>27.484469633680408</v>
      </c>
      <c r="AD37" s="115">
        <f t="shared" si="16"/>
        <v>89.985418924250936</v>
      </c>
      <c r="AE37" s="107">
        <f t="shared" si="4"/>
        <v>3.0587783305443619</v>
      </c>
      <c r="AF37" s="116">
        <f t="shared" si="17"/>
        <v>10.014581075749053</v>
      </c>
      <c r="AH37" s="117">
        <f t="shared" si="31"/>
        <v>8.9393304493178531E-5</v>
      </c>
      <c r="AI37" s="118">
        <f t="shared" si="18"/>
        <v>3.0010771826716775E-5</v>
      </c>
      <c r="AJ37" s="118">
        <f t="shared" si="32"/>
        <v>670135715.72374845</v>
      </c>
      <c r="AK37" s="118">
        <f>SUM(AJ37:AJ$42)/U37/U37</f>
        <v>0.35754564893733581</v>
      </c>
      <c r="AL37" s="118">
        <f t="shared" si="33"/>
        <v>538966980.64247525</v>
      </c>
      <c r="AM37" s="118">
        <f>SUM(AL37:AL$42)/U37/U37</f>
        <v>0.29375931285193263</v>
      </c>
      <c r="AN37" s="118">
        <f t="shared" si="34"/>
        <v>14913069.350936305</v>
      </c>
      <c r="AO37" s="119">
        <f>SUM(AN37:AN$42)/U37/U37</f>
        <v>6.0355752866099385E-2</v>
      </c>
      <c r="AP37" s="106">
        <f t="shared" si="5"/>
        <v>29.371263593613257</v>
      </c>
      <c r="AQ37" s="107">
        <f t="shared" si="6"/>
        <v>31.715232334836287</v>
      </c>
      <c r="AR37" s="107">
        <f t="shared" si="7"/>
        <v>26.422158108631383</v>
      </c>
      <c r="AS37" s="107">
        <f t="shared" si="8"/>
        <v>28.546781158729434</v>
      </c>
      <c r="AT37" s="107">
        <f t="shared" si="9"/>
        <v>2.5772571366074724</v>
      </c>
      <c r="AU37" s="120">
        <f t="shared" si="10"/>
        <v>3.5402995244812514</v>
      </c>
    </row>
    <row r="38" spans="1:47" ht="14.45" customHeight="1" x14ac:dyDescent="0.15">
      <c r="A38" s="155"/>
      <c r="B38" s="99" t="s">
        <v>81</v>
      </c>
      <c r="C38" s="142">
        <v>953</v>
      </c>
      <c r="D38" s="101">
        <v>5</v>
      </c>
      <c r="E38" s="101">
        <v>316</v>
      </c>
      <c r="F38" s="156">
        <v>2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5.246589716684155E-3</v>
      </c>
      <c r="R38" s="109">
        <f t="shared" si="14"/>
        <v>5.1272398576430248E-3</v>
      </c>
      <c r="S38" s="110">
        <f t="shared" si="15"/>
        <v>6.3291139240506328E-3</v>
      </c>
      <c r="T38" s="111">
        <f t="shared" si="28"/>
        <v>2.5335696167067916E-2</v>
      </c>
      <c r="U38" s="112">
        <f t="shared" si="29"/>
        <v>95566.681810974987</v>
      </c>
      <c r="V38" s="112">
        <f t="shared" si="30"/>
        <v>472232.32797436509</v>
      </c>
      <c r="W38" s="113">
        <f>SUM(V38:V$42)</f>
        <v>2477445.9127943572</v>
      </c>
      <c r="X38" s="114">
        <f t="shared" si="0"/>
        <v>469243.51577199571</v>
      </c>
      <c r="Y38" s="112">
        <f>SUM(X38:X$42)</f>
        <v>2184690.3206499717</v>
      </c>
      <c r="Z38" s="112">
        <f t="shared" si="1"/>
        <v>2988.8122023693991</v>
      </c>
      <c r="AA38" s="113">
        <f>SUM(Z38:Z$42)</f>
        <v>292755.59214438527</v>
      </c>
      <c r="AB38" s="106">
        <f t="shared" si="2"/>
        <v>25.92374105542968</v>
      </c>
      <c r="AC38" s="107">
        <f t="shared" si="3"/>
        <v>22.860376432982729</v>
      </c>
      <c r="AD38" s="115">
        <f t="shared" si="16"/>
        <v>88.183169181111168</v>
      </c>
      <c r="AE38" s="107">
        <f t="shared" si="4"/>
        <v>3.0633646224469508</v>
      </c>
      <c r="AF38" s="116">
        <f t="shared" si="17"/>
        <v>11.81683081888883</v>
      </c>
      <c r="AH38" s="117">
        <f t="shared" si="31"/>
        <v>1.2512691604654787E-4</v>
      </c>
      <c r="AI38" s="118">
        <f t="shared" si="18"/>
        <v>1.9902076711984242E-5</v>
      </c>
      <c r="AJ38" s="118">
        <f t="shared" si="32"/>
        <v>649554198.20452571</v>
      </c>
      <c r="AK38" s="118">
        <f>SUM(AJ38:AJ$42)/U38/U38</f>
        <v>0.29399489264716927</v>
      </c>
      <c r="AL38" s="118">
        <f t="shared" si="33"/>
        <v>494844131.79834306</v>
      </c>
      <c r="AM38" s="118">
        <f>SUM(AL38:AL$42)/U38/U38</f>
        <v>0.24281793604301816</v>
      </c>
      <c r="AN38" s="118">
        <f t="shared" si="34"/>
        <v>15602135.462703802</v>
      </c>
      <c r="AO38" s="119">
        <f>SUM(AN38:AN$42)/U38/U38</f>
        <v>6.0381309056905003E-2</v>
      </c>
      <c r="AP38" s="106">
        <f t="shared" si="5"/>
        <v>24.861003656260269</v>
      </c>
      <c r="AQ38" s="107">
        <f t="shared" si="6"/>
        <v>26.986478454599091</v>
      </c>
      <c r="AR38" s="107">
        <f t="shared" si="7"/>
        <v>21.894555857977796</v>
      </c>
      <c r="AS38" s="107">
        <f t="shared" si="8"/>
        <v>23.826197007987663</v>
      </c>
      <c r="AT38" s="107">
        <f t="shared" si="9"/>
        <v>2.5817414950194921</v>
      </c>
      <c r="AU38" s="120">
        <f t="shared" si="10"/>
        <v>3.5449877498744096</v>
      </c>
    </row>
    <row r="39" spans="1:47" ht="14.45" customHeight="1" x14ac:dyDescent="0.15">
      <c r="A39" s="155"/>
      <c r="B39" s="99" t="s">
        <v>82</v>
      </c>
      <c r="C39" s="142">
        <v>1057</v>
      </c>
      <c r="D39" s="101">
        <v>8</v>
      </c>
      <c r="E39" s="101">
        <v>362</v>
      </c>
      <c r="F39" s="156">
        <v>11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7.5685903500473037E-3</v>
      </c>
      <c r="R39" s="109">
        <f t="shared" si="14"/>
        <v>7.6499625971505874E-3</v>
      </c>
      <c r="S39" s="110">
        <f t="shared" si="15"/>
        <v>3.0386740331491711E-2</v>
      </c>
      <c r="T39" s="111">
        <f t="shared" si="28"/>
        <v>3.7588432791191666E-2</v>
      </c>
      <c r="U39" s="112">
        <f t="shared" si="29"/>
        <v>93145.433396917273</v>
      </c>
      <c r="V39" s="112">
        <f t="shared" si="30"/>
        <v>457674.24593037198</v>
      </c>
      <c r="W39" s="113">
        <f>SUM(V39:V$42)</f>
        <v>2005213.5848199921</v>
      </c>
      <c r="X39" s="114">
        <f t="shared" si="0"/>
        <v>443767.01746287447</v>
      </c>
      <c r="Y39" s="112">
        <f>SUM(X39:X$42)</f>
        <v>1715446.804877976</v>
      </c>
      <c r="Z39" s="112">
        <f t="shared" si="1"/>
        <v>13907.228467497491</v>
      </c>
      <c r="AA39" s="113">
        <f>SUM(Z39:Z$42)</f>
        <v>289766.77994201588</v>
      </c>
      <c r="AB39" s="106">
        <f t="shared" si="2"/>
        <v>21.527771267918716</v>
      </c>
      <c r="AC39" s="107">
        <f t="shared" si="3"/>
        <v>18.416864276834747</v>
      </c>
      <c r="AD39" s="115">
        <f t="shared" si="16"/>
        <v>85.549330897435127</v>
      </c>
      <c r="AE39" s="107">
        <f t="shared" si="4"/>
        <v>3.110906991083966</v>
      </c>
      <c r="AF39" s="116">
        <f t="shared" si="17"/>
        <v>14.450669102564865</v>
      </c>
      <c r="AH39" s="117">
        <f t="shared" si="31"/>
        <v>1.6997274354727242E-4</v>
      </c>
      <c r="AI39" s="118">
        <f t="shared" si="18"/>
        <v>8.1390570009718806E-5</v>
      </c>
      <c r="AJ39" s="118">
        <f t="shared" si="32"/>
        <v>564392167.26131308</v>
      </c>
      <c r="AK39" s="118">
        <f>SUM(AJ39:AJ$42)/U39/U39</f>
        <v>0.23461060140312254</v>
      </c>
      <c r="AL39" s="118">
        <f t="shared" si="33"/>
        <v>414457526.64113688</v>
      </c>
      <c r="AM39" s="118">
        <f>SUM(AL39:AL$42)/U39/U39</f>
        <v>0.19857025855538002</v>
      </c>
      <c r="AN39" s="118">
        <f t="shared" si="34"/>
        <v>31654840.324472368</v>
      </c>
      <c r="AO39" s="119">
        <f>SUM(AN39:AN$42)/U39/U39</f>
        <v>6.1762951205946694E-2</v>
      </c>
      <c r="AP39" s="106">
        <f t="shared" si="5"/>
        <v>20.57841354484999</v>
      </c>
      <c r="AQ39" s="107">
        <f t="shared" si="6"/>
        <v>22.477128990987442</v>
      </c>
      <c r="AR39" s="107">
        <f t="shared" si="7"/>
        <v>17.543464308168417</v>
      </c>
      <c r="AS39" s="107">
        <f t="shared" si="8"/>
        <v>19.290264245501078</v>
      </c>
      <c r="AT39" s="107">
        <f t="shared" si="9"/>
        <v>2.6238047909731836</v>
      </c>
      <c r="AU39" s="120">
        <f t="shared" si="10"/>
        <v>3.5980091911947483</v>
      </c>
    </row>
    <row r="40" spans="1:47" ht="14.45" customHeight="1" x14ac:dyDescent="0.15">
      <c r="A40" s="155"/>
      <c r="B40" s="99" t="s">
        <v>83</v>
      </c>
      <c r="C40" s="142">
        <v>684</v>
      </c>
      <c r="D40" s="101">
        <v>8</v>
      </c>
      <c r="E40" s="101">
        <v>224</v>
      </c>
      <c r="F40" s="156">
        <v>17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1.1695906432748537E-2</v>
      </c>
      <c r="R40" s="109">
        <f t="shared" si="14"/>
        <v>1.1396615204632121E-2</v>
      </c>
      <c r="S40" s="110">
        <f t="shared" si="15"/>
        <v>7.5892857142857137E-2</v>
      </c>
      <c r="T40" s="111">
        <f t="shared" si="28"/>
        <v>5.554084594908968E-2</v>
      </c>
      <c r="U40" s="112">
        <f t="shared" si="29"/>
        <v>89644.242533870827</v>
      </c>
      <c r="V40" s="112">
        <f t="shared" si="30"/>
        <v>436876.82486400753</v>
      </c>
      <c r="W40" s="113">
        <f>SUM(V40:V$42)</f>
        <v>1547539.3388896198</v>
      </c>
      <c r="X40" s="114">
        <f t="shared" si="0"/>
        <v>403720.99440557841</v>
      </c>
      <c r="Y40" s="112">
        <f>SUM(X40:X$42)</f>
        <v>1271679.7874151014</v>
      </c>
      <c r="Z40" s="112">
        <f t="shared" si="1"/>
        <v>33155.83045842914</v>
      </c>
      <c r="AA40" s="113">
        <f>SUM(Z40:Z$42)</f>
        <v>275859.55147451838</v>
      </c>
      <c r="AB40" s="106">
        <f t="shared" si="2"/>
        <v>17.26312025342736</v>
      </c>
      <c r="AC40" s="107">
        <f t="shared" si="3"/>
        <v>14.185850105595069</v>
      </c>
      <c r="AD40" s="115">
        <f t="shared" si="16"/>
        <v>82.174310885534496</v>
      </c>
      <c r="AE40" s="107">
        <f t="shared" si="4"/>
        <v>3.0772701478322904</v>
      </c>
      <c r="AF40" s="116">
        <f t="shared" si="17"/>
        <v>17.825689114465504</v>
      </c>
      <c r="AH40" s="117">
        <f t="shared" si="31"/>
        <v>3.6418174608514E-4</v>
      </c>
      <c r="AI40" s="118">
        <f t="shared" si="18"/>
        <v>3.1309433650692419E-4</v>
      </c>
      <c r="AJ40" s="118">
        <f t="shared" si="32"/>
        <v>693779269.49151468</v>
      </c>
      <c r="AK40" s="118">
        <f>SUM(AJ40:AJ$42)/U40/U40</f>
        <v>0.1830624354163902</v>
      </c>
      <c r="AL40" s="118">
        <f t="shared" si="33"/>
        <v>506650787.49396646</v>
      </c>
      <c r="AM40" s="118">
        <f>SUM(AL40:AL$42)/U40/U40</f>
        <v>0.16280955673606126</v>
      </c>
      <c r="AN40" s="118">
        <f t="shared" si="34"/>
        <v>86795967.001329944</v>
      </c>
      <c r="AO40" s="119">
        <f>SUM(AN40:AN$42)/U40/U40</f>
        <v>6.274257043465524E-2</v>
      </c>
      <c r="AP40" s="106">
        <f t="shared" si="5"/>
        <v>16.424518648435093</v>
      </c>
      <c r="AQ40" s="107">
        <f t="shared" si="6"/>
        <v>18.101721858419626</v>
      </c>
      <c r="AR40" s="107">
        <f t="shared" si="7"/>
        <v>13.39499664688274</v>
      </c>
      <c r="AS40" s="107">
        <f t="shared" si="8"/>
        <v>14.976703564307398</v>
      </c>
      <c r="AT40" s="107">
        <f t="shared" si="9"/>
        <v>2.5863201925600938</v>
      </c>
      <c r="AU40" s="120">
        <f t="shared" si="10"/>
        <v>3.5682201031044869</v>
      </c>
    </row>
    <row r="41" spans="1:47" ht="14.45" customHeight="1" x14ac:dyDescent="0.15">
      <c r="A41" s="155"/>
      <c r="B41" s="99" t="s">
        <v>84</v>
      </c>
      <c r="C41" s="142">
        <v>664</v>
      </c>
      <c r="D41" s="101">
        <v>17</v>
      </c>
      <c r="E41" s="101">
        <v>226</v>
      </c>
      <c r="F41" s="156">
        <v>20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2.5602409638554216E-2</v>
      </c>
      <c r="R41" s="109">
        <f t="shared" si="14"/>
        <v>2.5942524740756805E-2</v>
      </c>
      <c r="S41" s="110">
        <f t="shared" si="15"/>
        <v>8.8495575221238937E-2</v>
      </c>
      <c r="T41" s="111">
        <f>5*R41/(1+5*(1-O41)*R41)</f>
        <v>0.122521428295027</v>
      </c>
      <c r="U41" s="112">
        <f t="shared" si="29"/>
        <v>84665.325469074276</v>
      </c>
      <c r="V41" s="112">
        <f>5*U41*((1-T41)+O41*T41)</f>
        <v>399857.63556919305</v>
      </c>
      <c r="W41" s="113">
        <f>SUM(V41:V$42)</f>
        <v>1110662.5140256123</v>
      </c>
      <c r="X41" s="114">
        <f t="shared" si="0"/>
        <v>364472.00410289277</v>
      </c>
      <c r="Y41" s="112">
        <f>SUM(X41:X$42)</f>
        <v>867958.79300952307</v>
      </c>
      <c r="Z41" s="112">
        <f t="shared" si="1"/>
        <v>35385.63146630027</v>
      </c>
      <c r="AA41" s="113">
        <f>SUM(Z41:Z$42)</f>
        <v>242703.72101608926</v>
      </c>
      <c r="AB41" s="106">
        <f t="shared" si="2"/>
        <v>13.118268994681941</v>
      </c>
      <c r="AC41" s="107">
        <f t="shared" si="3"/>
        <v>10.251644202638335</v>
      </c>
      <c r="AD41" s="115">
        <f t="shared" si="16"/>
        <v>78.147842575832854</v>
      </c>
      <c r="AE41" s="107">
        <f t="shared" si="4"/>
        <v>2.8666247920436061</v>
      </c>
      <c r="AF41" s="116">
        <f t="shared" si="17"/>
        <v>21.852157424167142</v>
      </c>
      <c r="AH41" s="117">
        <f>IF(D41=0,0,T41*T41*(1-T41)/D41)</f>
        <v>7.7483940721418884E-4</v>
      </c>
      <c r="AI41" s="118">
        <f t="shared" si="18"/>
        <v>3.5692083357301318E-4</v>
      </c>
      <c r="AJ41" s="118">
        <f>U41*U41*((1-O41)*5+AB42)^2*AH41</f>
        <v>777326977.3107636</v>
      </c>
      <c r="AK41" s="118">
        <f>SUM(AJ41:AJ$42)/U41/U41</f>
        <v>0.10844076578452057</v>
      </c>
      <c r="AL41" s="118">
        <f>U41*U41*((1-O41)*5*(1-S41)+AC42)^2*AH41+V41*V41*AI41</f>
        <v>491041025.25036758</v>
      </c>
      <c r="AM41" s="118">
        <f>SUM(AL41:AL$42)/U41/U41</f>
        <v>0.11184112609353841</v>
      </c>
      <c r="AN41" s="118">
        <f>U41*U41*((1-O41)*5*S41+AE42)^2*AH41+V41*V41*AI41</f>
        <v>106748515.83429104</v>
      </c>
      <c r="AO41" s="119">
        <f>SUM(AN41:AN$42)/U41/U41</f>
        <v>5.8230515343212948E-2</v>
      </c>
      <c r="AP41" s="106">
        <f t="shared" si="5"/>
        <v>12.472834221960627</v>
      </c>
      <c r="AQ41" s="107">
        <f t="shared" si="6"/>
        <v>13.763703767403255</v>
      </c>
      <c r="AR41" s="107">
        <f t="shared" si="7"/>
        <v>9.596168139001426</v>
      </c>
      <c r="AS41" s="107">
        <f t="shared" si="8"/>
        <v>10.907120266275244</v>
      </c>
      <c r="AT41" s="107">
        <f t="shared" si="9"/>
        <v>2.393657195117044</v>
      </c>
      <c r="AU41" s="120">
        <f t="shared" si="10"/>
        <v>3.3395923889701682</v>
      </c>
    </row>
    <row r="42" spans="1:47" ht="14.45" customHeight="1" thickBot="1" x14ac:dyDescent="0.2">
      <c r="A42" s="157"/>
      <c r="B42" s="158" t="s">
        <v>85</v>
      </c>
      <c r="C42" s="159">
        <v>1011</v>
      </c>
      <c r="D42" s="160">
        <v>93</v>
      </c>
      <c r="E42" s="160">
        <v>336</v>
      </c>
      <c r="F42" s="161">
        <v>98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9.1988130563798218E-2</v>
      </c>
      <c r="R42" s="168">
        <f t="shared" si="14"/>
        <v>0.10451814712762265</v>
      </c>
      <c r="S42" s="169">
        <f t="shared" si="15"/>
        <v>0.29166666666666669</v>
      </c>
      <c r="T42" s="165">
        <v>1</v>
      </c>
      <c r="U42" s="170">
        <f>U41*(1-T41)</f>
        <v>74292.008865539974</v>
      </c>
      <c r="V42" s="170">
        <f>U42/R42</f>
        <v>710804.87845641933</v>
      </c>
      <c r="W42" s="171">
        <f>SUM(V42:V$42)</f>
        <v>710804.87845641933</v>
      </c>
      <c r="X42" s="165">
        <f t="shared" si="0"/>
        <v>503486.7889066303</v>
      </c>
      <c r="Y42" s="170">
        <f>SUM(X42:X$42)</f>
        <v>503486.7889066303</v>
      </c>
      <c r="Z42" s="170">
        <f t="shared" si="1"/>
        <v>207318.08954978897</v>
      </c>
      <c r="AA42" s="171">
        <f>SUM(Z42:Z$42)</f>
        <v>207318.08954978897</v>
      </c>
      <c r="AB42" s="172">
        <f t="shared" si="2"/>
        <v>9.5677164921316731</v>
      </c>
      <c r="AC42" s="166">
        <f t="shared" si="3"/>
        <v>6.7771325152599351</v>
      </c>
      <c r="AD42" s="173">
        <f t="shared" si="16"/>
        <v>70.833333333333343</v>
      </c>
      <c r="AE42" s="166">
        <f t="shared" si="4"/>
        <v>2.790583976871738</v>
      </c>
      <c r="AF42" s="174">
        <f t="shared" si="17"/>
        <v>29.166666666666668</v>
      </c>
      <c r="AH42" s="175">
        <f>0</f>
        <v>0</v>
      </c>
      <c r="AI42" s="176">
        <f t="shared" si="18"/>
        <v>6.148726851851851E-4</v>
      </c>
      <c r="AJ42" s="176">
        <v>0</v>
      </c>
      <c r="AK42" s="176">
        <f>(1-R42)/R42/R42/D42</f>
        <v>0.88143529442663171</v>
      </c>
      <c r="AL42" s="176">
        <f>V42*V42*AI42</f>
        <v>310660473.77881092</v>
      </c>
      <c r="AM42" s="176">
        <f>(1-S42)*(1-S42)*(1-R42)/R42/R42/D42+AI42/R42/R42</f>
        <v>0.49853409957830508</v>
      </c>
      <c r="AN42" s="176">
        <f>V42*V42*AI42</f>
        <v>310660473.77881092</v>
      </c>
      <c r="AO42" s="177">
        <f>S42*S42*(1-R42)/R42/R42/D42+AI42/R42/R42</f>
        <v>0.13126939356720851</v>
      </c>
      <c r="AP42" s="172">
        <f t="shared" si="5"/>
        <v>7.7275746967611783</v>
      </c>
      <c r="AQ42" s="166">
        <f t="shared" si="6"/>
        <v>11.407858287502169</v>
      </c>
      <c r="AR42" s="166">
        <f t="shared" si="7"/>
        <v>5.3932363497402758</v>
      </c>
      <c r="AS42" s="166">
        <f t="shared" si="8"/>
        <v>8.1610286807795944</v>
      </c>
      <c r="AT42" s="166">
        <f t="shared" si="9"/>
        <v>2.0804540575416284</v>
      </c>
      <c r="AU42" s="178">
        <f t="shared" si="10"/>
        <v>3.5007138962018476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82.890356121301693</v>
      </c>
      <c r="D47" s="194">
        <f t="shared" ref="D47:E82" si="35">AP7</f>
        <v>81.146426018481378</v>
      </c>
      <c r="E47" s="195">
        <f t="shared" si="35"/>
        <v>84.634286224122008</v>
      </c>
      <c r="F47" s="196">
        <f>AC7</f>
        <v>81.569138760794416</v>
      </c>
      <c r="G47" s="194">
        <f t="shared" ref="G47:H82" si="36">AR7</f>
        <v>79.913554446893869</v>
      </c>
      <c r="H47" s="194">
        <f t="shared" si="36"/>
        <v>83.224723074694964</v>
      </c>
      <c r="I47" s="197">
        <f t="shared" ref="I47:J82" si="37">AD7</f>
        <v>98.406066251454135</v>
      </c>
      <c r="J47" s="196">
        <f t="shared" si="37"/>
        <v>1.3212173605072868</v>
      </c>
      <c r="K47" s="194">
        <f t="shared" ref="K47:L82" si="38">AT7</f>
        <v>1.0003372689964607</v>
      </c>
      <c r="L47" s="194">
        <f t="shared" si="38"/>
        <v>1.6420974520181129</v>
      </c>
      <c r="M47" s="198">
        <f>AF7</f>
        <v>1.593933748545872</v>
      </c>
    </row>
    <row r="48" spans="1:47" ht="14.45" customHeight="1" x14ac:dyDescent="0.25">
      <c r="A48" s="75"/>
      <c r="B48" s="99">
        <v>5</v>
      </c>
      <c r="C48" s="199">
        <f>AB8</f>
        <v>77.890356121301693</v>
      </c>
      <c r="D48" s="199">
        <f t="shared" si="35"/>
        <v>76.146426018481378</v>
      </c>
      <c r="E48" s="200">
        <f t="shared" si="35"/>
        <v>79.634286224122008</v>
      </c>
      <c r="F48" s="201">
        <f>AC8</f>
        <v>76.569138760794416</v>
      </c>
      <c r="G48" s="199">
        <f t="shared" si="36"/>
        <v>74.913554446893869</v>
      </c>
      <c r="H48" s="199">
        <f t="shared" si="36"/>
        <v>78.224723074694964</v>
      </c>
      <c r="I48" s="202">
        <f t="shared" si="37"/>
        <v>98.303747182193263</v>
      </c>
      <c r="J48" s="201">
        <f t="shared" si="37"/>
        <v>1.3212173605072868</v>
      </c>
      <c r="K48" s="199">
        <f t="shared" si="38"/>
        <v>1.0003372689964607</v>
      </c>
      <c r="L48" s="199">
        <f t="shared" si="38"/>
        <v>1.6420974520181129</v>
      </c>
      <c r="M48" s="203">
        <f>AF8</f>
        <v>1.6962528178067431</v>
      </c>
    </row>
    <row r="49" spans="1:13" ht="14.45" customHeight="1" x14ac:dyDescent="0.25">
      <c r="A49" s="75"/>
      <c r="B49" s="99">
        <v>10</v>
      </c>
      <c r="C49" s="199">
        <f t="shared" ref="C49:C62" si="39">AB9</f>
        <v>72.890356121301693</v>
      </c>
      <c r="D49" s="199">
        <f t="shared" si="35"/>
        <v>71.146426018481378</v>
      </c>
      <c r="E49" s="200">
        <f t="shared" si="35"/>
        <v>74.634286224122008</v>
      </c>
      <c r="F49" s="201">
        <f t="shared" ref="F49:F62" si="40">AC9</f>
        <v>71.569138760794416</v>
      </c>
      <c r="G49" s="199">
        <f t="shared" si="36"/>
        <v>69.913554446893869</v>
      </c>
      <c r="H49" s="199">
        <f t="shared" si="36"/>
        <v>73.224723074694964</v>
      </c>
      <c r="I49" s="202">
        <f t="shared" si="37"/>
        <v>98.187390718315953</v>
      </c>
      <c r="J49" s="201">
        <f t="shared" si="37"/>
        <v>1.3212173605072868</v>
      </c>
      <c r="K49" s="199">
        <f t="shared" si="38"/>
        <v>1.0003372689964607</v>
      </c>
      <c r="L49" s="199">
        <f t="shared" si="38"/>
        <v>1.6420974520181129</v>
      </c>
      <c r="M49" s="203">
        <f t="shared" ref="M49:M62" si="41">AF9</f>
        <v>1.8126092816840695</v>
      </c>
    </row>
    <row r="50" spans="1:13" ht="14.45" customHeight="1" x14ac:dyDescent="0.25">
      <c r="A50" s="75"/>
      <c r="B50" s="99">
        <v>15</v>
      </c>
      <c r="C50" s="199">
        <f t="shared" si="39"/>
        <v>67.890356121301693</v>
      </c>
      <c r="D50" s="199">
        <f t="shared" si="35"/>
        <v>66.146426018481378</v>
      </c>
      <c r="E50" s="200">
        <f t="shared" si="35"/>
        <v>69.634286224122008</v>
      </c>
      <c r="F50" s="201">
        <f t="shared" si="40"/>
        <v>66.569138760794416</v>
      </c>
      <c r="G50" s="199">
        <f t="shared" si="36"/>
        <v>64.913554446893869</v>
      </c>
      <c r="H50" s="199">
        <f t="shared" si="36"/>
        <v>68.224723074694964</v>
      </c>
      <c r="I50" s="202">
        <f t="shared" si="37"/>
        <v>98.053895374850271</v>
      </c>
      <c r="J50" s="201">
        <f t="shared" si="37"/>
        <v>1.3212173605072868</v>
      </c>
      <c r="K50" s="199">
        <f t="shared" si="38"/>
        <v>1.0003372689964607</v>
      </c>
      <c r="L50" s="199">
        <f t="shared" si="38"/>
        <v>1.6420974520181129</v>
      </c>
      <c r="M50" s="203">
        <f t="shared" si="41"/>
        <v>1.9461046251497471</v>
      </c>
    </row>
    <row r="51" spans="1:13" ht="14.45" customHeight="1" x14ac:dyDescent="0.25">
      <c r="A51" s="75"/>
      <c r="B51" s="99">
        <v>20</v>
      </c>
      <c r="C51" s="199">
        <f t="shared" si="39"/>
        <v>62.8903561213017</v>
      </c>
      <c r="D51" s="199">
        <f t="shared" si="35"/>
        <v>61.146426018481378</v>
      </c>
      <c r="E51" s="200">
        <f t="shared" si="35"/>
        <v>64.634286224122022</v>
      </c>
      <c r="F51" s="201">
        <f t="shared" si="40"/>
        <v>61.569138760794416</v>
      </c>
      <c r="G51" s="199">
        <f t="shared" si="36"/>
        <v>59.913554446893862</v>
      </c>
      <c r="H51" s="199">
        <f t="shared" si="36"/>
        <v>63.224723074694971</v>
      </c>
      <c r="I51" s="202">
        <f t="shared" si="37"/>
        <v>97.899173351858678</v>
      </c>
      <c r="J51" s="201">
        <f t="shared" si="37"/>
        <v>1.3212173605072868</v>
      </c>
      <c r="K51" s="199">
        <f t="shared" si="38"/>
        <v>1.0003372689964607</v>
      </c>
      <c r="L51" s="199">
        <f t="shared" si="38"/>
        <v>1.6420974520181129</v>
      </c>
      <c r="M51" s="203">
        <f t="shared" si="41"/>
        <v>2.1008266481413274</v>
      </c>
    </row>
    <row r="52" spans="1:13" ht="14.45" customHeight="1" x14ac:dyDescent="0.25">
      <c r="A52" s="75"/>
      <c r="B52" s="99">
        <v>25</v>
      </c>
      <c r="C52" s="199">
        <f t="shared" si="39"/>
        <v>57.8903561213017</v>
      </c>
      <c r="D52" s="199">
        <f t="shared" si="35"/>
        <v>56.146426018481378</v>
      </c>
      <c r="E52" s="200">
        <f t="shared" si="35"/>
        <v>59.634286224122022</v>
      </c>
      <c r="F52" s="201">
        <f t="shared" si="40"/>
        <v>56.569138760794416</v>
      </c>
      <c r="G52" s="199">
        <f t="shared" si="36"/>
        <v>54.913554446893862</v>
      </c>
      <c r="H52" s="199">
        <f t="shared" si="36"/>
        <v>58.224723074694971</v>
      </c>
      <c r="I52" s="202">
        <f t="shared" si="37"/>
        <v>97.71772459347315</v>
      </c>
      <c r="J52" s="201">
        <f t="shared" si="37"/>
        <v>1.3212173605072868</v>
      </c>
      <c r="K52" s="199">
        <f t="shared" si="38"/>
        <v>1.0003372689964607</v>
      </c>
      <c r="L52" s="199">
        <f t="shared" si="38"/>
        <v>1.6420974520181129</v>
      </c>
      <c r="M52" s="203">
        <f t="shared" si="41"/>
        <v>2.2822754065268622</v>
      </c>
    </row>
    <row r="53" spans="1:13" ht="14.45" customHeight="1" x14ac:dyDescent="0.25">
      <c r="A53" s="75"/>
      <c r="B53" s="99">
        <v>30</v>
      </c>
      <c r="C53" s="199">
        <f t="shared" si="39"/>
        <v>52.890356121301707</v>
      </c>
      <c r="D53" s="199">
        <f t="shared" si="35"/>
        <v>51.146426018481385</v>
      </c>
      <c r="E53" s="200">
        <f t="shared" si="35"/>
        <v>54.634286224122029</v>
      </c>
      <c r="F53" s="201">
        <f t="shared" si="40"/>
        <v>51.569138760794416</v>
      </c>
      <c r="G53" s="199">
        <f t="shared" si="36"/>
        <v>49.913554446893862</v>
      </c>
      <c r="H53" s="199">
        <f t="shared" si="36"/>
        <v>53.224723074694971</v>
      </c>
      <c r="I53" s="202">
        <f t="shared" si="37"/>
        <v>97.501969248463482</v>
      </c>
      <c r="J53" s="201">
        <f t="shared" si="37"/>
        <v>1.3212173605072868</v>
      </c>
      <c r="K53" s="199">
        <f t="shared" si="38"/>
        <v>1.0003372689964607</v>
      </c>
      <c r="L53" s="199">
        <f t="shared" si="38"/>
        <v>1.6420974520181129</v>
      </c>
      <c r="M53" s="203">
        <f t="shared" si="41"/>
        <v>2.4980307515365046</v>
      </c>
    </row>
    <row r="54" spans="1:13" ht="14.45" customHeight="1" x14ac:dyDescent="0.25">
      <c r="A54" s="75"/>
      <c r="B54" s="99">
        <v>35</v>
      </c>
      <c r="C54" s="199">
        <f t="shared" si="39"/>
        <v>47.8903561213017</v>
      </c>
      <c r="D54" s="199">
        <f t="shared" si="35"/>
        <v>46.146426018481378</v>
      </c>
      <c r="E54" s="200">
        <f t="shared" si="35"/>
        <v>49.634286224122022</v>
      </c>
      <c r="F54" s="201">
        <f t="shared" si="40"/>
        <v>46.569138760794409</v>
      </c>
      <c r="G54" s="199">
        <f t="shared" si="36"/>
        <v>44.913554446893855</v>
      </c>
      <c r="H54" s="199">
        <f t="shared" si="36"/>
        <v>48.224723074694964</v>
      </c>
      <c r="I54" s="202">
        <f t="shared" si="37"/>
        <v>97.241161963463426</v>
      </c>
      <c r="J54" s="201">
        <f t="shared" si="37"/>
        <v>1.3212173605072868</v>
      </c>
      <c r="K54" s="199">
        <f t="shared" si="38"/>
        <v>1.0003372689964607</v>
      </c>
      <c r="L54" s="199">
        <f t="shared" si="38"/>
        <v>1.6420974520181129</v>
      </c>
      <c r="M54" s="203">
        <f t="shared" si="41"/>
        <v>2.7588380365365617</v>
      </c>
    </row>
    <row r="55" spans="1:13" ht="14.45" customHeight="1" x14ac:dyDescent="0.25">
      <c r="A55" s="75"/>
      <c r="B55" s="99">
        <v>40</v>
      </c>
      <c r="C55" s="199">
        <f t="shared" si="39"/>
        <v>42.890356121301686</v>
      </c>
      <c r="D55" s="199">
        <f t="shared" si="35"/>
        <v>41.146426018481364</v>
      </c>
      <c r="E55" s="200">
        <f t="shared" si="35"/>
        <v>44.634286224122008</v>
      </c>
      <c r="F55" s="201">
        <f t="shared" si="40"/>
        <v>41.569138760794402</v>
      </c>
      <c r="G55" s="199">
        <f t="shared" si="36"/>
        <v>39.913554446893848</v>
      </c>
      <c r="H55" s="199">
        <f t="shared" si="36"/>
        <v>43.224723074694957</v>
      </c>
      <c r="I55" s="202">
        <f t="shared" si="37"/>
        <v>96.91954676997635</v>
      </c>
      <c r="J55" s="201">
        <f t="shared" si="37"/>
        <v>1.3212173605072868</v>
      </c>
      <c r="K55" s="199">
        <f t="shared" si="38"/>
        <v>1.0003372689964607</v>
      </c>
      <c r="L55" s="199">
        <f t="shared" si="38"/>
        <v>1.6420974520181129</v>
      </c>
      <c r="M55" s="203">
        <f t="shared" si="41"/>
        <v>3.0804532300236565</v>
      </c>
    </row>
    <row r="56" spans="1:13" ht="14.45" customHeight="1" x14ac:dyDescent="0.25">
      <c r="A56" s="75"/>
      <c r="B56" s="99">
        <v>45</v>
      </c>
      <c r="C56" s="199">
        <f t="shared" si="39"/>
        <v>37.890356121301686</v>
      </c>
      <c r="D56" s="199">
        <f t="shared" si="35"/>
        <v>36.146426018481364</v>
      </c>
      <c r="E56" s="200">
        <f t="shared" si="35"/>
        <v>39.634286224122008</v>
      </c>
      <c r="F56" s="201">
        <f t="shared" si="40"/>
        <v>36.569138760794402</v>
      </c>
      <c r="G56" s="199">
        <f t="shared" si="36"/>
        <v>34.913554446893848</v>
      </c>
      <c r="H56" s="199">
        <f t="shared" si="36"/>
        <v>38.224723074694957</v>
      </c>
      <c r="I56" s="202">
        <f t="shared" si="37"/>
        <v>96.513051088045842</v>
      </c>
      <c r="J56" s="201">
        <f t="shared" si="37"/>
        <v>1.3212173605072868</v>
      </c>
      <c r="K56" s="199">
        <f t="shared" si="38"/>
        <v>1.0003372689964607</v>
      </c>
      <c r="L56" s="199">
        <f t="shared" si="38"/>
        <v>1.6420974520181129</v>
      </c>
      <c r="M56" s="203">
        <f t="shared" si="41"/>
        <v>3.4869489119541628</v>
      </c>
    </row>
    <row r="57" spans="1:13" ht="14.45" customHeight="1" x14ac:dyDescent="0.25">
      <c r="A57" s="75"/>
      <c r="B57" s="99">
        <v>50</v>
      </c>
      <c r="C57" s="199">
        <f t="shared" si="39"/>
        <v>33.15006571925278</v>
      </c>
      <c r="D57" s="199">
        <f t="shared" si="35"/>
        <v>31.469190201826557</v>
      </c>
      <c r="E57" s="200">
        <f t="shared" si="35"/>
        <v>34.830941236679003</v>
      </c>
      <c r="F57" s="201">
        <f t="shared" si="40"/>
        <v>31.83024898072253</v>
      </c>
      <c r="G57" s="199">
        <f t="shared" si="36"/>
        <v>30.236900670562179</v>
      </c>
      <c r="H57" s="199">
        <f t="shared" si="36"/>
        <v>33.423597290882881</v>
      </c>
      <c r="I57" s="202">
        <f t="shared" si="37"/>
        <v>96.018660265389073</v>
      </c>
      <c r="J57" s="201">
        <f t="shared" si="37"/>
        <v>1.3198167385302519</v>
      </c>
      <c r="K57" s="199">
        <f t="shared" si="38"/>
        <v>0.99861409730770512</v>
      </c>
      <c r="L57" s="199">
        <f t="shared" si="38"/>
        <v>1.6410193797527988</v>
      </c>
      <c r="M57" s="203">
        <f t="shared" si="41"/>
        <v>3.9813397346109434</v>
      </c>
    </row>
    <row r="58" spans="1:13" ht="14.45" customHeight="1" x14ac:dyDescent="0.25">
      <c r="A58" s="75"/>
      <c r="B58" s="99">
        <v>55</v>
      </c>
      <c r="C58" s="199">
        <f t="shared" si="39"/>
        <v>29.016338649601661</v>
      </c>
      <c r="D58" s="199">
        <f t="shared" si="35"/>
        <v>27.60208053755084</v>
      </c>
      <c r="E58" s="200">
        <f t="shared" si="35"/>
        <v>30.430596761652481</v>
      </c>
      <c r="F58" s="201">
        <f t="shared" si="40"/>
        <v>27.672914740672365</v>
      </c>
      <c r="G58" s="199">
        <f t="shared" si="36"/>
        <v>26.339167835995173</v>
      </c>
      <c r="H58" s="199">
        <f t="shared" si="36"/>
        <v>29.006661645349556</v>
      </c>
      <c r="I58" s="202">
        <f t="shared" si="37"/>
        <v>95.370112248990651</v>
      </c>
      <c r="J58" s="201">
        <f t="shared" si="37"/>
        <v>1.3434239089293014</v>
      </c>
      <c r="K58" s="199">
        <f t="shared" si="38"/>
        <v>1.0181564410503299</v>
      </c>
      <c r="L58" s="199">
        <f t="shared" si="38"/>
        <v>1.668691376808273</v>
      </c>
      <c r="M58" s="203">
        <f t="shared" si="41"/>
        <v>4.6298877510093579</v>
      </c>
    </row>
    <row r="59" spans="1:13" ht="14.45" customHeight="1" x14ac:dyDescent="0.25">
      <c r="A59" s="75"/>
      <c r="B59" s="99">
        <v>60</v>
      </c>
      <c r="C59" s="199">
        <f t="shared" si="39"/>
        <v>24.462788727806412</v>
      </c>
      <c r="D59" s="199">
        <f t="shared" si="35"/>
        <v>23.166964422616353</v>
      </c>
      <c r="E59" s="200">
        <f t="shared" si="35"/>
        <v>25.758613032996472</v>
      </c>
      <c r="F59" s="201">
        <f t="shared" si="40"/>
        <v>23.123576216906308</v>
      </c>
      <c r="G59" s="199">
        <f t="shared" si="36"/>
        <v>21.904613813822596</v>
      </c>
      <c r="H59" s="199">
        <f t="shared" si="36"/>
        <v>24.34253861999002</v>
      </c>
      <c r="I59" s="202">
        <f t="shared" si="37"/>
        <v>94.525511683065616</v>
      </c>
      <c r="J59" s="201">
        <f t="shared" si="37"/>
        <v>1.339212510900109</v>
      </c>
      <c r="K59" s="199">
        <f t="shared" si="38"/>
        <v>1.0141850503652683</v>
      </c>
      <c r="L59" s="199">
        <f t="shared" si="38"/>
        <v>1.6642399714349496</v>
      </c>
      <c r="M59" s="203">
        <f t="shared" si="41"/>
        <v>5.4744883169344067</v>
      </c>
    </row>
    <row r="60" spans="1:13" ht="14.45" customHeight="1" x14ac:dyDescent="0.25">
      <c r="A60" s="75"/>
      <c r="B60" s="99">
        <v>65</v>
      </c>
      <c r="C60" s="199">
        <f t="shared" si="39"/>
        <v>19.926108387568199</v>
      </c>
      <c r="D60" s="199">
        <f t="shared" si="35"/>
        <v>18.713415418901064</v>
      </c>
      <c r="E60" s="200">
        <f t="shared" si="35"/>
        <v>21.138801356235334</v>
      </c>
      <c r="F60" s="201">
        <f t="shared" si="40"/>
        <v>18.621621708806192</v>
      </c>
      <c r="G60" s="199">
        <f t="shared" si="36"/>
        <v>17.482930274390391</v>
      </c>
      <c r="H60" s="199">
        <f t="shared" si="36"/>
        <v>19.760313143221993</v>
      </c>
      <c r="I60" s="202">
        <f t="shared" si="37"/>
        <v>93.453379589283628</v>
      </c>
      <c r="J60" s="201">
        <f t="shared" si="37"/>
        <v>1.3044866787620106</v>
      </c>
      <c r="K60" s="199">
        <f t="shared" si="38"/>
        <v>0.98180524144187253</v>
      </c>
      <c r="L60" s="199">
        <f t="shared" si="38"/>
        <v>1.6271681160821487</v>
      </c>
      <c r="M60" s="203">
        <f t="shared" si="41"/>
        <v>6.5466204107163914</v>
      </c>
    </row>
    <row r="61" spans="1:13" ht="14.45" customHeight="1" x14ac:dyDescent="0.25">
      <c r="A61" s="75"/>
      <c r="B61" s="99">
        <v>70</v>
      </c>
      <c r="C61" s="199">
        <f t="shared" si="39"/>
        <v>16.667888755015163</v>
      </c>
      <c r="D61" s="199">
        <f t="shared" si="35"/>
        <v>15.67755066292988</v>
      </c>
      <c r="E61" s="200">
        <f t="shared" si="35"/>
        <v>17.658226847100444</v>
      </c>
      <c r="F61" s="201">
        <f t="shared" si="40"/>
        <v>15.404759804465032</v>
      </c>
      <c r="G61" s="199">
        <f t="shared" si="36"/>
        <v>14.473836145805976</v>
      </c>
      <c r="H61" s="199">
        <f t="shared" si="36"/>
        <v>16.335683463124088</v>
      </c>
      <c r="I61" s="202">
        <f t="shared" si="37"/>
        <v>92.421781971816486</v>
      </c>
      <c r="J61" s="201">
        <f t="shared" si="37"/>
        <v>1.2631289505501315</v>
      </c>
      <c r="K61" s="199">
        <f t="shared" si="38"/>
        <v>0.93168239576612066</v>
      </c>
      <c r="L61" s="199">
        <f t="shared" si="38"/>
        <v>1.5945755053341424</v>
      </c>
      <c r="M61" s="203">
        <f t="shared" si="41"/>
        <v>7.578218028183513</v>
      </c>
    </row>
    <row r="62" spans="1:13" ht="14.45" customHeight="1" x14ac:dyDescent="0.25">
      <c r="A62" s="75"/>
      <c r="B62" s="99">
        <v>75</v>
      </c>
      <c r="C62" s="199">
        <f t="shared" si="39"/>
        <v>13.135341841097079</v>
      </c>
      <c r="D62" s="199">
        <f t="shared" si="35"/>
        <v>12.305192701185895</v>
      </c>
      <c r="E62" s="200">
        <f t="shared" si="35"/>
        <v>13.965490981008262</v>
      </c>
      <c r="F62" s="201">
        <f t="shared" si="40"/>
        <v>11.805549330752227</v>
      </c>
      <c r="G62" s="199">
        <f t="shared" si="36"/>
        <v>11.011214728903189</v>
      </c>
      <c r="H62" s="199">
        <f t="shared" si="36"/>
        <v>12.599883932601264</v>
      </c>
      <c r="I62" s="202">
        <f t="shared" si="37"/>
        <v>89.876224567035806</v>
      </c>
      <c r="J62" s="201">
        <f t="shared" si="37"/>
        <v>1.3297925103448534</v>
      </c>
      <c r="K62" s="199">
        <f t="shared" si="38"/>
        <v>0.97472414973297861</v>
      </c>
      <c r="L62" s="199">
        <f t="shared" si="38"/>
        <v>1.6848608709567281</v>
      </c>
      <c r="M62" s="203">
        <f t="shared" si="41"/>
        <v>10.1237754329642</v>
      </c>
    </row>
    <row r="63" spans="1:13" ht="14.45" customHeight="1" x14ac:dyDescent="0.25">
      <c r="A63" s="75"/>
      <c r="B63" s="99">
        <v>80</v>
      </c>
      <c r="C63" s="199">
        <f>AB23</f>
        <v>9.3644434146334206</v>
      </c>
      <c r="D63" s="199">
        <f t="shared" si="35"/>
        <v>8.7343108794284845</v>
      </c>
      <c r="E63" s="200">
        <f t="shared" si="35"/>
        <v>9.9945759498383566</v>
      </c>
      <c r="F63" s="201">
        <f>AC23</f>
        <v>8.0944242814405385</v>
      </c>
      <c r="G63" s="199">
        <f t="shared" si="36"/>
        <v>7.4582666346648177</v>
      </c>
      <c r="H63" s="199">
        <f t="shared" si="36"/>
        <v>8.7305819282162602</v>
      </c>
      <c r="I63" s="202">
        <f t="shared" si="37"/>
        <v>86.437857788661773</v>
      </c>
      <c r="J63" s="201">
        <f t="shared" si="37"/>
        <v>1.2700191331928827</v>
      </c>
      <c r="K63" s="199">
        <f t="shared" si="38"/>
        <v>0.90995707217790478</v>
      </c>
      <c r="L63" s="199">
        <f t="shared" si="38"/>
        <v>1.6300811942078606</v>
      </c>
      <c r="M63" s="203">
        <f>AF23</f>
        <v>13.562142211338235</v>
      </c>
    </row>
    <row r="64" spans="1:13" ht="14.45" customHeight="1" x14ac:dyDescent="0.25">
      <c r="A64" s="51"/>
      <c r="B64" s="121">
        <v>85</v>
      </c>
      <c r="C64" s="204">
        <f>AB24</f>
        <v>6.1750733440375996</v>
      </c>
      <c r="D64" s="204">
        <f t="shared" si="35"/>
        <v>4.8412115267853064</v>
      </c>
      <c r="E64" s="205">
        <f t="shared" si="35"/>
        <v>7.5089351612898927</v>
      </c>
      <c r="F64" s="206">
        <f>AC24</f>
        <v>5.0737863782219765</v>
      </c>
      <c r="G64" s="204">
        <f t="shared" si="36"/>
        <v>3.9171158467101019</v>
      </c>
      <c r="H64" s="204">
        <f t="shared" si="36"/>
        <v>6.2304569097338511</v>
      </c>
      <c r="I64" s="207">
        <f t="shared" si="37"/>
        <v>82.165605095541395</v>
      </c>
      <c r="J64" s="206">
        <f t="shared" si="37"/>
        <v>1.1012869658156228</v>
      </c>
      <c r="K64" s="204">
        <f t="shared" si="38"/>
        <v>0.66161212432544758</v>
      </c>
      <c r="L64" s="204">
        <f t="shared" si="38"/>
        <v>1.540961807305798</v>
      </c>
      <c r="M64" s="208">
        <f>AF24</f>
        <v>17.834394904458598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89.322655468438384</v>
      </c>
      <c r="D65" s="210">
        <f t="shared" si="35"/>
        <v>87.684025827614136</v>
      </c>
      <c r="E65" s="211">
        <f t="shared" si="35"/>
        <v>90.961285109262633</v>
      </c>
      <c r="F65" s="212">
        <f>AC25</f>
        <v>86.330603301218304</v>
      </c>
      <c r="G65" s="210">
        <f t="shared" si="36"/>
        <v>84.831285707297297</v>
      </c>
      <c r="H65" s="210">
        <f t="shared" si="36"/>
        <v>87.82992089513931</v>
      </c>
      <c r="I65" s="213">
        <f t="shared" si="37"/>
        <v>96.650287486944109</v>
      </c>
      <c r="J65" s="212">
        <f t="shared" si="37"/>
        <v>2.9920521672200704</v>
      </c>
      <c r="K65" s="210">
        <f t="shared" si="38"/>
        <v>2.5136033588442692</v>
      </c>
      <c r="L65" s="210">
        <f t="shared" si="38"/>
        <v>3.4705009755958716</v>
      </c>
      <c r="M65" s="214">
        <f>AF25</f>
        <v>3.3497125130558776</v>
      </c>
    </row>
    <row r="66" spans="1:13" ht="14.45" customHeight="1" x14ac:dyDescent="0.25">
      <c r="A66" s="155"/>
      <c r="B66" s="99">
        <v>5</v>
      </c>
      <c r="C66" s="199">
        <f>AB26</f>
        <v>84.322655468438384</v>
      </c>
      <c r="D66" s="199">
        <f t="shared" si="35"/>
        <v>82.684025827614136</v>
      </c>
      <c r="E66" s="200">
        <f t="shared" si="35"/>
        <v>85.961285109262633</v>
      </c>
      <c r="F66" s="201">
        <f>AC26</f>
        <v>81.330603301218304</v>
      </c>
      <c r="G66" s="199">
        <f t="shared" si="36"/>
        <v>79.831285707297297</v>
      </c>
      <c r="H66" s="199">
        <f t="shared" si="36"/>
        <v>82.82992089513931</v>
      </c>
      <c r="I66" s="202">
        <f t="shared" si="37"/>
        <v>96.4516627819673</v>
      </c>
      <c r="J66" s="201">
        <f t="shared" si="37"/>
        <v>2.9920521672200704</v>
      </c>
      <c r="K66" s="199">
        <f t="shared" si="38"/>
        <v>2.5136033588442692</v>
      </c>
      <c r="L66" s="199">
        <f t="shared" si="38"/>
        <v>3.4705009755958716</v>
      </c>
      <c r="M66" s="203">
        <f>AF26</f>
        <v>3.5483372180326831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79.32265546843837</v>
      </c>
      <c r="D67" s="199">
        <f t="shared" si="35"/>
        <v>77.684025827614121</v>
      </c>
      <c r="E67" s="200">
        <f t="shared" si="35"/>
        <v>80.961285109262619</v>
      </c>
      <c r="F67" s="201">
        <f t="shared" ref="F67:F80" si="43">AC27</f>
        <v>76.330603301218304</v>
      </c>
      <c r="G67" s="199">
        <f t="shared" si="36"/>
        <v>74.831285707297297</v>
      </c>
      <c r="H67" s="199">
        <f t="shared" si="36"/>
        <v>77.82992089513931</v>
      </c>
      <c r="I67" s="202">
        <f t="shared" si="37"/>
        <v>96.227997979202087</v>
      </c>
      <c r="J67" s="201">
        <f t="shared" si="37"/>
        <v>2.9920521672200704</v>
      </c>
      <c r="K67" s="199">
        <f t="shared" si="38"/>
        <v>2.5136033588442692</v>
      </c>
      <c r="L67" s="199">
        <f t="shared" si="38"/>
        <v>3.4705009755958716</v>
      </c>
      <c r="M67" s="203">
        <f t="shared" ref="M67:M80" si="44">AF27</f>
        <v>3.7720020207979239</v>
      </c>
    </row>
    <row r="68" spans="1:13" ht="14.45" customHeight="1" x14ac:dyDescent="0.25">
      <c r="A68" s="155"/>
      <c r="B68" s="99">
        <v>15</v>
      </c>
      <c r="C68" s="199">
        <f t="shared" si="42"/>
        <v>74.32265546843837</v>
      </c>
      <c r="D68" s="199">
        <f t="shared" si="35"/>
        <v>72.684025827614121</v>
      </c>
      <c r="E68" s="200">
        <f t="shared" si="35"/>
        <v>75.961285109262619</v>
      </c>
      <c r="F68" s="201">
        <f t="shared" si="43"/>
        <v>71.330603301218304</v>
      </c>
      <c r="G68" s="199">
        <f t="shared" si="36"/>
        <v>69.831285707297297</v>
      </c>
      <c r="H68" s="199">
        <f t="shared" si="36"/>
        <v>72.82992089513931</v>
      </c>
      <c r="I68" s="202">
        <f t="shared" si="37"/>
        <v>95.974239418166832</v>
      </c>
      <c r="J68" s="201">
        <f t="shared" si="37"/>
        <v>2.9920521672200704</v>
      </c>
      <c r="K68" s="199">
        <f t="shared" si="38"/>
        <v>2.5136033588442692</v>
      </c>
      <c r="L68" s="199">
        <f t="shared" si="38"/>
        <v>3.4705009755958716</v>
      </c>
      <c r="M68" s="203">
        <f t="shared" si="44"/>
        <v>4.0257605818331745</v>
      </c>
    </row>
    <row r="69" spans="1:13" ht="14.45" customHeight="1" x14ac:dyDescent="0.25">
      <c r="A69" s="155"/>
      <c r="B69" s="99">
        <v>20</v>
      </c>
      <c r="C69" s="199">
        <f t="shared" si="42"/>
        <v>69.32265546843837</v>
      </c>
      <c r="D69" s="199">
        <f t="shared" si="35"/>
        <v>67.684025827614121</v>
      </c>
      <c r="E69" s="200">
        <f t="shared" si="35"/>
        <v>70.961285109262619</v>
      </c>
      <c r="F69" s="201">
        <f t="shared" si="43"/>
        <v>66.330603301218304</v>
      </c>
      <c r="G69" s="199">
        <f t="shared" si="36"/>
        <v>64.831285707297297</v>
      </c>
      <c r="H69" s="199">
        <f t="shared" si="36"/>
        <v>67.82992089513931</v>
      </c>
      <c r="I69" s="202">
        <f t="shared" si="37"/>
        <v>95.683875427157716</v>
      </c>
      <c r="J69" s="201">
        <f t="shared" si="37"/>
        <v>2.9920521672200704</v>
      </c>
      <c r="K69" s="199">
        <f t="shared" si="38"/>
        <v>2.5136033588442692</v>
      </c>
      <c r="L69" s="199">
        <f t="shared" si="38"/>
        <v>3.4705009755958716</v>
      </c>
      <c r="M69" s="203">
        <f t="shared" si="44"/>
        <v>4.316124572842293</v>
      </c>
    </row>
    <row r="70" spans="1:13" ht="14.45" customHeight="1" x14ac:dyDescent="0.25">
      <c r="A70" s="155"/>
      <c r="B70" s="99">
        <v>25</v>
      </c>
      <c r="C70" s="199">
        <f t="shared" si="42"/>
        <v>64.32265546843837</v>
      </c>
      <c r="D70" s="199">
        <f t="shared" si="35"/>
        <v>62.684025827614121</v>
      </c>
      <c r="E70" s="200">
        <f t="shared" si="35"/>
        <v>65.961285109262619</v>
      </c>
      <c r="F70" s="201">
        <f t="shared" si="43"/>
        <v>61.330603301218311</v>
      </c>
      <c r="G70" s="199">
        <f t="shared" si="36"/>
        <v>59.831285707297305</v>
      </c>
      <c r="H70" s="199">
        <f t="shared" si="36"/>
        <v>62.829920895139317</v>
      </c>
      <c r="I70" s="202">
        <f t="shared" si="37"/>
        <v>95.348369644520986</v>
      </c>
      <c r="J70" s="201">
        <f t="shared" si="37"/>
        <v>2.9920521672200704</v>
      </c>
      <c r="K70" s="199">
        <f t="shared" si="38"/>
        <v>2.5136033588442692</v>
      </c>
      <c r="L70" s="199">
        <f t="shared" si="38"/>
        <v>3.4705009755958716</v>
      </c>
      <c r="M70" s="203">
        <f t="shared" si="44"/>
        <v>4.6516303554790284</v>
      </c>
    </row>
    <row r="71" spans="1:13" ht="14.45" customHeight="1" x14ac:dyDescent="0.25">
      <c r="A71" s="155"/>
      <c r="B71" s="99">
        <v>30</v>
      </c>
      <c r="C71" s="199">
        <f t="shared" si="42"/>
        <v>59.32265546843837</v>
      </c>
      <c r="D71" s="199">
        <f t="shared" si="35"/>
        <v>57.684025827614121</v>
      </c>
      <c r="E71" s="200">
        <f t="shared" si="35"/>
        <v>60.961285109262619</v>
      </c>
      <c r="F71" s="201">
        <f t="shared" si="43"/>
        <v>56.330603301218311</v>
      </c>
      <c r="G71" s="199">
        <f t="shared" si="36"/>
        <v>54.831285707297305</v>
      </c>
      <c r="H71" s="199">
        <f t="shared" si="36"/>
        <v>57.829920895139317</v>
      </c>
      <c r="I71" s="202">
        <f t="shared" si="37"/>
        <v>94.95630776540014</v>
      </c>
      <c r="J71" s="201">
        <f t="shared" si="37"/>
        <v>2.9920521672200704</v>
      </c>
      <c r="K71" s="199">
        <f t="shared" si="38"/>
        <v>2.5136033588442692</v>
      </c>
      <c r="L71" s="199">
        <f t="shared" si="38"/>
        <v>3.4705009755958716</v>
      </c>
      <c r="M71" s="203">
        <f t="shared" si="44"/>
        <v>5.0436922345998854</v>
      </c>
    </row>
    <row r="72" spans="1:13" ht="14.45" customHeight="1" x14ac:dyDescent="0.25">
      <c r="A72" s="155"/>
      <c r="B72" s="99">
        <v>35</v>
      </c>
      <c r="C72" s="199">
        <f t="shared" si="42"/>
        <v>54.32265546843837</v>
      </c>
      <c r="D72" s="199">
        <f t="shared" si="35"/>
        <v>52.684025827614121</v>
      </c>
      <c r="E72" s="200">
        <f t="shared" si="35"/>
        <v>55.961285109262619</v>
      </c>
      <c r="F72" s="201">
        <f t="shared" si="43"/>
        <v>51.330603301218304</v>
      </c>
      <c r="G72" s="199">
        <f t="shared" si="36"/>
        <v>49.831285707297297</v>
      </c>
      <c r="H72" s="199">
        <f t="shared" si="36"/>
        <v>52.82992089513931</v>
      </c>
      <c r="I72" s="202">
        <f t="shared" si="37"/>
        <v>94.49207307444965</v>
      </c>
      <c r="J72" s="201">
        <f t="shared" si="37"/>
        <v>2.9920521672200704</v>
      </c>
      <c r="K72" s="199">
        <f t="shared" si="38"/>
        <v>2.5136033588442692</v>
      </c>
      <c r="L72" s="199">
        <f t="shared" si="38"/>
        <v>3.4705009755958716</v>
      </c>
      <c r="M72" s="203">
        <f t="shared" si="44"/>
        <v>5.5079269255503567</v>
      </c>
    </row>
    <row r="73" spans="1:13" ht="14.45" customHeight="1" x14ac:dyDescent="0.25">
      <c r="A73" s="155"/>
      <c r="B73" s="99">
        <v>40</v>
      </c>
      <c r="C73" s="199">
        <f t="shared" si="42"/>
        <v>49.32265546843837</v>
      </c>
      <c r="D73" s="199">
        <f t="shared" si="35"/>
        <v>47.684025827614121</v>
      </c>
      <c r="E73" s="200">
        <f t="shared" si="35"/>
        <v>50.961285109262619</v>
      </c>
      <c r="F73" s="201">
        <f t="shared" si="43"/>
        <v>46.330603301218304</v>
      </c>
      <c r="G73" s="199">
        <f t="shared" si="36"/>
        <v>44.831285707297297</v>
      </c>
      <c r="H73" s="199">
        <f t="shared" si="36"/>
        <v>47.82992089513931</v>
      </c>
      <c r="I73" s="202">
        <f t="shared" si="37"/>
        <v>93.933716384887916</v>
      </c>
      <c r="J73" s="201">
        <f t="shared" si="37"/>
        <v>2.9920521672200704</v>
      </c>
      <c r="K73" s="199">
        <f t="shared" si="38"/>
        <v>2.5136033588442692</v>
      </c>
      <c r="L73" s="199">
        <f t="shared" si="38"/>
        <v>3.4705009755958716</v>
      </c>
      <c r="M73" s="203">
        <f t="shared" si="44"/>
        <v>6.0662836151121029</v>
      </c>
    </row>
    <row r="74" spans="1:13" ht="14.45" customHeight="1" x14ac:dyDescent="0.25">
      <c r="A74" s="155"/>
      <c r="B74" s="99">
        <v>45</v>
      </c>
      <c r="C74" s="199">
        <f t="shared" si="42"/>
        <v>44.322655468438363</v>
      </c>
      <c r="D74" s="199">
        <f t="shared" si="35"/>
        <v>42.684025827614114</v>
      </c>
      <c r="E74" s="200">
        <f t="shared" si="35"/>
        <v>45.961285109262612</v>
      </c>
      <c r="F74" s="201">
        <f t="shared" si="43"/>
        <v>41.330603301218289</v>
      </c>
      <c r="G74" s="199">
        <f t="shared" si="36"/>
        <v>39.831285707297283</v>
      </c>
      <c r="H74" s="199">
        <f t="shared" si="36"/>
        <v>42.829920895139296</v>
      </c>
      <c r="I74" s="202">
        <f t="shared" si="37"/>
        <v>93.249384235674512</v>
      </c>
      <c r="J74" s="201">
        <f t="shared" si="37"/>
        <v>2.9920521672200704</v>
      </c>
      <c r="K74" s="199">
        <f t="shared" si="38"/>
        <v>2.5136033588442692</v>
      </c>
      <c r="L74" s="199">
        <f t="shared" si="38"/>
        <v>3.4705009755958716</v>
      </c>
      <c r="M74" s="203">
        <f t="shared" si="44"/>
        <v>6.7506157643254818</v>
      </c>
    </row>
    <row r="75" spans="1:13" ht="14.45" customHeight="1" x14ac:dyDescent="0.25">
      <c r="A75" s="155"/>
      <c r="B75" s="99">
        <v>50</v>
      </c>
      <c r="C75" s="199">
        <f t="shared" si="42"/>
        <v>39.960890804932546</v>
      </c>
      <c r="D75" s="199">
        <f t="shared" si="35"/>
        <v>38.556017575428598</v>
      </c>
      <c r="E75" s="200">
        <f t="shared" si="35"/>
        <v>41.365764034436495</v>
      </c>
      <c r="F75" s="201">
        <f t="shared" si="43"/>
        <v>36.929859384901391</v>
      </c>
      <c r="G75" s="199">
        <f t="shared" si="36"/>
        <v>35.65221086794844</v>
      </c>
      <c r="H75" s="199">
        <f t="shared" si="36"/>
        <v>38.207507901854342</v>
      </c>
      <c r="I75" s="202">
        <f t="shared" si="37"/>
        <v>92.415005374061835</v>
      </c>
      <c r="J75" s="201">
        <f t="shared" si="37"/>
        <v>3.0310314200311494</v>
      </c>
      <c r="K75" s="199">
        <f t="shared" si="38"/>
        <v>2.5501132732141802</v>
      </c>
      <c r="L75" s="199">
        <f t="shared" si="38"/>
        <v>3.5119495668481187</v>
      </c>
      <c r="M75" s="203">
        <f t="shared" si="44"/>
        <v>7.5849946259381591</v>
      </c>
    </row>
    <row r="76" spans="1:13" ht="14.45" customHeight="1" x14ac:dyDescent="0.25">
      <c r="A76" s="155"/>
      <c r="B76" s="99">
        <v>55</v>
      </c>
      <c r="C76" s="199">
        <f t="shared" si="42"/>
        <v>35.273366498698984</v>
      </c>
      <c r="D76" s="199">
        <f t="shared" si="35"/>
        <v>33.997186593087875</v>
      </c>
      <c r="E76" s="200">
        <f t="shared" si="35"/>
        <v>36.549546404310092</v>
      </c>
      <c r="F76" s="201">
        <f t="shared" si="43"/>
        <v>32.224257215662952</v>
      </c>
      <c r="G76" s="199">
        <f t="shared" si="36"/>
        <v>31.066747782651632</v>
      </c>
      <c r="H76" s="199">
        <f t="shared" si="36"/>
        <v>33.381766648674272</v>
      </c>
      <c r="I76" s="202">
        <f t="shared" si="37"/>
        <v>91.355774665997657</v>
      </c>
      <c r="J76" s="201">
        <f t="shared" si="37"/>
        <v>3.0491092830360307</v>
      </c>
      <c r="K76" s="199">
        <f t="shared" si="38"/>
        <v>2.5674472758655891</v>
      </c>
      <c r="L76" s="199">
        <f t="shared" si="38"/>
        <v>3.5307712902064723</v>
      </c>
      <c r="M76" s="203">
        <f t="shared" si="44"/>
        <v>8.6442253340023374</v>
      </c>
    </row>
    <row r="77" spans="1:13" ht="14.45" customHeight="1" x14ac:dyDescent="0.25">
      <c r="A77" s="155"/>
      <c r="B77" s="99">
        <v>60</v>
      </c>
      <c r="C77" s="199">
        <f t="shared" si="42"/>
        <v>30.543247964224772</v>
      </c>
      <c r="D77" s="199">
        <f t="shared" si="35"/>
        <v>29.371263593613257</v>
      </c>
      <c r="E77" s="200">
        <f t="shared" si="35"/>
        <v>31.715232334836287</v>
      </c>
      <c r="F77" s="201">
        <f t="shared" si="43"/>
        <v>27.484469633680408</v>
      </c>
      <c r="G77" s="199">
        <f t="shared" si="36"/>
        <v>26.422158108631383</v>
      </c>
      <c r="H77" s="199">
        <f t="shared" si="36"/>
        <v>28.546781158729434</v>
      </c>
      <c r="I77" s="202">
        <f t="shared" si="37"/>
        <v>89.985418924250936</v>
      </c>
      <c r="J77" s="201">
        <f t="shared" si="37"/>
        <v>3.0587783305443619</v>
      </c>
      <c r="K77" s="199">
        <f t="shared" si="38"/>
        <v>2.5772571366074724</v>
      </c>
      <c r="L77" s="199">
        <f t="shared" si="38"/>
        <v>3.5402995244812514</v>
      </c>
      <c r="M77" s="203">
        <f t="shared" si="44"/>
        <v>10.014581075749053</v>
      </c>
    </row>
    <row r="78" spans="1:13" ht="14.45" customHeight="1" x14ac:dyDescent="0.25">
      <c r="A78" s="155"/>
      <c r="B78" s="99">
        <v>65</v>
      </c>
      <c r="C78" s="199">
        <f t="shared" si="42"/>
        <v>25.92374105542968</v>
      </c>
      <c r="D78" s="199">
        <f t="shared" si="35"/>
        <v>24.861003656260269</v>
      </c>
      <c r="E78" s="200">
        <f t="shared" si="35"/>
        <v>26.986478454599091</v>
      </c>
      <c r="F78" s="201">
        <f t="shared" si="43"/>
        <v>22.860376432982729</v>
      </c>
      <c r="G78" s="199">
        <f t="shared" si="36"/>
        <v>21.894555857977796</v>
      </c>
      <c r="H78" s="199">
        <f t="shared" si="36"/>
        <v>23.826197007987663</v>
      </c>
      <c r="I78" s="202">
        <f t="shared" si="37"/>
        <v>88.183169181111168</v>
      </c>
      <c r="J78" s="201">
        <f t="shared" si="37"/>
        <v>3.0633646224469508</v>
      </c>
      <c r="K78" s="199">
        <f t="shared" si="38"/>
        <v>2.5817414950194921</v>
      </c>
      <c r="L78" s="199">
        <f t="shared" si="38"/>
        <v>3.5449877498744096</v>
      </c>
      <c r="M78" s="203">
        <f t="shared" si="44"/>
        <v>11.81683081888883</v>
      </c>
    </row>
    <row r="79" spans="1:13" ht="14.45" customHeight="1" x14ac:dyDescent="0.25">
      <c r="A79" s="155"/>
      <c r="B79" s="99">
        <v>70</v>
      </c>
      <c r="C79" s="199">
        <f t="shared" si="42"/>
        <v>21.527771267918716</v>
      </c>
      <c r="D79" s="199">
        <f t="shared" si="35"/>
        <v>20.57841354484999</v>
      </c>
      <c r="E79" s="200">
        <f t="shared" si="35"/>
        <v>22.477128990987442</v>
      </c>
      <c r="F79" s="201">
        <f t="shared" si="43"/>
        <v>18.416864276834747</v>
      </c>
      <c r="G79" s="199">
        <f t="shared" si="36"/>
        <v>17.543464308168417</v>
      </c>
      <c r="H79" s="199">
        <f t="shared" si="36"/>
        <v>19.290264245501078</v>
      </c>
      <c r="I79" s="202">
        <f t="shared" si="37"/>
        <v>85.549330897435127</v>
      </c>
      <c r="J79" s="201">
        <f t="shared" si="37"/>
        <v>3.110906991083966</v>
      </c>
      <c r="K79" s="199">
        <f t="shared" si="38"/>
        <v>2.6238047909731836</v>
      </c>
      <c r="L79" s="199">
        <f t="shared" si="38"/>
        <v>3.5980091911947483</v>
      </c>
      <c r="M79" s="203">
        <f t="shared" si="44"/>
        <v>14.450669102564865</v>
      </c>
    </row>
    <row r="80" spans="1:13" ht="14.45" customHeight="1" x14ac:dyDescent="0.25">
      <c r="A80" s="155"/>
      <c r="B80" s="99">
        <v>75</v>
      </c>
      <c r="C80" s="199">
        <f t="shared" si="42"/>
        <v>17.26312025342736</v>
      </c>
      <c r="D80" s="199">
        <f t="shared" si="35"/>
        <v>16.424518648435093</v>
      </c>
      <c r="E80" s="200">
        <f t="shared" si="35"/>
        <v>18.101721858419626</v>
      </c>
      <c r="F80" s="201">
        <f t="shared" si="43"/>
        <v>14.185850105595069</v>
      </c>
      <c r="G80" s="199">
        <f t="shared" si="36"/>
        <v>13.39499664688274</v>
      </c>
      <c r="H80" s="199">
        <f t="shared" si="36"/>
        <v>14.976703564307398</v>
      </c>
      <c r="I80" s="202">
        <f t="shared" si="37"/>
        <v>82.174310885534496</v>
      </c>
      <c r="J80" s="201">
        <f t="shared" si="37"/>
        <v>3.0772701478322904</v>
      </c>
      <c r="K80" s="199">
        <f t="shared" si="38"/>
        <v>2.5863201925600938</v>
      </c>
      <c r="L80" s="199">
        <f t="shared" si="38"/>
        <v>3.5682201031044869</v>
      </c>
      <c r="M80" s="203">
        <f t="shared" si="44"/>
        <v>17.825689114465504</v>
      </c>
    </row>
    <row r="81" spans="1:13" ht="14.45" customHeight="1" x14ac:dyDescent="0.25">
      <c r="A81" s="155"/>
      <c r="B81" s="99">
        <v>80</v>
      </c>
      <c r="C81" s="199">
        <f>AB41</f>
        <v>13.118268994681941</v>
      </c>
      <c r="D81" s="199">
        <f t="shared" si="35"/>
        <v>12.472834221960627</v>
      </c>
      <c r="E81" s="200">
        <f t="shared" si="35"/>
        <v>13.763703767403255</v>
      </c>
      <c r="F81" s="201">
        <f>AC41</f>
        <v>10.251644202638335</v>
      </c>
      <c r="G81" s="199">
        <f t="shared" si="36"/>
        <v>9.596168139001426</v>
      </c>
      <c r="H81" s="199">
        <f t="shared" si="36"/>
        <v>10.907120266275244</v>
      </c>
      <c r="I81" s="202">
        <f t="shared" si="37"/>
        <v>78.147842575832854</v>
      </c>
      <c r="J81" s="201">
        <f t="shared" si="37"/>
        <v>2.8666247920436061</v>
      </c>
      <c r="K81" s="199">
        <f t="shared" si="38"/>
        <v>2.393657195117044</v>
      </c>
      <c r="L81" s="199">
        <f t="shared" si="38"/>
        <v>3.3395923889701682</v>
      </c>
      <c r="M81" s="203">
        <f>AF41</f>
        <v>21.852157424167142</v>
      </c>
    </row>
    <row r="82" spans="1:13" ht="14.45" customHeight="1" thickBot="1" x14ac:dyDescent="0.3">
      <c r="A82" s="157"/>
      <c r="B82" s="215">
        <v>85</v>
      </c>
      <c r="C82" s="216">
        <f>AB42</f>
        <v>9.5677164921316731</v>
      </c>
      <c r="D82" s="216">
        <f t="shared" si="35"/>
        <v>7.7275746967611783</v>
      </c>
      <c r="E82" s="217">
        <f t="shared" si="35"/>
        <v>11.407858287502169</v>
      </c>
      <c r="F82" s="218">
        <f>AC42</f>
        <v>6.7771325152599351</v>
      </c>
      <c r="G82" s="216">
        <f t="shared" si="36"/>
        <v>5.3932363497402758</v>
      </c>
      <c r="H82" s="216">
        <f t="shared" si="36"/>
        <v>8.1610286807795944</v>
      </c>
      <c r="I82" s="219">
        <f t="shared" si="37"/>
        <v>70.833333333333343</v>
      </c>
      <c r="J82" s="218">
        <f t="shared" si="37"/>
        <v>2.790583976871738</v>
      </c>
      <c r="K82" s="216">
        <f t="shared" si="38"/>
        <v>2.0804540575416284</v>
      </c>
      <c r="L82" s="216">
        <f t="shared" si="38"/>
        <v>3.5007138962018476</v>
      </c>
      <c r="M82" s="220">
        <f>AF42</f>
        <v>29.166666666666668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FDA84-1D85-4F10-BA99-99FF1FCBB7B9}">
  <dimension ref="A1:AU84"/>
  <sheetViews>
    <sheetView view="pageBreakPreview" topLeftCell="A62" zoomScaleNormal="100" zoomScaleSheetLayoutView="100" workbookViewId="0">
      <selection activeCell="G42" sqref="G42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106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1176</v>
      </c>
      <c r="D7" s="78">
        <v>1</v>
      </c>
      <c r="E7" s="78">
        <v>396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8.5034013605442174E-4</v>
      </c>
      <c r="R7" s="87">
        <f>IF(P7=0,Q7,Q7/P7)</f>
        <v>8.9245694373359769E-4</v>
      </c>
      <c r="S7" s="88">
        <f>IF(E7&lt;0.5,0,F7/E7)</f>
        <v>0</v>
      </c>
      <c r="T7" s="89">
        <f>5*R7/(1+5*(1-O7)*R7)</f>
        <v>4.4456439788915251E-3</v>
      </c>
      <c r="U7" s="90">
        <v>100000</v>
      </c>
      <c r="V7" s="90">
        <f>5*U7*((1-T7)+O7*T7)</f>
        <v>498135.40138901863</v>
      </c>
      <c r="W7" s="91">
        <f>SUM(V7:V$24)</f>
        <v>8045412.2638878692</v>
      </c>
      <c r="X7" s="92">
        <f t="shared" ref="X7:X42" si="0">V7*(1-S7)</f>
        <v>498135.40138901863</v>
      </c>
      <c r="Y7" s="90">
        <f>SUM(X7:X$24)</f>
        <v>7937168.806155296</v>
      </c>
      <c r="Z7" s="90">
        <f t="shared" ref="Z7:Z42" si="1">V7*S7</f>
        <v>0</v>
      </c>
      <c r="AA7" s="91">
        <f>SUM(Z7:Z$24)</f>
        <v>108243.4577325726</v>
      </c>
      <c r="AB7" s="84">
        <f t="shared" ref="AB7:AB42" si="2">W7/U7</f>
        <v>80.454122638878687</v>
      </c>
      <c r="AC7" s="85">
        <f t="shared" ref="AC7:AC42" si="3">Y7/U7</f>
        <v>79.371688061552959</v>
      </c>
      <c r="AD7" s="93">
        <f>AC7/AB7*100</f>
        <v>98.654594019769164</v>
      </c>
      <c r="AE7" s="85">
        <f t="shared" ref="AE7:AE42" si="4">AA7/U7</f>
        <v>1.082434577325726</v>
      </c>
      <c r="AF7" s="94">
        <f>AE7/AB7*100</f>
        <v>1.3454059802308376</v>
      </c>
      <c r="AH7" s="95">
        <f>IF(D7=0,0,T7*T7*(1-T7)/D7)</f>
        <v>1.9675887789145947E-5</v>
      </c>
      <c r="AI7" s="96">
        <f>IF(E7&lt;0.5,0,S7*(1-S7)/E7)</f>
        <v>0</v>
      </c>
      <c r="AJ7" s="96">
        <f>U7*U7*((1-O7)*5+AB8)^2*AH7</f>
        <v>1259382962.8753183</v>
      </c>
      <c r="AK7" s="96">
        <f>SUM(AJ7:AJ$24)/U7/U7</f>
        <v>0.582046665988596</v>
      </c>
      <c r="AL7" s="96">
        <f>U7*U7*((1-O7)*5*(1-S7)+AC8)^2*AH7+V7*V7*AI7</f>
        <v>1225385100.5559356</v>
      </c>
      <c r="AM7" s="96">
        <f>SUM(AL7:AL$24)/U7/U7</f>
        <v>0.54105909729939128</v>
      </c>
      <c r="AN7" s="96">
        <f>U7*U7*((1-O7)*5*S7+AE8)^2*AH7+V7*V7*AI7</f>
        <v>232598.92171785189</v>
      </c>
      <c r="AO7" s="97">
        <f>SUM(AN7:AN$24)/U7/U7</f>
        <v>8.6357243524141369E-3</v>
      </c>
      <c r="AP7" s="84">
        <f t="shared" ref="AP7:AP42" si="5">AB7-1.96*SQRT(AK7)</f>
        <v>78.958799773387156</v>
      </c>
      <c r="AQ7" s="85">
        <f t="shared" ref="AQ7:AQ42" si="6">AB7+1.96*SQRT(AK7)</f>
        <v>81.949445504370217</v>
      </c>
      <c r="AR7" s="85">
        <f t="shared" ref="AR7:AR42" si="7">AC7-1.96*SQRT(AM7)</f>
        <v>77.929976360766233</v>
      </c>
      <c r="AS7" s="85">
        <f t="shared" ref="AS7:AS42" si="8">AC7+1.96*SQRT(AM7)</f>
        <v>80.813399762339685</v>
      </c>
      <c r="AT7" s="85">
        <f t="shared" ref="AT7:AT42" si="9">AE7-1.96*SQRT(AO7)</f>
        <v>0.9002945249697597</v>
      </c>
      <c r="AU7" s="98">
        <f t="shared" ref="AU7:AU42" si="10">AE7+1.96*SQRT(AO7)</f>
        <v>1.2645746296816922</v>
      </c>
    </row>
    <row r="8" spans="1:47" ht="14.45" customHeight="1" x14ac:dyDescent="0.25">
      <c r="A8" s="75"/>
      <c r="B8" s="99" t="s">
        <v>69</v>
      </c>
      <c r="C8" s="100">
        <v>1310</v>
      </c>
      <c r="D8" s="101">
        <v>0</v>
      </c>
      <c r="E8" s="101">
        <v>439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99555.43560211084</v>
      </c>
      <c r="V8" s="112">
        <f>5*U8*((1-T8)+O8*T8)</f>
        <v>497777.17801055417</v>
      </c>
      <c r="W8" s="113">
        <f>SUM(V8:V$24)</f>
        <v>7547276.8624988496</v>
      </c>
      <c r="X8" s="114">
        <f t="shared" si="0"/>
        <v>497777.17801055417</v>
      </c>
      <c r="Y8" s="112">
        <f>SUM(X8:X$24)</f>
        <v>7439033.4047662774</v>
      </c>
      <c r="Z8" s="112">
        <f t="shared" si="1"/>
        <v>0</v>
      </c>
      <c r="AA8" s="113">
        <f>SUM(Z8:Z$24)</f>
        <v>108243.4577325726</v>
      </c>
      <c r="AB8" s="106">
        <f t="shared" si="2"/>
        <v>75.809791970201843</v>
      </c>
      <c r="AC8" s="107">
        <f t="shared" si="3"/>
        <v>74.722523785617895</v>
      </c>
      <c r="AD8" s="115">
        <f t="shared" ref="AD8:AD42" si="16">AC8/AB8*100</f>
        <v>98.565794528216998</v>
      </c>
      <c r="AE8" s="107">
        <f t="shared" si="4"/>
        <v>1.087268184583962</v>
      </c>
      <c r="AF8" s="116">
        <f t="shared" ref="AF8:AF42" si="17">AE8/AB8*100</f>
        <v>1.4342054717830235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0.46019096498697115</v>
      </c>
      <c r="AL8" s="118">
        <f>U8*U8*((1-O8)*5*(1-S8)+AC9)^2*AH8+V8*V8*AI8</f>
        <v>0</v>
      </c>
      <c r="AM8" s="118">
        <f>SUM(AL8:AL$24)/U8/U8</f>
        <v>0.42226673682148774</v>
      </c>
      <c r="AN8" s="118">
        <f>U8*U8*((1-O8)*5*S8+AE9)^2*AH8+V8*V8*AI8</f>
        <v>0</v>
      </c>
      <c r="AO8" s="119">
        <f>SUM(AN8:AN$24)/U8/U8</f>
        <v>8.6895540493425721E-3</v>
      </c>
      <c r="AP8" s="106">
        <f t="shared" si="5"/>
        <v>74.480179390878845</v>
      </c>
      <c r="AQ8" s="107">
        <f t="shared" si="6"/>
        <v>77.139404549524841</v>
      </c>
      <c r="AR8" s="107">
        <f t="shared" si="7"/>
        <v>73.448875523273287</v>
      </c>
      <c r="AS8" s="107">
        <f t="shared" si="8"/>
        <v>75.996172047962503</v>
      </c>
      <c r="AT8" s="107">
        <f t="shared" si="9"/>
        <v>0.90456134060718474</v>
      </c>
      <c r="AU8" s="120">
        <f t="shared" si="10"/>
        <v>1.2699750285607392</v>
      </c>
    </row>
    <row r="9" spans="1:47" ht="14.45" customHeight="1" x14ac:dyDescent="0.25">
      <c r="A9" s="75"/>
      <c r="B9" s="99" t="s">
        <v>70</v>
      </c>
      <c r="C9" s="100">
        <v>1469</v>
      </c>
      <c r="D9" s="101">
        <v>1</v>
      </c>
      <c r="E9" s="101">
        <v>493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6.8073519400953025E-4</v>
      </c>
      <c r="R9" s="109">
        <f t="shared" si="14"/>
        <v>6.8348779236908417E-4</v>
      </c>
      <c r="S9" s="110">
        <f t="shared" si="15"/>
        <v>0</v>
      </c>
      <c r="T9" s="111">
        <f t="shared" ref="T9:T22" si="19">5*R9/(1+5*(1-O9)*R9)</f>
        <v>3.4126184968080865E-3</v>
      </c>
      <c r="U9" s="112">
        <f t="shared" ref="U9:U23" si="20">U8*(1-T8)</f>
        <v>99555.43560211084</v>
      </c>
      <c r="V9" s="112">
        <f t="shared" ref="V9:V22" si="21">5*U9*((1-T9)+O9*T9)</f>
        <v>497075.03892050084</v>
      </c>
      <c r="W9" s="113">
        <f>SUM(V9:V$24)</f>
        <v>7049499.6844882956</v>
      </c>
      <c r="X9" s="114">
        <f t="shared" si="0"/>
        <v>497075.03892050084</v>
      </c>
      <c r="Y9" s="112">
        <f>SUM(X9:X$24)</f>
        <v>6941256.2267557234</v>
      </c>
      <c r="Z9" s="112">
        <f t="shared" si="1"/>
        <v>0</v>
      </c>
      <c r="AA9" s="113">
        <f>SUM(Z9:Z$24)</f>
        <v>108243.4577325726</v>
      </c>
      <c r="AB9" s="106">
        <f t="shared" si="2"/>
        <v>70.809791970201857</v>
      </c>
      <c r="AC9" s="107">
        <f t="shared" si="3"/>
        <v>69.722523785617895</v>
      </c>
      <c r="AD9" s="115">
        <f t="shared" si="16"/>
        <v>98.464522837404317</v>
      </c>
      <c r="AE9" s="107">
        <f t="shared" si="4"/>
        <v>1.087268184583962</v>
      </c>
      <c r="AF9" s="116">
        <f t="shared" si="17"/>
        <v>1.535477162595684</v>
      </c>
      <c r="AH9" s="117">
        <f>IF(D9=0,0,T9*T9*(1-T9)/D9)</f>
        <v>1.1606221769168271E-5</v>
      </c>
      <c r="AI9" s="118">
        <f t="shared" si="18"/>
        <v>0</v>
      </c>
      <c r="AJ9" s="118">
        <f t="shared" ref="AJ9:AJ23" si="22">U9*U9*((1-O9)*5+AB10)^2*AH9</f>
        <v>533615457.72249776</v>
      </c>
      <c r="AK9" s="118">
        <f>SUM(AJ9:AJ$24)/U9/U9</f>
        <v>0.46019096498697115</v>
      </c>
      <c r="AL9" s="118">
        <f t="shared" ref="AL9:AL23" si="23">U9*U9*((1-O9)*5*(1-S9)+AC10)^2*AH9+V9*V9*AI9</f>
        <v>516657109.08685291</v>
      </c>
      <c r="AM9" s="118">
        <f>SUM(AL9:AL$24)/U9/U9</f>
        <v>0.42226673682148774</v>
      </c>
      <c r="AN9" s="118">
        <f t="shared" ref="AN9:AN23" si="24">U9*U9*((1-O9)*5*S9+AE10)^2*AH9+V9*V9*AI9</f>
        <v>136918.90292239806</v>
      </c>
      <c r="AO9" s="119">
        <f>SUM(AN9:AN$24)/U9/U9</f>
        <v>8.6895540493425721E-3</v>
      </c>
      <c r="AP9" s="106">
        <f t="shared" si="5"/>
        <v>69.48017939087886</v>
      </c>
      <c r="AQ9" s="107">
        <f t="shared" si="6"/>
        <v>72.139404549524855</v>
      </c>
      <c r="AR9" s="107">
        <f t="shared" si="7"/>
        <v>68.448875523273287</v>
      </c>
      <c r="AS9" s="107">
        <f t="shared" si="8"/>
        <v>70.996172047962503</v>
      </c>
      <c r="AT9" s="107">
        <f t="shared" si="9"/>
        <v>0.90456134060718474</v>
      </c>
      <c r="AU9" s="120">
        <f t="shared" si="10"/>
        <v>1.2699750285607392</v>
      </c>
    </row>
    <row r="10" spans="1:47" ht="14.45" customHeight="1" x14ac:dyDescent="0.25">
      <c r="A10" s="75"/>
      <c r="B10" s="99" t="s">
        <v>71</v>
      </c>
      <c r="C10" s="100">
        <v>1745</v>
      </c>
      <c r="D10" s="101">
        <v>0</v>
      </c>
      <c r="E10" s="101">
        <v>579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99215.690881117291</v>
      </c>
      <c r="V10" s="112">
        <f t="shared" si="21"/>
        <v>496078.45440558647</v>
      </c>
      <c r="W10" s="113">
        <f>SUM(V10:V$24)</f>
        <v>6552424.6455677953</v>
      </c>
      <c r="X10" s="114">
        <f t="shared" si="0"/>
        <v>496078.45440558647</v>
      </c>
      <c r="Y10" s="112">
        <f>SUM(X10:X$24)</f>
        <v>6444181.1878352221</v>
      </c>
      <c r="Z10" s="112">
        <f t="shared" si="1"/>
        <v>0</v>
      </c>
      <c r="AA10" s="113">
        <f>SUM(Z10:Z$24)</f>
        <v>108243.4577325726</v>
      </c>
      <c r="AB10" s="106">
        <f t="shared" si="2"/>
        <v>66.042221622173386</v>
      </c>
      <c r="AC10" s="107">
        <f t="shared" si="3"/>
        <v>64.951230300424967</v>
      </c>
      <c r="AD10" s="115">
        <f t="shared" si="16"/>
        <v>98.348039640474298</v>
      </c>
      <c r="AE10" s="107">
        <f t="shared" si="4"/>
        <v>1.0909913217484177</v>
      </c>
      <c r="AF10" s="116">
        <f t="shared" si="17"/>
        <v>1.651960359525704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0.4091394927913975</v>
      </c>
      <c r="AL10" s="118">
        <f t="shared" si="23"/>
        <v>0</v>
      </c>
      <c r="AM10" s="118">
        <f>SUM(AL10:AL$24)/U10/U10</f>
        <v>0.37267784403019422</v>
      </c>
      <c r="AN10" s="118">
        <f t="shared" si="24"/>
        <v>0</v>
      </c>
      <c r="AO10" s="119">
        <f>SUM(AN10:AN$24)/U10/U10</f>
        <v>8.7352580799489928E-3</v>
      </c>
      <c r="AP10" s="106">
        <f t="shared" si="5"/>
        <v>64.788526972145945</v>
      </c>
      <c r="AQ10" s="107">
        <f t="shared" si="6"/>
        <v>67.295916272200827</v>
      </c>
      <c r="AR10" s="107">
        <f t="shared" si="7"/>
        <v>63.754702320966736</v>
      </c>
      <c r="AS10" s="107">
        <f t="shared" si="8"/>
        <v>66.147758279883192</v>
      </c>
      <c r="AT10" s="107">
        <f t="shared" si="9"/>
        <v>0.90780462070292134</v>
      </c>
      <c r="AU10" s="120">
        <f t="shared" si="10"/>
        <v>1.2741780227939141</v>
      </c>
    </row>
    <row r="11" spans="1:47" ht="14.45" customHeight="1" x14ac:dyDescent="0.25">
      <c r="A11" s="75"/>
      <c r="B11" s="99" t="s">
        <v>72</v>
      </c>
      <c r="C11" s="100">
        <v>1194</v>
      </c>
      <c r="D11" s="101">
        <v>0</v>
      </c>
      <c r="E11" s="101">
        <v>382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99215.690881117291</v>
      </c>
      <c r="V11" s="112">
        <f t="shared" si="21"/>
        <v>496078.45440558647</v>
      </c>
      <c r="W11" s="113">
        <f>SUM(V11:V$24)</f>
        <v>6056346.191162209</v>
      </c>
      <c r="X11" s="114">
        <f t="shared" si="0"/>
        <v>496078.45440558647</v>
      </c>
      <c r="Y11" s="112">
        <f>SUM(X11:X$24)</f>
        <v>5948102.7334296359</v>
      </c>
      <c r="Z11" s="112">
        <f t="shared" si="1"/>
        <v>0</v>
      </c>
      <c r="AA11" s="113">
        <f>SUM(Z11:Z$24)</f>
        <v>108243.4577325726</v>
      </c>
      <c r="AB11" s="106">
        <f t="shared" si="2"/>
        <v>61.042221622173386</v>
      </c>
      <c r="AC11" s="107">
        <f t="shared" si="3"/>
        <v>59.951230300424967</v>
      </c>
      <c r="AD11" s="115">
        <f t="shared" si="16"/>
        <v>98.212726711519096</v>
      </c>
      <c r="AE11" s="107">
        <f t="shared" si="4"/>
        <v>1.0909913217484177</v>
      </c>
      <c r="AF11" s="116">
        <f t="shared" si="17"/>
        <v>1.7872732884809006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0.4091394927913975</v>
      </c>
      <c r="AL11" s="118">
        <f t="shared" si="23"/>
        <v>0</v>
      </c>
      <c r="AM11" s="118">
        <f>SUM(AL11:AL$24)/U11/U11</f>
        <v>0.37267784403019422</v>
      </c>
      <c r="AN11" s="118">
        <f t="shared" si="24"/>
        <v>0</v>
      </c>
      <c r="AO11" s="119">
        <f>SUM(AN11:AN$24)/U11/U11</f>
        <v>8.7352580799489928E-3</v>
      </c>
      <c r="AP11" s="106">
        <f t="shared" si="5"/>
        <v>59.788526972145945</v>
      </c>
      <c r="AQ11" s="107">
        <f t="shared" si="6"/>
        <v>62.295916272200827</v>
      </c>
      <c r="AR11" s="107">
        <f t="shared" si="7"/>
        <v>58.754702320966736</v>
      </c>
      <c r="AS11" s="107">
        <f t="shared" si="8"/>
        <v>61.147758279883199</v>
      </c>
      <c r="AT11" s="107">
        <f t="shared" si="9"/>
        <v>0.90780462070292134</v>
      </c>
      <c r="AU11" s="120">
        <f t="shared" si="10"/>
        <v>1.2741780227939141</v>
      </c>
    </row>
    <row r="12" spans="1:47" ht="14.45" customHeight="1" x14ac:dyDescent="0.25">
      <c r="A12" s="75"/>
      <c r="B12" s="99" t="s">
        <v>73</v>
      </c>
      <c r="C12" s="100">
        <v>1180</v>
      </c>
      <c r="D12" s="101">
        <v>0</v>
      </c>
      <c r="E12" s="101">
        <v>394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99215.690881117291</v>
      </c>
      <c r="V12" s="112">
        <f t="shared" si="21"/>
        <v>496078.45440558647</v>
      </c>
      <c r="W12" s="113">
        <f>SUM(V12:V$24)</f>
        <v>5560267.7367566237</v>
      </c>
      <c r="X12" s="114">
        <f t="shared" si="0"/>
        <v>496078.45440558647</v>
      </c>
      <c r="Y12" s="112">
        <f>SUM(X12:X$24)</f>
        <v>5452024.2790240506</v>
      </c>
      <c r="Z12" s="112">
        <f t="shared" si="1"/>
        <v>0</v>
      </c>
      <c r="AA12" s="113">
        <f>SUM(Z12:Z$24)</f>
        <v>108243.4577325726</v>
      </c>
      <c r="AB12" s="106">
        <f t="shared" si="2"/>
        <v>56.0422216221734</v>
      </c>
      <c r="AC12" s="107">
        <f t="shared" si="3"/>
        <v>54.951230300424974</v>
      </c>
      <c r="AD12" s="115">
        <f t="shared" si="16"/>
        <v>98.053268963704383</v>
      </c>
      <c r="AE12" s="107">
        <f t="shared" si="4"/>
        <v>1.0909913217484177</v>
      </c>
      <c r="AF12" s="116">
        <f t="shared" si="17"/>
        <v>1.9467310362956083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0.4091394927913975</v>
      </c>
      <c r="AL12" s="118">
        <f t="shared" si="23"/>
        <v>0</v>
      </c>
      <c r="AM12" s="118">
        <f>SUM(AL12:AL$24)/U12/U12</f>
        <v>0.37267784403019422</v>
      </c>
      <c r="AN12" s="118">
        <f t="shared" si="24"/>
        <v>0</v>
      </c>
      <c r="AO12" s="119">
        <f>SUM(AN12:AN$24)/U12/U12</f>
        <v>8.7352580799489928E-3</v>
      </c>
      <c r="AP12" s="106">
        <f t="shared" si="5"/>
        <v>54.788526972145959</v>
      </c>
      <c r="AQ12" s="107">
        <f t="shared" si="6"/>
        <v>57.295916272200841</v>
      </c>
      <c r="AR12" s="107">
        <f t="shared" si="7"/>
        <v>53.754702320966743</v>
      </c>
      <c r="AS12" s="107">
        <f t="shared" si="8"/>
        <v>56.147758279883206</v>
      </c>
      <c r="AT12" s="107">
        <f t="shared" si="9"/>
        <v>0.90780462070292134</v>
      </c>
      <c r="AU12" s="120">
        <f t="shared" si="10"/>
        <v>1.2741780227939141</v>
      </c>
    </row>
    <row r="13" spans="1:47" ht="14.45" customHeight="1" x14ac:dyDescent="0.25">
      <c r="A13" s="75"/>
      <c r="B13" s="99" t="s">
        <v>74</v>
      </c>
      <c r="C13" s="100">
        <v>1360</v>
      </c>
      <c r="D13" s="101">
        <v>1</v>
      </c>
      <c r="E13" s="101">
        <v>460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7.3529411764705881E-4</v>
      </c>
      <c r="R13" s="109">
        <f t="shared" si="14"/>
        <v>7.2911324513867789E-4</v>
      </c>
      <c r="S13" s="110">
        <f t="shared" si="15"/>
        <v>0</v>
      </c>
      <c r="T13" s="111">
        <f t="shared" si="19"/>
        <v>3.6392538596798914E-3</v>
      </c>
      <c r="U13" s="112">
        <f t="shared" si="20"/>
        <v>99215.690881117291</v>
      </c>
      <c r="V13" s="112">
        <f t="shared" si="21"/>
        <v>495219.48529578163</v>
      </c>
      <c r="W13" s="113">
        <f>SUM(V13:V$24)</f>
        <v>5064189.2823510366</v>
      </c>
      <c r="X13" s="114">
        <f t="shared" si="0"/>
        <v>495219.48529578163</v>
      </c>
      <c r="Y13" s="112">
        <f>SUM(X13:X$24)</f>
        <v>4955945.8246184634</v>
      </c>
      <c r="Z13" s="112">
        <f t="shared" si="1"/>
        <v>0</v>
      </c>
      <c r="AA13" s="113">
        <f>SUM(Z13:Z$24)</f>
        <v>108243.4577325726</v>
      </c>
      <c r="AB13" s="106">
        <f t="shared" si="2"/>
        <v>51.042221622173393</v>
      </c>
      <c r="AC13" s="107">
        <f t="shared" si="3"/>
        <v>49.951230300424967</v>
      </c>
      <c r="AD13" s="115">
        <f t="shared" si="16"/>
        <v>97.862570853940881</v>
      </c>
      <c r="AE13" s="107">
        <f t="shared" si="4"/>
        <v>1.0909913217484177</v>
      </c>
      <c r="AF13" s="116">
        <f t="shared" si="17"/>
        <v>2.1374291460591071</v>
      </c>
      <c r="AH13" s="117">
        <f t="shared" si="25"/>
        <v>1.3195969763298317E-5</v>
      </c>
      <c r="AI13" s="118">
        <f t="shared" si="18"/>
        <v>0</v>
      </c>
      <c r="AJ13" s="118">
        <f t="shared" si="22"/>
        <v>306788697.24120289</v>
      </c>
      <c r="AK13" s="118">
        <f>SUM(AJ13:AJ$24)/U13/U13</f>
        <v>0.4091394927913975</v>
      </c>
      <c r="AL13" s="118">
        <f t="shared" si="23"/>
        <v>293119752.0583322</v>
      </c>
      <c r="AM13" s="118">
        <f>SUM(AL13:AL$24)/U13/U13</f>
        <v>0.37267784403019422</v>
      </c>
      <c r="AN13" s="118">
        <f t="shared" si="24"/>
        <v>155744.02963758667</v>
      </c>
      <c r="AO13" s="119">
        <f>SUM(AN13:AN$24)/U13/U13</f>
        <v>8.7352580799489928E-3</v>
      </c>
      <c r="AP13" s="106">
        <f t="shared" si="5"/>
        <v>49.788526972145952</v>
      </c>
      <c r="AQ13" s="107">
        <f t="shared" si="6"/>
        <v>52.295916272200834</v>
      </c>
      <c r="AR13" s="107">
        <f t="shared" si="7"/>
        <v>48.754702320966736</v>
      </c>
      <c r="AS13" s="107">
        <f t="shared" si="8"/>
        <v>51.147758279883199</v>
      </c>
      <c r="AT13" s="107">
        <f t="shared" si="9"/>
        <v>0.90780462070292134</v>
      </c>
      <c r="AU13" s="120">
        <f t="shared" si="10"/>
        <v>1.2741780227939141</v>
      </c>
    </row>
    <row r="14" spans="1:47" ht="14.45" customHeight="1" x14ac:dyDescent="0.25">
      <c r="A14" s="75"/>
      <c r="B14" s="99" t="s">
        <v>75</v>
      </c>
      <c r="C14" s="100">
        <v>1570</v>
      </c>
      <c r="D14" s="101">
        <v>4</v>
      </c>
      <c r="E14" s="101">
        <v>519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2.5477707006369425E-3</v>
      </c>
      <c r="R14" s="109">
        <f t="shared" si="14"/>
        <v>2.5264894405664456E-3</v>
      </c>
      <c r="S14" s="110">
        <f t="shared" si="15"/>
        <v>0</v>
      </c>
      <c r="T14" s="111">
        <f t="shared" si="19"/>
        <v>1.2557099427451679E-2</v>
      </c>
      <c r="U14" s="112">
        <f t="shared" si="20"/>
        <v>98854.619795137376</v>
      </c>
      <c r="V14" s="112">
        <f t="shared" si="21"/>
        <v>491324.94666281453</v>
      </c>
      <c r="W14" s="113">
        <f>SUM(V14:V$24)</f>
        <v>4568969.7970552556</v>
      </c>
      <c r="X14" s="114">
        <f t="shared" si="0"/>
        <v>491324.94666281453</v>
      </c>
      <c r="Y14" s="112">
        <f>SUM(X14:X$24)</f>
        <v>4460726.3393226825</v>
      </c>
      <c r="Z14" s="112">
        <f t="shared" si="1"/>
        <v>0</v>
      </c>
      <c r="AA14" s="113">
        <f>SUM(Z14:Z$24)</f>
        <v>108243.4577325726</v>
      </c>
      <c r="AB14" s="106">
        <f t="shared" si="2"/>
        <v>46.219082188812401</v>
      </c>
      <c r="AC14" s="107">
        <f t="shared" si="3"/>
        <v>45.124105970635718</v>
      </c>
      <c r="AD14" s="115">
        <f t="shared" si="16"/>
        <v>97.63090012539945</v>
      </c>
      <c r="AE14" s="107">
        <f t="shared" si="4"/>
        <v>1.0949762181766749</v>
      </c>
      <c r="AF14" s="116">
        <f t="shared" si="17"/>
        <v>2.3690998746005394</v>
      </c>
      <c r="AH14" s="117">
        <f t="shared" si="25"/>
        <v>3.8925183306300603E-5</v>
      </c>
      <c r="AI14" s="118">
        <f t="shared" si="18"/>
        <v>0</v>
      </c>
      <c r="AJ14" s="118">
        <f t="shared" si="22"/>
        <v>741405324.26189029</v>
      </c>
      <c r="AK14" s="118">
        <f>SUM(AJ14:AJ$24)/U14/U14</f>
        <v>0.38073984268438593</v>
      </c>
      <c r="AL14" s="118">
        <f t="shared" si="23"/>
        <v>704628510.48036599</v>
      </c>
      <c r="AM14" s="118">
        <f>SUM(AL14:AL$24)/U14/U14</f>
        <v>0.3454101048554416</v>
      </c>
      <c r="AN14" s="118">
        <f t="shared" si="24"/>
        <v>467745.90803281486</v>
      </c>
      <c r="AO14" s="119">
        <f>SUM(AN14:AN$24)/U14/U14</f>
        <v>8.7832490890344568E-3</v>
      </c>
      <c r="AP14" s="106">
        <f t="shared" si="5"/>
        <v>45.009681436515486</v>
      </c>
      <c r="AQ14" s="107">
        <f t="shared" si="6"/>
        <v>47.428482941109316</v>
      </c>
      <c r="AR14" s="107">
        <f t="shared" si="7"/>
        <v>43.972182596963378</v>
      </c>
      <c r="AS14" s="107">
        <f t="shared" si="8"/>
        <v>46.276029344308057</v>
      </c>
      <c r="AT14" s="107">
        <f t="shared" si="9"/>
        <v>0.91128699775142852</v>
      </c>
      <c r="AU14" s="120">
        <f t="shared" si="10"/>
        <v>1.2786654386019214</v>
      </c>
    </row>
    <row r="15" spans="1:47" ht="14.45" customHeight="1" x14ac:dyDescent="0.25">
      <c r="A15" s="75"/>
      <c r="B15" s="99" t="s">
        <v>76</v>
      </c>
      <c r="C15" s="100">
        <v>1875</v>
      </c>
      <c r="D15" s="101">
        <v>3</v>
      </c>
      <c r="E15" s="101">
        <v>612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1.6000000000000001E-3</v>
      </c>
      <c r="R15" s="109">
        <f t="shared" si="14"/>
        <v>1.570600735794998E-3</v>
      </c>
      <c r="S15" s="110">
        <f t="shared" si="15"/>
        <v>0</v>
      </c>
      <c r="T15" s="111">
        <f t="shared" si="19"/>
        <v>7.8242910082805782E-3</v>
      </c>
      <c r="U15" s="112">
        <f t="shared" si="20"/>
        <v>97613.292505506906</v>
      </c>
      <c r="V15" s="112">
        <f t="shared" si="21"/>
        <v>486281.96169340669</v>
      </c>
      <c r="W15" s="113">
        <f>SUM(V15:V$24)</f>
        <v>4077644.8503924408</v>
      </c>
      <c r="X15" s="114">
        <f t="shared" si="0"/>
        <v>486281.96169340669</v>
      </c>
      <c r="Y15" s="112">
        <f>SUM(X15:X$24)</f>
        <v>3969401.3926598676</v>
      </c>
      <c r="Z15" s="112">
        <f t="shared" si="1"/>
        <v>0</v>
      </c>
      <c r="AA15" s="113">
        <f>SUM(Z15:Z$24)</f>
        <v>108243.4577325726</v>
      </c>
      <c r="AB15" s="106">
        <f t="shared" si="2"/>
        <v>41.773458775221606</v>
      </c>
      <c r="AC15" s="107">
        <f t="shared" si="3"/>
        <v>40.664557979497843</v>
      </c>
      <c r="AD15" s="115">
        <f t="shared" si="16"/>
        <v>97.345441751207062</v>
      </c>
      <c r="AE15" s="107">
        <f t="shared" si="4"/>
        <v>1.1089007957237584</v>
      </c>
      <c r="AF15" s="116">
        <f t="shared" si="17"/>
        <v>2.6545582487929282</v>
      </c>
      <c r="AH15" s="117">
        <f t="shared" si="25"/>
        <v>2.0246843455284602E-5</v>
      </c>
      <c r="AI15" s="118">
        <f t="shared" si="18"/>
        <v>0</v>
      </c>
      <c r="AJ15" s="118">
        <f t="shared" si="22"/>
        <v>299759135.60357094</v>
      </c>
      <c r="AK15" s="118">
        <f>SUM(AJ15:AJ$24)/U15/U15</f>
        <v>0.31267456525867493</v>
      </c>
      <c r="AL15" s="118">
        <f t="shared" si="23"/>
        <v>283001721.11296535</v>
      </c>
      <c r="AM15" s="118">
        <f>SUM(AL15:AL$24)/U15/U15</f>
        <v>0.28030027598635332</v>
      </c>
      <c r="AN15" s="118">
        <f t="shared" si="24"/>
        <v>240981.36413135286</v>
      </c>
      <c r="AO15" s="119">
        <f>SUM(AN15:AN$24)/U15/U15</f>
        <v>8.958968981819037E-3</v>
      </c>
      <c r="AP15" s="106">
        <f t="shared" si="5"/>
        <v>40.677479482580672</v>
      </c>
      <c r="AQ15" s="107">
        <f t="shared" si="6"/>
        <v>42.869438067862539</v>
      </c>
      <c r="AR15" s="107">
        <f t="shared" si="7"/>
        <v>39.62686749566889</v>
      </c>
      <c r="AS15" s="107">
        <f t="shared" si="8"/>
        <v>41.702248463326796</v>
      </c>
      <c r="AT15" s="107">
        <f t="shared" si="9"/>
        <v>0.92338320830802034</v>
      </c>
      <c r="AU15" s="120">
        <f t="shared" si="10"/>
        <v>1.2944183831394964</v>
      </c>
    </row>
    <row r="16" spans="1:47" ht="14.45" customHeight="1" x14ac:dyDescent="0.25">
      <c r="A16" s="75"/>
      <c r="B16" s="99" t="s">
        <v>77</v>
      </c>
      <c r="C16" s="100">
        <v>1972</v>
      </c>
      <c r="D16" s="101">
        <v>2</v>
      </c>
      <c r="E16" s="101">
        <v>663</v>
      </c>
      <c r="F16" s="102">
        <v>0.4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1.0141987829614604E-3</v>
      </c>
      <c r="R16" s="109">
        <f t="shared" si="14"/>
        <v>1.0053792539681681E-3</v>
      </c>
      <c r="S16" s="110">
        <f t="shared" si="15"/>
        <v>6.0331825037707393E-4</v>
      </c>
      <c r="T16" s="111">
        <f t="shared" si="19"/>
        <v>5.0153766945958975E-3</v>
      </c>
      <c r="U16" s="112">
        <f t="shared" si="20"/>
        <v>96849.537698667409</v>
      </c>
      <c r="V16" s="112">
        <f t="shared" si="21"/>
        <v>483137.99229406251</v>
      </c>
      <c r="W16" s="113">
        <f>SUM(V16:V$24)</f>
        <v>3591362.8886990342</v>
      </c>
      <c r="X16" s="114">
        <f t="shared" si="0"/>
        <v>482846.50632586097</v>
      </c>
      <c r="Y16" s="112">
        <f>SUM(X16:X$24)</f>
        <v>3483119.4309664611</v>
      </c>
      <c r="Z16" s="112">
        <f t="shared" si="1"/>
        <v>291.48596820154603</v>
      </c>
      <c r="AA16" s="113">
        <f>SUM(Z16:Z$24)</f>
        <v>108243.4577325726</v>
      </c>
      <c r="AB16" s="106">
        <f t="shared" si="2"/>
        <v>37.081879521955109</v>
      </c>
      <c r="AC16" s="107">
        <f t="shared" si="3"/>
        <v>35.964233941969418</v>
      </c>
      <c r="AD16" s="115">
        <f t="shared" si="16"/>
        <v>96.986006118368493</v>
      </c>
      <c r="AE16" s="107">
        <f t="shared" si="4"/>
        <v>1.117645579985685</v>
      </c>
      <c r="AF16" s="116">
        <f t="shared" si="17"/>
        <v>3.0139938816314835</v>
      </c>
      <c r="AH16" s="117">
        <f t="shared" si="25"/>
        <v>1.2513923293162108E-5</v>
      </c>
      <c r="AI16" s="118">
        <f t="shared" si="18"/>
        <v>9.094332691792397E-7</v>
      </c>
      <c r="AJ16" s="118">
        <f t="shared" si="22"/>
        <v>140031258.00584266</v>
      </c>
      <c r="AK16" s="118">
        <f>SUM(AJ16:AJ$24)/U16/U16</f>
        <v>0.28566767614799055</v>
      </c>
      <c r="AL16" s="118">
        <f t="shared" si="23"/>
        <v>131296528.53574266</v>
      </c>
      <c r="AM16" s="118">
        <f>SUM(AL16:AL$24)/U16/U16</f>
        <v>0.25456730325638594</v>
      </c>
      <c r="AN16" s="118">
        <f t="shared" si="24"/>
        <v>359951.22604273213</v>
      </c>
      <c r="AO16" s="119">
        <f>SUM(AN16:AN$24)/U16/U16</f>
        <v>9.0751354346353501E-3</v>
      </c>
      <c r="AP16" s="106">
        <f t="shared" si="5"/>
        <v>36.034300911687545</v>
      </c>
      <c r="AQ16" s="107">
        <f t="shared" si="6"/>
        <v>38.129458132222673</v>
      </c>
      <c r="AR16" s="107">
        <f t="shared" si="7"/>
        <v>34.975322544426781</v>
      </c>
      <c r="AS16" s="107">
        <f t="shared" si="8"/>
        <v>36.953145339512055</v>
      </c>
      <c r="AT16" s="107">
        <f t="shared" si="9"/>
        <v>0.93092910967389075</v>
      </c>
      <c r="AU16" s="120">
        <f t="shared" si="10"/>
        <v>1.3043620502974793</v>
      </c>
    </row>
    <row r="17" spans="1:47" ht="14.45" customHeight="1" x14ac:dyDescent="0.25">
      <c r="A17" s="75"/>
      <c r="B17" s="99" t="s">
        <v>78</v>
      </c>
      <c r="C17" s="100">
        <v>1681</v>
      </c>
      <c r="D17" s="101">
        <v>3</v>
      </c>
      <c r="E17" s="101">
        <v>564</v>
      </c>
      <c r="F17" s="102">
        <v>0.4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1.784651992861392E-3</v>
      </c>
      <c r="R17" s="109">
        <f t="shared" si="14"/>
        <v>1.8304218007739472E-3</v>
      </c>
      <c r="S17" s="110">
        <f t="shared" si="15"/>
        <v>7.0921985815602842E-4</v>
      </c>
      <c r="T17" s="111">
        <f t="shared" si="19"/>
        <v>9.113842183032175E-3</v>
      </c>
      <c r="U17" s="112">
        <f t="shared" si="20"/>
        <v>96363.800784411127</v>
      </c>
      <c r="V17" s="112">
        <f t="shared" si="21"/>
        <v>479804.42110934859</v>
      </c>
      <c r="W17" s="113">
        <f>SUM(V17:V$24)</f>
        <v>3108224.8964049714</v>
      </c>
      <c r="X17" s="114">
        <f t="shared" si="0"/>
        <v>479464.13428586681</v>
      </c>
      <c r="Y17" s="112">
        <f>SUM(X17:X$24)</f>
        <v>3000272.9246406006</v>
      </c>
      <c r="Z17" s="112">
        <f t="shared" si="1"/>
        <v>340.28682348180752</v>
      </c>
      <c r="AA17" s="113">
        <f>SUM(Z17:Z$24)</f>
        <v>107951.97176437105</v>
      </c>
      <c r="AB17" s="106">
        <f t="shared" si="2"/>
        <v>32.255108983909984</v>
      </c>
      <c r="AC17" s="107">
        <f t="shared" si="3"/>
        <v>31.134854584585437</v>
      </c>
      <c r="AD17" s="115">
        <f t="shared" si="16"/>
        <v>96.526893150838916</v>
      </c>
      <c r="AE17" s="107">
        <f t="shared" si="4"/>
        <v>1.1202543993245495</v>
      </c>
      <c r="AF17" s="116">
        <f t="shared" si="17"/>
        <v>3.4731068491610833</v>
      </c>
      <c r="AH17" s="117">
        <f t="shared" si="25"/>
        <v>2.7435034763396369E-5</v>
      </c>
      <c r="AI17" s="118">
        <f t="shared" si="18"/>
        <v>1.2565901867886977E-6</v>
      </c>
      <c r="AJ17" s="118">
        <f t="shared" si="22"/>
        <v>226553581.20989269</v>
      </c>
      <c r="AK17" s="118">
        <f>SUM(AJ17:AJ$24)/U17/U17</f>
        <v>0.27347498588579483</v>
      </c>
      <c r="AL17" s="118">
        <f t="shared" si="23"/>
        <v>210018708.33451268</v>
      </c>
      <c r="AM17" s="118">
        <f>SUM(AL17:AL$24)/U17/U17</f>
        <v>0.24300092617781616</v>
      </c>
      <c r="AN17" s="118">
        <f t="shared" si="24"/>
        <v>613793.77208403288</v>
      </c>
      <c r="AO17" s="119">
        <f>SUM(AN17:AN$24)/U17/U17</f>
        <v>9.1280924563585317E-3</v>
      </c>
      <c r="AP17" s="106">
        <f t="shared" si="5"/>
        <v>31.230130200822806</v>
      </c>
      <c r="AQ17" s="107">
        <f t="shared" si="6"/>
        <v>33.280087766997163</v>
      </c>
      <c r="AR17" s="107">
        <f t="shared" si="7"/>
        <v>30.168670151878771</v>
      </c>
      <c r="AS17" s="107">
        <f t="shared" si="8"/>
        <v>32.101039017292102</v>
      </c>
      <c r="AT17" s="107">
        <f t="shared" si="9"/>
        <v>0.93299393905504435</v>
      </c>
      <c r="AU17" s="120">
        <f t="shared" si="10"/>
        <v>1.3075148595940547</v>
      </c>
    </row>
    <row r="18" spans="1:47" ht="14.45" customHeight="1" x14ac:dyDescent="0.25">
      <c r="A18" s="75"/>
      <c r="B18" s="99" t="s">
        <v>79</v>
      </c>
      <c r="C18" s="100">
        <v>1589</v>
      </c>
      <c r="D18" s="101">
        <v>13</v>
      </c>
      <c r="E18" s="101">
        <v>523</v>
      </c>
      <c r="F18" s="102">
        <v>0.8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8.1812460667086209E-3</v>
      </c>
      <c r="R18" s="109">
        <f t="shared" si="14"/>
        <v>8.1211557174150958E-3</v>
      </c>
      <c r="S18" s="110">
        <f t="shared" si="15"/>
        <v>1.5296367112810707E-3</v>
      </c>
      <c r="T18" s="111">
        <f t="shared" si="19"/>
        <v>3.9853197511978751E-2</v>
      </c>
      <c r="U18" s="112">
        <f t="shared" si="20"/>
        <v>95485.55631190486</v>
      </c>
      <c r="V18" s="112">
        <f t="shared" si="21"/>
        <v>468579.21060165879</v>
      </c>
      <c r="W18" s="113">
        <f>SUM(V18:V$24)</f>
        <v>2628420.4752956224</v>
      </c>
      <c r="X18" s="114">
        <f t="shared" si="0"/>
        <v>467862.4546389794</v>
      </c>
      <c r="Y18" s="112">
        <f>SUM(X18:X$24)</f>
        <v>2520808.7903547338</v>
      </c>
      <c r="Z18" s="112">
        <f t="shared" si="1"/>
        <v>716.75596267940159</v>
      </c>
      <c r="AA18" s="113">
        <f>SUM(Z18:Z$24)</f>
        <v>107611.68494088924</v>
      </c>
      <c r="AB18" s="106">
        <f t="shared" si="2"/>
        <v>27.526890734236822</v>
      </c>
      <c r="AC18" s="107">
        <f t="shared" si="3"/>
        <v>26.399896358361026</v>
      </c>
      <c r="AD18" s="115">
        <f t="shared" si="16"/>
        <v>95.905842084539955</v>
      </c>
      <c r="AE18" s="107">
        <f t="shared" si="4"/>
        <v>1.126994375875805</v>
      </c>
      <c r="AF18" s="116">
        <f t="shared" si="17"/>
        <v>4.0941579154600829</v>
      </c>
      <c r="AH18" s="117">
        <f t="shared" si="25"/>
        <v>1.1730610930142836E-4</v>
      </c>
      <c r="AI18" s="118">
        <f t="shared" si="18"/>
        <v>2.9202618027009028E-6</v>
      </c>
      <c r="AJ18" s="118">
        <f t="shared" si="22"/>
        <v>716553822.48284411</v>
      </c>
      <c r="AK18" s="118">
        <f>SUM(AJ18:AJ$24)/U18/U18</f>
        <v>0.25368054930997652</v>
      </c>
      <c r="AL18" s="118">
        <f t="shared" si="23"/>
        <v>653905313.02497566</v>
      </c>
      <c r="AM18" s="118">
        <f>SUM(AL18:AL$24)/U18/U18</f>
        <v>0.22445686413484661</v>
      </c>
      <c r="AN18" s="118">
        <f t="shared" si="24"/>
        <v>2104059.8031329173</v>
      </c>
      <c r="AO18" s="119">
        <f>SUM(AN18:AN$24)/U18/U18</f>
        <v>9.2294585336375728E-3</v>
      </c>
      <c r="AP18" s="106">
        <f t="shared" si="5"/>
        <v>26.539703214953274</v>
      </c>
      <c r="AQ18" s="107">
        <f t="shared" si="6"/>
        <v>28.514078253520371</v>
      </c>
      <c r="AR18" s="107">
        <f t="shared" si="7"/>
        <v>25.471309534601165</v>
      </c>
      <c r="AS18" s="107">
        <f t="shared" si="8"/>
        <v>27.328483182120888</v>
      </c>
      <c r="AT18" s="107">
        <f t="shared" si="9"/>
        <v>0.9386970368005485</v>
      </c>
      <c r="AU18" s="120">
        <f t="shared" si="10"/>
        <v>1.3152917149510615</v>
      </c>
    </row>
    <row r="19" spans="1:47" ht="14.45" customHeight="1" x14ac:dyDescent="0.25">
      <c r="A19" s="75"/>
      <c r="B19" s="99" t="s">
        <v>80</v>
      </c>
      <c r="C19" s="100">
        <v>1770</v>
      </c>
      <c r="D19" s="101">
        <v>19</v>
      </c>
      <c r="E19" s="101">
        <v>592</v>
      </c>
      <c r="F19" s="102">
        <v>2.4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1.0734463276836158E-2</v>
      </c>
      <c r="R19" s="109">
        <f t="shared" si="14"/>
        <v>1.0731300158336746E-2</v>
      </c>
      <c r="S19" s="110">
        <f t="shared" si="15"/>
        <v>4.0540540540540543E-3</v>
      </c>
      <c r="T19" s="111">
        <f t="shared" si="19"/>
        <v>5.2353997641565397E-2</v>
      </c>
      <c r="U19" s="112">
        <f t="shared" si="20"/>
        <v>91680.151576665347</v>
      </c>
      <c r="V19" s="112">
        <f t="shared" si="21"/>
        <v>447273.15130537032</v>
      </c>
      <c r="W19" s="113">
        <f>SUM(V19:V$24)</f>
        <v>2159841.2646939638</v>
      </c>
      <c r="X19" s="114">
        <f t="shared" si="0"/>
        <v>445459.88177305128</v>
      </c>
      <c r="Y19" s="112">
        <f>SUM(X19:X$24)</f>
        <v>2052946.3357157537</v>
      </c>
      <c r="Z19" s="112">
        <f t="shared" si="1"/>
        <v>1813.269532319069</v>
      </c>
      <c r="AA19" s="113">
        <f>SUM(Z19:Z$24)</f>
        <v>106894.92897820985</v>
      </c>
      <c r="AB19" s="106">
        <f t="shared" si="2"/>
        <v>23.558439068328198</v>
      </c>
      <c r="AC19" s="107">
        <f t="shared" si="3"/>
        <v>22.392484091815948</v>
      </c>
      <c r="AD19" s="115">
        <f t="shared" si="16"/>
        <v>95.050796985612891</v>
      </c>
      <c r="AE19" s="107">
        <f t="shared" si="4"/>
        <v>1.1659549765122443</v>
      </c>
      <c r="AF19" s="116">
        <f t="shared" si="17"/>
        <v>4.9492030143870869</v>
      </c>
      <c r="AH19" s="117">
        <f t="shared" si="25"/>
        <v>1.3670746562042963E-4</v>
      </c>
      <c r="AI19" s="118">
        <f t="shared" si="18"/>
        <v>6.8203018577379436E-6</v>
      </c>
      <c r="AJ19" s="118">
        <f t="shared" si="22"/>
        <v>557670252.47893643</v>
      </c>
      <c r="AK19" s="118">
        <f>SUM(AJ19:AJ$24)/U19/U19</f>
        <v>0.18992610378088784</v>
      </c>
      <c r="AL19" s="118">
        <f t="shared" si="23"/>
        <v>499031588.99308622</v>
      </c>
      <c r="AM19" s="118">
        <f>SUM(AL19:AL$24)/U19/U19</f>
        <v>0.16567956905602296</v>
      </c>
      <c r="AN19" s="118">
        <f t="shared" si="24"/>
        <v>3071595.6676500943</v>
      </c>
      <c r="AO19" s="119">
        <f>SUM(AN19:AN$24)/U19/U19</f>
        <v>9.7612144447042862E-3</v>
      </c>
      <c r="AP19" s="106">
        <f t="shared" si="5"/>
        <v>22.704261030513681</v>
      </c>
      <c r="AQ19" s="107">
        <f t="shared" si="6"/>
        <v>24.412617106142715</v>
      </c>
      <c r="AR19" s="107">
        <f t="shared" si="7"/>
        <v>21.594690489130631</v>
      </c>
      <c r="AS19" s="107">
        <f t="shared" si="8"/>
        <v>23.190277694501265</v>
      </c>
      <c r="AT19" s="107">
        <f t="shared" si="9"/>
        <v>0.97230921381453905</v>
      </c>
      <c r="AU19" s="120">
        <f t="shared" si="10"/>
        <v>1.3596007392099496</v>
      </c>
    </row>
    <row r="20" spans="1:47" ht="14.45" customHeight="1" x14ac:dyDescent="0.25">
      <c r="A20" s="75"/>
      <c r="B20" s="99" t="s">
        <v>81</v>
      </c>
      <c r="C20" s="100">
        <v>2130</v>
      </c>
      <c r="D20" s="101">
        <v>27</v>
      </c>
      <c r="E20" s="101">
        <v>714</v>
      </c>
      <c r="F20" s="102">
        <v>7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1.2676056338028169E-2</v>
      </c>
      <c r="R20" s="109">
        <f t="shared" si="14"/>
        <v>1.2435480239069053E-2</v>
      </c>
      <c r="S20" s="110">
        <f t="shared" si="15"/>
        <v>9.8039215686274508E-3</v>
      </c>
      <c r="T20" s="111">
        <f t="shared" si="19"/>
        <v>6.0437519011032108E-2</v>
      </c>
      <c r="U20" s="112">
        <f t="shared" si="20"/>
        <v>86880.329137242239</v>
      </c>
      <c r="V20" s="112">
        <f t="shared" si="21"/>
        <v>422245.980289531</v>
      </c>
      <c r="W20" s="113">
        <f>SUM(V20:V$24)</f>
        <v>1712568.1133885931</v>
      </c>
      <c r="X20" s="114">
        <f t="shared" si="0"/>
        <v>418106.31381610426</v>
      </c>
      <c r="Y20" s="112">
        <f>SUM(X20:X$24)</f>
        <v>1607486.4539427024</v>
      </c>
      <c r="Z20" s="112">
        <f t="shared" si="1"/>
        <v>4139.6664734267742</v>
      </c>
      <c r="AA20" s="113">
        <f>SUM(Z20:Z$24)</f>
        <v>105081.65944589078</v>
      </c>
      <c r="AB20" s="106">
        <f t="shared" si="2"/>
        <v>19.711805081715344</v>
      </c>
      <c r="AC20" s="107">
        <f t="shared" si="3"/>
        <v>18.502306217134656</v>
      </c>
      <c r="AD20" s="115">
        <f t="shared" si="16"/>
        <v>93.864088755105342</v>
      </c>
      <c r="AE20" s="107">
        <f t="shared" si="4"/>
        <v>1.2094988645806859</v>
      </c>
      <c r="AF20" s="116">
        <f t="shared" si="17"/>
        <v>6.1359112448946451</v>
      </c>
      <c r="AH20" s="117">
        <f t="shared" si="25"/>
        <v>1.2710866514886173E-4</v>
      </c>
      <c r="AI20" s="118">
        <f t="shared" si="18"/>
        <v>1.3596365112750214E-5</v>
      </c>
      <c r="AJ20" s="118">
        <f t="shared" si="22"/>
        <v>315088807.21524608</v>
      </c>
      <c r="AK20" s="118">
        <f>SUM(AJ20:AJ$24)/U20/U20</f>
        <v>0.13760993682818895</v>
      </c>
      <c r="AL20" s="118">
        <f t="shared" si="23"/>
        <v>275243996.9177525</v>
      </c>
      <c r="AM20" s="118">
        <f>SUM(AL20:AL$24)/U20/U20</f>
        <v>0.1183789030841615</v>
      </c>
      <c r="AN20" s="118">
        <f t="shared" si="24"/>
        <v>3945594.0416635713</v>
      </c>
      <c r="AO20" s="119">
        <f>SUM(AN20:AN$24)/U20/U20</f>
        <v>1.0462619155427877E-2</v>
      </c>
      <c r="AP20" s="106">
        <f t="shared" si="5"/>
        <v>18.984727140006775</v>
      </c>
      <c r="AQ20" s="107">
        <f t="shared" si="6"/>
        <v>20.438883023423912</v>
      </c>
      <c r="AR20" s="107">
        <f t="shared" si="7"/>
        <v>17.827944004308257</v>
      </c>
      <c r="AS20" s="107">
        <f t="shared" si="8"/>
        <v>19.176668429961055</v>
      </c>
      <c r="AT20" s="107">
        <f t="shared" si="9"/>
        <v>1.0090164520166613</v>
      </c>
      <c r="AU20" s="120">
        <f t="shared" si="10"/>
        <v>1.4099812771447104</v>
      </c>
    </row>
    <row r="21" spans="1:47" ht="14.45" customHeight="1" x14ac:dyDescent="0.25">
      <c r="A21" s="75"/>
      <c r="B21" s="99" t="s">
        <v>82</v>
      </c>
      <c r="C21" s="100">
        <v>2426</v>
      </c>
      <c r="D21" s="101">
        <v>47</v>
      </c>
      <c r="E21" s="101">
        <v>834</v>
      </c>
      <c r="F21" s="102">
        <v>17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1.9373454245671887E-2</v>
      </c>
      <c r="R21" s="109">
        <f t="shared" si="14"/>
        <v>1.9555490154241323E-2</v>
      </c>
      <c r="S21" s="110">
        <f t="shared" si="15"/>
        <v>2.0383693045563551E-2</v>
      </c>
      <c r="T21" s="111">
        <f t="shared" si="19"/>
        <v>9.3479632996756823E-2</v>
      </c>
      <c r="U21" s="112">
        <f t="shared" si="20"/>
        <v>81629.497593325432</v>
      </c>
      <c r="V21" s="112">
        <f t="shared" si="21"/>
        <v>390207.32370028115</v>
      </c>
      <c r="W21" s="113">
        <f>SUM(V21:V$24)</f>
        <v>1290322.1330990624</v>
      </c>
      <c r="X21" s="114">
        <f t="shared" si="0"/>
        <v>382253.45738984377</v>
      </c>
      <c r="Y21" s="112">
        <f>SUM(X21:X$24)</f>
        <v>1189380.1401265983</v>
      </c>
      <c r="Z21" s="112">
        <f t="shared" si="1"/>
        <v>7953.8663104373863</v>
      </c>
      <c r="AA21" s="113">
        <f>SUM(Z21:Z$24)</f>
        <v>100941.992972464</v>
      </c>
      <c r="AB21" s="106">
        <f t="shared" si="2"/>
        <v>15.807057144065624</v>
      </c>
      <c r="AC21" s="107">
        <f t="shared" si="3"/>
        <v>14.570469930515044</v>
      </c>
      <c r="AD21" s="115">
        <f t="shared" si="16"/>
        <v>92.176992831237868</v>
      </c>
      <c r="AE21" s="107">
        <f t="shared" si="4"/>
        <v>1.2365872135505791</v>
      </c>
      <c r="AF21" s="116">
        <f t="shared" si="17"/>
        <v>7.8230071687621239</v>
      </c>
      <c r="AH21" s="117">
        <f t="shared" si="25"/>
        <v>1.6854415859922437E-4</v>
      </c>
      <c r="AI21" s="118">
        <f t="shared" si="18"/>
        <v>2.3942683577203589E-5</v>
      </c>
      <c r="AJ21" s="118">
        <f t="shared" si="22"/>
        <v>236613658.32712695</v>
      </c>
      <c r="AK21" s="118">
        <f>SUM(AJ21:AJ$24)/U21/U21</f>
        <v>0.1085962255027324</v>
      </c>
      <c r="AL21" s="118">
        <f t="shared" si="23"/>
        <v>199638936.56393382</v>
      </c>
      <c r="AM21" s="118">
        <f>SUM(AL21:AL$24)/U21/U21</f>
        <v>9.2791213953181476E-2</v>
      </c>
      <c r="AN21" s="118">
        <f t="shared" si="24"/>
        <v>5556827.4999764506</v>
      </c>
      <c r="AO21" s="119">
        <f>SUM(AN21:AN$24)/U21/U21</f>
        <v>1.1259798715856053E-2</v>
      </c>
      <c r="AP21" s="106">
        <f t="shared" si="5"/>
        <v>15.161159892259041</v>
      </c>
      <c r="AQ21" s="107">
        <f t="shared" si="6"/>
        <v>16.452954395872208</v>
      </c>
      <c r="AR21" s="107">
        <f t="shared" si="7"/>
        <v>13.973421584463786</v>
      </c>
      <c r="AS21" s="107">
        <f t="shared" si="8"/>
        <v>15.167518276566302</v>
      </c>
      <c r="AT21" s="107">
        <f t="shared" si="9"/>
        <v>1.0286073040717243</v>
      </c>
      <c r="AU21" s="120">
        <f t="shared" si="10"/>
        <v>1.4445671230294339</v>
      </c>
    </row>
    <row r="22" spans="1:47" ht="14.45" customHeight="1" x14ac:dyDescent="0.25">
      <c r="A22" s="75"/>
      <c r="B22" s="99" t="s">
        <v>83</v>
      </c>
      <c r="C22" s="100">
        <v>1565</v>
      </c>
      <c r="D22" s="101">
        <v>57</v>
      </c>
      <c r="E22" s="101">
        <v>509</v>
      </c>
      <c r="F22" s="102">
        <v>21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3.6421725239616613E-2</v>
      </c>
      <c r="R22" s="109">
        <f t="shared" si="14"/>
        <v>3.5547277418829043E-2</v>
      </c>
      <c r="S22" s="110">
        <f t="shared" si="15"/>
        <v>4.1257367387033402E-2</v>
      </c>
      <c r="T22" s="111">
        <f t="shared" si="19"/>
        <v>0.16403814301842909</v>
      </c>
      <c r="U22" s="112">
        <f t="shared" si="20"/>
        <v>73998.802116591716</v>
      </c>
      <c r="V22" s="112">
        <f t="shared" si="21"/>
        <v>341478.3625134732</v>
      </c>
      <c r="W22" s="113">
        <f>SUM(V22:V$24)</f>
        <v>900114.80939878104</v>
      </c>
      <c r="X22" s="114">
        <f t="shared" si="0"/>
        <v>327389.86425653222</v>
      </c>
      <c r="Y22" s="112">
        <f>SUM(X22:X$24)</f>
        <v>807126.68273675453</v>
      </c>
      <c r="Z22" s="112">
        <f t="shared" si="1"/>
        <v>14088.498256940939</v>
      </c>
      <c r="AA22" s="113">
        <f>SUM(Z22:Z$24)</f>
        <v>92988.126662026611</v>
      </c>
      <c r="AB22" s="106">
        <f t="shared" si="2"/>
        <v>12.163910545208148</v>
      </c>
      <c r="AC22" s="107">
        <f t="shared" si="3"/>
        <v>10.907293897339777</v>
      </c>
      <c r="AD22" s="115">
        <f t="shared" si="16"/>
        <v>89.669303772022531</v>
      </c>
      <c r="AE22" s="107">
        <f t="shared" si="4"/>
        <v>1.2566166478683738</v>
      </c>
      <c r="AF22" s="116">
        <f t="shared" si="17"/>
        <v>10.330696227977485</v>
      </c>
      <c r="AH22" s="117">
        <f t="shared" si="25"/>
        <v>3.946401748281103E-4</v>
      </c>
      <c r="AI22" s="118">
        <f t="shared" si="18"/>
        <v>7.7711585507514246E-5</v>
      </c>
      <c r="AJ22" s="118">
        <f t="shared" si="22"/>
        <v>279846406.87958074</v>
      </c>
      <c r="AK22" s="118">
        <f>SUM(AJ22:AJ$24)/U22/U22</f>
        <v>8.8937083582903559E-2</v>
      </c>
      <c r="AL22" s="118">
        <f t="shared" si="23"/>
        <v>225480779.50364003</v>
      </c>
      <c r="AM22" s="118">
        <f>SUM(AL22:AL$24)/U22/U22</f>
        <v>7.645676807729182E-2</v>
      </c>
      <c r="AN22" s="118">
        <f t="shared" si="24"/>
        <v>13131748.13916829</v>
      </c>
      <c r="AO22" s="119">
        <f>SUM(AN22:AN$24)/U22/U22</f>
        <v>1.2686939663107081E-2</v>
      </c>
      <c r="AP22" s="106">
        <f t="shared" si="5"/>
        <v>11.579393051635815</v>
      </c>
      <c r="AQ22" s="107">
        <f t="shared" si="6"/>
        <v>12.748428038780482</v>
      </c>
      <c r="AR22" s="107">
        <f t="shared" si="7"/>
        <v>10.365337884137853</v>
      </c>
      <c r="AS22" s="107">
        <f t="shared" si="8"/>
        <v>11.449249910541701</v>
      </c>
      <c r="AT22" s="107">
        <f t="shared" si="9"/>
        <v>1.035849468673204</v>
      </c>
      <c r="AU22" s="120">
        <f t="shared" si="10"/>
        <v>1.4773838270635435</v>
      </c>
    </row>
    <row r="23" spans="1:47" ht="14.45" customHeight="1" x14ac:dyDescent="0.25">
      <c r="A23" s="75"/>
      <c r="B23" s="99" t="s">
        <v>84</v>
      </c>
      <c r="C23" s="100">
        <v>1147</v>
      </c>
      <c r="D23" s="101">
        <v>65</v>
      </c>
      <c r="E23" s="101">
        <v>376</v>
      </c>
      <c r="F23" s="102">
        <v>27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5.6669572798605058E-2</v>
      </c>
      <c r="R23" s="109">
        <f t="shared" si="14"/>
        <v>5.7542470774247081E-2</v>
      </c>
      <c r="S23" s="110">
        <f t="shared" si="15"/>
        <v>7.1808510638297879E-2</v>
      </c>
      <c r="T23" s="111">
        <f>5*R23/(1+5*(1-O23)*R23)</f>
        <v>0.25314067555606401</v>
      </c>
      <c r="U23" s="112">
        <f t="shared" si="20"/>
        <v>61860.176031797811</v>
      </c>
      <c r="V23" s="112">
        <f>5*U23*((1-T23)+O23*T23)</f>
        <v>272135.1123788486</v>
      </c>
      <c r="W23" s="113">
        <f>SUM(V23:V$24)</f>
        <v>558636.44688530802</v>
      </c>
      <c r="X23" s="114">
        <f t="shared" si="0"/>
        <v>252593.49526653768</v>
      </c>
      <c r="Y23" s="112">
        <f>SUM(X23:X$24)</f>
        <v>479736.81848022231</v>
      </c>
      <c r="Z23" s="112">
        <f t="shared" si="1"/>
        <v>19541.617112310938</v>
      </c>
      <c r="AA23" s="113">
        <f>SUM(Z23:Z$24)</f>
        <v>78899.628405085678</v>
      </c>
      <c r="AB23" s="106">
        <f t="shared" si="2"/>
        <v>9.0306313806503518</v>
      </c>
      <c r="AC23" s="107">
        <f t="shared" si="3"/>
        <v>7.7551802994162928</v>
      </c>
      <c r="AD23" s="115">
        <f t="shared" si="16"/>
        <v>85.876390836116641</v>
      </c>
      <c r="AE23" s="107">
        <f t="shared" si="4"/>
        <v>1.275451081234058</v>
      </c>
      <c r="AF23" s="116">
        <f t="shared" si="17"/>
        <v>14.123609163883344</v>
      </c>
      <c r="AH23" s="117">
        <f>IF(D23=0,0,T23*T23*(1-T23)/D23)</f>
        <v>7.3629070912117976E-4</v>
      </c>
      <c r="AI23" s="118">
        <f t="shared" si="18"/>
        <v>1.7726608627182801E-4</v>
      </c>
      <c r="AJ23" s="118">
        <f t="shared" si="22"/>
        <v>207157295.58201006</v>
      </c>
      <c r="AK23" s="118">
        <f>SUM(AJ23:AJ$24)/U23/U23</f>
        <v>5.4134973644760796E-2</v>
      </c>
      <c r="AL23" s="118">
        <f t="shared" si="23"/>
        <v>155937690.41035861</v>
      </c>
      <c r="AM23" s="118">
        <f>SUM(AL23:AL$24)/U23/U23</f>
        <v>5.0483149420765899E-2</v>
      </c>
      <c r="AN23" s="118">
        <f t="shared" si="24"/>
        <v>19094446.83252196</v>
      </c>
      <c r="AO23" s="119">
        <f>SUM(AN23:AN$24)/U23/U23</f>
        <v>1.4722857398527823E-2</v>
      </c>
      <c r="AP23" s="106">
        <f t="shared" si="5"/>
        <v>8.5745996769786519</v>
      </c>
      <c r="AQ23" s="107">
        <f t="shared" si="6"/>
        <v>9.4866630843220516</v>
      </c>
      <c r="AR23" s="107">
        <f t="shared" si="7"/>
        <v>7.3147985708956673</v>
      </c>
      <c r="AS23" s="107">
        <f t="shared" si="8"/>
        <v>8.1955620279369192</v>
      </c>
      <c r="AT23" s="107">
        <f t="shared" si="9"/>
        <v>1.037629028046839</v>
      </c>
      <c r="AU23" s="120">
        <f t="shared" si="10"/>
        <v>1.5132731344212771</v>
      </c>
    </row>
    <row r="24" spans="1:47" ht="14.45" customHeight="1" x14ac:dyDescent="0.25">
      <c r="A24" s="51"/>
      <c r="B24" s="121" t="s">
        <v>85</v>
      </c>
      <c r="C24" s="122">
        <v>1083</v>
      </c>
      <c r="D24" s="123">
        <v>156</v>
      </c>
      <c r="E24" s="123">
        <v>362</v>
      </c>
      <c r="F24" s="124">
        <v>75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0.1440443213296399</v>
      </c>
      <c r="R24" s="131">
        <f t="shared" si="14"/>
        <v>0.16125875769716475</v>
      </c>
      <c r="S24" s="132">
        <f t="shared" si="15"/>
        <v>0.20718232044198895</v>
      </c>
      <c r="T24" s="128">
        <v>1</v>
      </c>
      <c r="U24" s="133">
        <f>U23*(1-T23)</f>
        <v>46200.849281091476</v>
      </c>
      <c r="V24" s="133">
        <f>U24/R24</f>
        <v>286501.33450645936</v>
      </c>
      <c r="W24" s="134">
        <f>SUM(V24:V$24)</f>
        <v>286501.33450645936</v>
      </c>
      <c r="X24" s="128">
        <f t="shared" si="0"/>
        <v>227143.32321368463</v>
      </c>
      <c r="Y24" s="133">
        <f>SUM(X24:X$24)</f>
        <v>227143.32321368463</v>
      </c>
      <c r="Z24" s="133">
        <f t="shared" si="1"/>
        <v>59358.011292774732</v>
      </c>
      <c r="AA24" s="134">
        <f>SUM(Z24:Z$24)</f>
        <v>59358.011292774732</v>
      </c>
      <c r="AB24" s="135">
        <f t="shared" si="2"/>
        <v>6.2012135916236319</v>
      </c>
      <c r="AC24" s="129">
        <f t="shared" si="3"/>
        <v>4.9164317701546478</v>
      </c>
      <c r="AD24" s="136">
        <f t="shared" si="16"/>
        <v>79.281767955801115</v>
      </c>
      <c r="AE24" s="129">
        <f t="shared" si="4"/>
        <v>1.2847818214689846</v>
      </c>
      <c r="AF24" s="137">
        <f t="shared" si="17"/>
        <v>20.718232044198896</v>
      </c>
      <c r="AH24" s="138">
        <f>0</f>
        <v>0</v>
      </c>
      <c r="AI24" s="139">
        <f t="shared" si="18"/>
        <v>4.5375084679077893E-4</v>
      </c>
      <c r="AJ24" s="139">
        <v>0</v>
      </c>
      <c r="AK24" s="139">
        <f>(1-R24)/R24/R24/D24</f>
        <v>0.20675536164944894</v>
      </c>
      <c r="AL24" s="139">
        <f>V24*V24*AI24</f>
        <v>37245237.41545932</v>
      </c>
      <c r="AM24" s="139">
        <f>(1-S24)*(1-S24)*(1-R24)/R24/R24/D24+AI24/R24/R24</f>
        <v>0.14740713536946717</v>
      </c>
      <c r="AN24" s="139">
        <f>V24*V24*AI24</f>
        <v>37245237.41545932</v>
      </c>
      <c r="AO24" s="140">
        <f>S24*S24*(1-R24)/R24/R24/D24+AI24/R24/R24</f>
        <v>2.6323884900729087E-2</v>
      </c>
      <c r="AP24" s="135">
        <f t="shared" si="5"/>
        <v>5.3099945403727498</v>
      </c>
      <c r="AQ24" s="129">
        <f t="shared" si="6"/>
        <v>7.0924326428745141</v>
      </c>
      <c r="AR24" s="129">
        <f t="shared" si="7"/>
        <v>4.1639164870969907</v>
      </c>
      <c r="AS24" s="129">
        <f t="shared" si="8"/>
        <v>5.668947053212305</v>
      </c>
      <c r="AT24" s="129">
        <f t="shared" si="9"/>
        <v>0.96677893432070583</v>
      </c>
      <c r="AU24" s="141">
        <f t="shared" si="10"/>
        <v>1.6027847086172633</v>
      </c>
    </row>
    <row r="25" spans="1:47" ht="14.45" customHeight="1" x14ac:dyDescent="0.15">
      <c r="A25" s="75" t="s">
        <v>86</v>
      </c>
      <c r="B25" s="76" t="s">
        <v>68</v>
      </c>
      <c r="C25" s="142">
        <v>1031</v>
      </c>
      <c r="D25" s="78">
        <v>0</v>
      </c>
      <c r="E25" s="78">
        <v>347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8685242.1571643539</v>
      </c>
      <c r="X25" s="153">
        <f t="shared" si="0"/>
        <v>500000</v>
      </c>
      <c r="Y25" s="151">
        <f>SUM(X25:X$42)</f>
        <v>8439511.5306512564</v>
      </c>
      <c r="Z25" s="151">
        <f t="shared" si="1"/>
        <v>0</v>
      </c>
      <c r="AA25" s="152">
        <f>SUM(Z25:Z$42)</f>
        <v>245730.62651309549</v>
      </c>
      <c r="AB25" s="146">
        <f t="shared" si="2"/>
        <v>86.852421571643532</v>
      </c>
      <c r="AC25" s="147">
        <f t="shared" si="3"/>
        <v>84.395115306512565</v>
      </c>
      <c r="AD25" s="93">
        <f t="shared" si="16"/>
        <v>97.170710705971558</v>
      </c>
      <c r="AE25" s="147">
        <f t="shared" si="4"/>
        <v>2.457306265130955</v>
      </c>
      <c r="AF25" s="94">
        <f t="shared" si="17"/>
        <v>2.8292892940284369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0.30965953475230906</v>
      </c>
      <c r="AL25" s="96">
        <f>U25*U25*((1-O25)*5*(1-S25)+AC26)^2*AH25+V25*V25*AI25</f>
        <v>0</v>
      </c>
      <c r="AM25" s="96">
        <f>SUM(AL25:AL$42)/U25/U25</f>
        <v>0.26444271091521537</v>
      </c>
      <c r="AN25" s="96">
        <f>U25*U25*((1-O25)*5*S25+AE26)^2*AH25+V25*V25*AI25</f>
        <v>0</v>
      </c>
      <c r="AO25" s="97">
        <f>SUM(AN25:AN$42)/U25/U25</f>
        <v>1.6382207831927204E-2</v>
      </c>
      <c r="AP25" s="146">
        <f t="shared" si="5"/>
        <v>85.76173918492205</v>
      </c>
      <c r="AQ25" s="147">
        <f t="shared" si="6"/>
        <v>87.943103958365015</v>
      </c>
      <c r="AR25" s="147">
        <f t="shared" si="7"/>
        <v>83.387205033595436</v>
      </c>
      <c r="AS25" s="147">
        <f t="shared" si="8"/>
        <v>85.403025579429695</v>
      </c>
      <c r="AT25" s="147">
        <f t="shared" si="9"/>
        <v>2.2064399867930096</v>
      </c>
      <c r="AU25" s="154">
        <f t="shared" si="10"/>
        <v>2.7081725434689004</v>
      </c>
    </row>
    <row r="26" spans="1:47" ht="14.45" customHeight="1" x14ac:dyDescent="0.15">
      <c r="A26" s="155"/>
      <c r="B26" s="99" t="s">
        <v>69</v>
      </c>
      <c r="C26" s="142">
        <v>1238</v>
      </c>
      <c r="D26" s="101">
        <v>0</v>
      </c>
      <c r="E26" s="101">
        <v>411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8185242.1571643539</v>
      </c>
      <c r="X26" s="114">
        <f t="shared" si="0"/>
        <v>500000</v>
      </c>
      <c r="Y26" s="112">
        <f>SUM(X26:X$42)</f>
        <v>7939511.5306512574</v>
      </c>
      <c r="Z26" s="112">
        <f t="shared" si="1"/>
        <v>0</v>
      </c>
      <c r="AA26" s="113">
        <f>SUM(Z26:Z$42)</f>
        <v>245730.62651309549</v>
      </c>
      <c r="AB26" s="106">
        <f t="shared" si="2"/>
        <v>81.852421571643532</v>
      </c>
      <c r="AC26" s="107">
        <f t="shared" si="3"/>
        <v>79.395115306512579</v>
      </c>
      <c r="AD26" s="115">
        <f t="shared" si="16"/>
        <v>96.997882019922727</v>
      </c>
      <c r="AE26" s="107">
        <f t="shared" si="4"/>
        <v>2.457306265130955</v>
      </c>
      <c r="AF26" s="116">
        <f t="shared" si="17"/>
        <v>3.0021179800772684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0.30965953475230906</v>
      </c>
      <c r="AL26" s="118">
        <f>U26*U26*((1-O26)*5*(1-S26)+AC27)^2*AH26+V26*V26*AI26</f>
        <v>0</v>
      </c>
      <c r="AM26" s="118">
        <f>SUM(AL26:AL$42)/U26/U26</f>
        <v>0.26444271091521537</v>
      </c>
      <c r="AN26" s="118">
        <f>U26*U26*((1-O26)*5*S26+AE27)^2*AH26+V26*V26*AI26</f>
        <v>0</v>
      </c>
      <c r="AO26" s="119">
        <f>SUM(AN26:AN$42)/U26/U26</f>
        <v>1.6382207831927204E-2</v>
      </c>
      <c r="AP26" s="106">
        <f t="shared" si="5"/>
        <v>80.76173918492205</v>
      </c>
      <c r="AQ26" s="107">
        <f t="shared" si="6"/>
        <v>82.943103958365015</v>
      </c>
      <c r="AR26" s="107">
        <f t="shared" si="7"/>
        <v>78.38720503359545</v>
      </c>
      <c r="AS26" s="107">
        <f t="shared" si="8"/>
        <v>80.403025579429709</v>
      </c>
      <c r="AT26" s="107">
        <f t="shared" si="9"/>
        <v>2.2064399867930096</v>
      </c>
      <c r="AU26" s="120">
        <f t="shared" si="10"/>
        <v>2.7081725434689004</v>
      </c>
    </row>
    <row r="27" spans="1:47" ht="14.45" customHeight="1" x14ac:dyDescent="0.15">
      <c r="A27" s="155"/>
      <c r="B27" s="99" t="s">
        <v>70</v>
      </c>
      <c r="C27" s="142">
        <v>1453</v>
      </c>
      <c r="D27" s="101">
        <v>0</v>
      </c>
      <c r="E27" s="101">
        <v>489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7685242.1571643539</v>
      </c>
      <c r="X27" s="114">
        <f t="shared" si="0"/>
        <v>500000</v>
      </c>
      <c r="Y27" s="112">
        <f>SUM(X27:X$42)</f>
        <v>7439511.5306512574</v>
      </c>
      <c r="Z27" s="112">
        <f t="shared" si="1"/>
        <v>0</v>
      </c>
      <c r="AA27" s="113">
        <f>SUM(Z27:Z$42)</f>
        <v>245730.62651309549</v>
      </c>
      <c r="AB27" s="106">
        <f t="shared" si="2"/>
        <v>76.852421571643532</v>
      </c>
      <c r="AC27" s="107">
        <f t="shared" si="3"/>
        <v>74.395115306512579</v>
      </c>
      <c r="AD27" s="115">
        <f t="shared" si="16"/>
        <v>96.802564948665676</v>
      </c>
      <c r="AE27" s="107">
        <f t="shared" si="4"/>
        <v>2.457306265130955</v>
      </c>
      <c r="AF27" s="116">
        <f t="shared" si="17"/>
        <v>3.1974350513343284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0.30965953475230906</v>
      </c>
      <c r="AL27" s="118">
        <f t="shared" ref="AL27:AL40" si="33">U27*U27*((1-O27)*5*(1-S27)+AC28)^2*AH27+V27*V27*AI27</f>
        <v>0</v>
      </c>
      <c r="AM27" s="118">
        <f>SUM(AL27:AL$42)/U27/U27</f>
        <v>0.26444271091521537</v>
      </c>
      <c r="AN27" s="118">
        <f t="shared" ref="AN27:AN40" si="34">U27*U27*((1-O27)*5*S27+AE28)^2*AH27+V27*V27*AI27</f>
        <v>0</v>
      </c>
      <c r="AO27" s="119">
        <f>SUM(AN27:AN$42)/U27/U27</f>
        <v>1.6382207831927204E-2</v>
      </c>
      <c r="AP27" s="106">
        <f t="shared" si="5"/>
        <v>75.76173918492205</v>
      </c>
      <c r="AQ27" s="107">
        <f t="shared" si="6"/>
        <v>77.943103958365015</v>
      </c>
      <c r="AR27" s="107">
        <f t="shared" si="7"/>
        <v>73.38720503359545</v>
      </c>
      <c r="AS27" s="107">
        <f t="shared" si="8"/>
        <v>75.403025579429709</v>
      </c>
      <c r="AT27" s="107">
        <f t="shared" si="9"/>
        <v>2.2064399867930096</v>
      </c>
      <c r="AU27" s="120">
        <f t="shared" si="10"/>
        <v>2.7081725434689004</v>
      </c>
    </row>
    <row r="28" spans="1:47" ht="14.45" customHeight="1" x14ac:dyDescent="0.15">
      <c r="A28" s="155"/>
      <c r="B28" s="99" t="s">
        <v>71</v>
      </c>
      <c r="C28" s="142">
        <v>1477</v>
      </c>
      <c r="D28" s="101">
        <v>0</v>
      </c>
      <c r="E28" s="101">
        <v>494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7185242.1571643539</v>
      </c>
      <c r="X28" s="114">
        <f t="shared" si="0"/>
        <v>500000</v>
      </c>
      <c r="Y28" s="112">
        <f>SUM(X28:X$42)</f>
        <v>6939511.5306512574</v>
      </c>
      <c r="Z28" s="112">
        <f t="shared" si="1"/>
        <v>0</v>
      </c>
      <c r="AA28" s="113">
        <f>SUM(Z28:Z$42)</f>
        <v>245730.62651309549</v>
      </c>
      <c r="AB28" s="106">
        <f t="shared" si="2"/>
        <v>71.852421571643532</v>
      </c>
      <c r="AC28" s="107">
        <f t="shared" si="3"/>
        <v>69.395115306512579</v>
      </c>
      <c r="AD28" s="115">
        <f t="shared" si="16"/>
        <v>96.58006478921412</v>
      </c>
      <c r="AE28" s="107">
        <f t="shared" si="4"/>
        <v>2.457306265130955</v>
      </c>
      <c r="AF28" s="116">
        <f t="shared" si="17"/>
        <v>3.419935210785892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0.30965953475230906</v>
      </c>
      <c r="AL28" s="118">
        <f t="shared" si="33"/>
        <v>0</v>
      </c>
      <c r="AM28" s="118">
        <f>SUM(AL28:AL$42)/U28/U28</f>
        <v>0.26444271091521537</v>
      </c>
      <c r="AN28" s="118">
        <f t="shared" si="34"/>
        <v>0</v>
      </c>
      <c r="AO28" s="119">
        <f>SUM(AN28:AN$42)/U28/U28</f>
        <v>1.6382207831927204E-2</v>
      </c>
      <c r="AP28" s="106">
        <f t="shared" si="5"/>
        <v>70.76173918492205</v>
      </c>
      <c r="AQ28" s="107">
        <f t="shared" si="6"/>
        <v>72.943103958365015</v>
      </c>
      <c r="AR28" s="107">
        <f t="shared" si="7"/>
        <v>68.38720503359545</v>
      </c>
      <c r="AS28" s="107">
        <f t="shared" si="8"/>
        <v>70.403025579429709</v>
      </c>
      <c r="AT28" s="107">
        <f t="shared" si="9"/>
        <v>2.2064399867930096</v>
      </c>
      <c r="AU28" s="120">
        <f t="shared" si="10"/>
        <v>2.7081725434689004</v>
      </c>
    </row>
    <row r="29" spans="1:47" ht="14.45" customHeight="1" x14ac:dyDescent="0.15">
      <c r="A29" s="155"/>
      <c r="B29" s="99" t="s">
        <v>72</v>
      </c>
      <c r="C29" s="142">
        <v>1068</v>
      </c>
      <c r="D29" s="101">
        <v>0</v>
      </c>
      <c r="E29" s="101">
        <v>368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100000</v>
      </c>
      <c r="V29" s="112">
        <f t="shared" si="30"/>
        <v>500000</v>
      </c>
      <c r="W29" s="113">
        <f>SUM(V29:V$42)</f>
        <v>6685242.1571643539</v>
      </c>
      <c r="X29" s="114">
        <f t="shared" si="0"/>
        <v>500000</v>
      </c>
      <c r="Y29" s="112">
        <f>SUM(X29:X$42)</f>
        <v>6439511.5306512574</v>
      </c>
      <c r="Z29" s="112">
        <f t="shared" si="1"/>
        <v>0</v>
      </c>
      <c r="AA29" s="113">
        <f>SUM(Z29:Z$42)</f>
        <v>245730.62651309549</v>
      </c>
      <c r="AB29" s="106">
        <f t="shared" si="2"/>
        <v>66.852421571643532</v>
      </c>
      <c r="AC29" s="107">
        <f t="shared" si="3"/>
        <v>64.395115306512579</v>
      </c>
      <c r="AD29" s="115">
        <f t="shared" si="16"/>
        <v>96.324282341070415</v>
      </c>
      <c r="AE29" s="107">
        <f t="shared" si="4"/>
        <v>2.457306265130955</v>
      </c>
      <c r="AF29" s="116">
        <f t="shared" si="17"/>
        <v>3.6757176589295883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0.30965953475230906</v>
      </c>
      <c r="AL29" s="118">
        <f t="shared" si="33"/>
        <v>0</v>
      </c>
      <c r="AM29" s="118">
        <f>SUM(AL29:AL$42)/U29/U29</f>
        <v>0.26444271091521537</v>
      </c>
      <c r="AN29" s="118">
        <f t="shared" si="34"/>
        <v>0</v>
      </c>
      <c r="AO29" s="119">
        <f>SUM(AN29:AN$42)/U29/U29</f>
        <v>1.6382207831927204E-2</v>
      </c>
      <c r="AP29" s="106">
        <f t="shared" si="5"/>
        <v>65.76173918492205</v>
      </c>
      <c r="AQ29" s="107">
        <f t="shared" si="6"/>
        <v>67.943103958365015</v>
      </c>
      <c r="AR29" s="107">
        <f t="shared" si="7"/>
        <v>63.387205033595443</v>
      </c>
      <c r="AS29" s="107">
        <f t="shared" si="8"/>
        <v>65.403025579429709</v>
      </c>
      <c r="AT29" s="107">
        <f t="shared" si="9"/>
        <v>2.2064399867930096</v>
      </c>
      <c r="AU29" s="120">
        <f t="shared" si="10"/>
        <v>2.7081725434689004</v>
      </c>
    </row>
    <row r="30" spans="1:47" ht="14.45" customHeight="1" x14ac:dyDescent="0.15">
      <c r="A30" s="155"/>
      <c r="B30" s="99" t="s">
        <v>73</v>
      </c>
      <c r="C30" s="142">
        <v>1091</v>
      </c>
      <c r="D30" s="101">
        <v>1</v>
      </c>
      <c r="E30" s="101">
        <v>359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9.1659028414298811E-4</v>
      </c>
      <c r="R30" s="109">
        <f t="shared" si="14"/>
        <v>9.1218483416603878E-4</v>
      </c>
      <c r="S30" s="110">
        <f t="shared" si="15"/>
        <v>0</v>
      </c>
      <c r="T30" s="111">
        <f t="shared" si="28"/>
        <v>4.5509303254385736E-3</v>
      </c>
      <c r="U30" s="112">
        <f t="shared" si="29"/>
        <v>100000</v>
      </c>
      <c r="V30" s="112">
        <f t="shared" si="30"/>
        <v>498904.40566239448</v>
      </c>
      <c r="W30" s="113">
        <f>SUM(V30:V$42)</f>
        <v>6185242.1571643539</v>
      </c>
      <c r="X30" s="114">
        <f t="shared" si="0"/>
        <v>498904.40566239448</v>
      </c>
      <c r="Y30" s="112">
        <f>SUM(X30:X$42)</f>
        <v>5939511.5306512574</v>
      </c>
      <c r="Z30" s="112">
        <f t="shared" si="1"/>
        <v>0</v>
      </c>
      <c r="AA30" s="113">
        <f>SUM(Z30:Z$42)</f>
        <v>245730.62651309549</v>
      </c>
      <c r="AB30" s="106">
        <f t="shared" si="2"/>
        <v>61.852421571643539</v>
      </c>
      <c r="AC30" s="107">
        <f t="shared" si="3"/>
        <v>59.395115306512572</v>
      </c>
      <c r="AD30" s="115">
        <f t="shared" si="16"/>
        <v>96.027146225334647</v>
      </c>
      <c r="AE30" s="107">
        <f t="shared" si="4"/>
        <v>2.457306265130955</v>
      </c>
      <c r="AF30" s="116">
        <f t="shared" si="17"/>
        <v>3.972853774665333</v>
      </c>
      <c r="AH30" s="117">
        <f t="shared" si="31"/>
        <v>2.0616712659994311E-5</v>
      </c>
      <c r="AI30" s="118">
        <f t="shared" si="18"/>
        <v>0</v>
      </c>
      <c r="AJ30" s="118">
        <f t="shared" si="32"/>
        <v>730637764.05795622</v>
      </c>
      <c r="AK30" s="118">
        <f>SUM(AJ30:AJ$42)/U30/U30</f>
        <v>0.30965953475230906</v>
      </c>
      <c r="AL30" s="118">
        <f t="shared" si="33"/>
        <v>671299890.05560827</v>
      </c>
      <c r="AM30" s="118">
        <f>SUM(AL30:AL$42)/U30/U30</f>
        <v>0.26444271091521537</v>
      </c>
      <c r="AN30" s="118">
        <f t="shared" si="34"/>
        <v>1256318.9304594393</v>
      </c>
      <c r="AO30" s="119">
        <f>SUM(AN30:AN$42)/U30/U30</f>
        <v>1.6382207831927204E-2</v>
      </c>
      <c r="AP30" s="106">
        <f t="shared" si="5"/>
        <v>60.761739184922057</v>
      </c>
      <c r="AQ30" s="107">
        <f t="shared" si="6"/>
        <v>62.943103958365022</v>
      </c>
      <c r="AR30" s="107">
        <f t="shared" si="7"/>
        <v>58.387205033595436</v>
      </c>
      <c r="AS30" s="107">
        <f t="shared" si="8"/>
        <v>60.403025579429709</v>
      </c>
      <c r="AT30" s="107">
        <f t="shared" si="9"/>
        <v>2.2064399867930096</v>
      </c>
      <c r="AU30" s="120">
        <f t="shared" si="10"/>
        <v>2.7081725434689004</v>
      </c>
    </row>
    <row r="31" spans="1:47" ht="14.45" customHeight="1" x14ac:dyDescent="0.15">
      <c r="A31" s="155"/>
      <c r="B31" s="99" t="s">
        <v>74</v>
      </c>
      <c r="C31" s="142">
        <v>1251</v>
      </c>
      <c r="D31" s="101">
        <v>0</v>
      </c>
      <c r="E31" s="101">
        <v>413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99544.906967456147</v>
      </c>
      <c r="V31" s="112">
        <f t="shared" si="30"/>
        <v>497724.53483728075</v>
      </c>
      <c r="W31" s="113">
        <f>SUM(V31:V$42)</f>
        <v>5686337.7515019597</v>
      </c>
      <c r="X31" s="114">
        <f t="shared" si="0"/>
        <v>497724.53483728075</v>
      </c>
      <c r="Y31" s="112">
        <f>SUM(X31:X$42)</f>
        <v>5440607.1249888632</v>
      </c>
      <c r="Z31" s="112">
        <f t="shared" si="1"/>
        <v>0</v>
      </c>
      <c r="AA31" s="113">
        <f>SUM(Z31:Z$42)</f>
        <v>245730.62651309549</v>
      </c>
      <c r="AB31" s="106">
        <f t="shared" si="2"/>
        <v>57.123341863797947</v>
      </c>
      <c r="AC31" s="107">
        <f t="shared" si="3"/>
        <v>54.654801443207347</v>
      </c>
      <c r="AD31" s="115">
        <f t="shared" si="16"/>
        <v>95.67857842337645</v>
      </c>
      <c r="AE31" s="107">
        <f t="shared" si="4"/>
        <v>2.4685404205905912</v>
      </c>
      <c r="AF31" s="116">
        <f t="shared" si="17"/>
        <v>4.3214215766235391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0.23876401006104181</v>
      </c>
      <c r="AL31" s="118">
        <f t="shared" si="33"/>
        <v>0</v>
      </c>
      <c r="AM31" s="118">
        <f>SUM(AL31:AL$42)/U31/U31</f>
        <v>0.1991209692365245</v>
      </c>
      <c r="AN31" s="118">
        <f t="shared" si="34"/>
        <v>0</v>
      </c>
      <c r="AO31" s="119">
        <f>SUM(AN31:AN$42)/U31/U31</f>
        <v>1.6405557260009664E-2</v>
      </c>
      <c r="AP31" s="106">
        <f t="shared" si="5"/>
        <v>56.165617570981638</v>
      </c>
      <c r="AQ31" s="107">
        <f t="shared" si="6"/>
        <v>58.081066156614256</v>
      </c>
      <c r="AR31" s="107">
        <f t="shared" si="7"/>
        <v>53.780191178335599</v>
      </c>
      <c r="AS31" s="107">
        <f t="shared" si="8"/>
        <v>55.529411708079095</v>
      </c>
      <c r="AT31" s="107">
        <f t="shared" si="9"/>
        <v>2.2174954270733869</v>
      </c>
      <c r="AU31" s="120">
        <f t="shared" si="10"/>
        <v>2.7195854141077955</v>
      </c>
    </row>
    <row r="32" spans="1:47" ht="14.45" customHeight="1" x14ac:dyDescent="0.15">
      <c r="A32" s="155"/>
      <c r="B32" s="99" t="s">
        <v>75</v>
      </c>
      <c r="C32" s="142">
        <v>1627</v>
      </c>
      <c r="D32" s="101">
        <v>1</v>
      </c>
      <c r="E32" s="101">
        <v>543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6.1462814996926854E-4</v>
      </c>
      <c r="R32" s="109">
        <f t="shared" si="14"/>
        <v>6.159873298040091E-4</v>
      </c>
      <c r="S32" s="110">
        <f t="shared" si="15"/>
        <v>0</v>
      </c>
      <c r="T32" s="111">
        <f t="shared" si="28"/>
        <v>3.0754929507366691E-3</v>
      </c>
      <c r="U32" s="112">
        <f t="shared" si="29"/>
        <v>99544.906967456147</v>
      </c>
      <c r="V32" s="112">
        <f t="shared" si="30"/>
        <v>497006.42342360789</v>
      </c>
      <c r="W32" s="113">
        <f>SUM(V32:V$42)</f>
        <v>5188613.2166646784</v>
      </c>
      <c r="X32" s="114">
        <f t="shared" si="0"/>
        <v>497006.42342360789</v>
      </c>
      <c r="Y32" s="112">
        <f>SUM(X32:X$42)</f>
        <v>4942882.5901515828</v>
      </c>
      <c r="Z32" s="112">
        <f t="shared" si="1"/>
        <v>0</v>
      </c>
      <c r="AA32" s="113">
        <f>SUM(Z32:Z$42)</f>
        <v>245730.62651309549</v>
      </c>
      <c r="AB32" s="106">
        <f t="shared" si="2"/>
        <v>52.12334186379794</v>
      </c>
      <c r="AC32" s="107">
        <f t="shared" si="3"/>
        <v>49.654801443207347</v>
      </c>
      <c r="AD32" s="115">
        <f t="shared" si="16"/>
        <v>95.26404038512905</v>
      </c>
      <c r="AE32" s="107">
        <f t="shared" si="4"/>
        <v>2.4685404205905912</v>
      </c>
      <c r="AF32" s="116">
        <f t="shared" si="17"/>
        <v>4.7359596148709455</v>
      </c>
      <c r="AH32" s="117">
        <f t="shared" si="31"/>
        <v>9.4295668574422171E-6</v>
      </c>
      <c r="AI32" s="118">
        <f t="shared" si="18"/>
        <v>0</v>
      </c>
      <c r="AJ32" s="118">
        <f t="shared" si="32"/>
        <v>230075788.97690618</v>
      </c>
      <c r="AK32" s="118">
        <f>SUM(AJ32:AJ$42)/U32/U32</f>
        <v>0.23876401006104181</v>
      </c>
      <c r="AL32" s="118">
        <f t="shared" si="33"/>
        <v>207686770.54247302</v>
      </c>
      <c r="AM32" s="118">
        <f>SUM(AL32:AL$42)/U32/U32</f>
        <v>0.1991209692365245</v>
      </c>
      <c r="AN32" s="118">
        <f t="shared" si="34"/>
        <v>572909.17241521552</v>
      </c>
      <c r="AO32" s="119">
        <f>SUM(AN32:AN$42)/U32/U32</f>
        <v>1.6405557260009664E-2</v>
      </c>
      <c r="AP32" s="106">
        <f t="shared" si="5"/>
        <v>51.165617570981631</v>
      </c>
      <c r="AQ32" s="107">
        <f t="shared" si="6"/>
        <v>53.081066156614249</v>
      </c>
      <c r="AR32" s="107">
        <f t="shared" si="7"/>
        <v>48.780191178335599</v>
      </c>
      <c r="AS32" s="107">
        <f t="shared" si="8"/>
        <v>50.529411708079095</v>
      </c>
      <c r="AT32" s="107">
        <f t="shared" si="9"/>
        <v>2.2174954270733869</v>
      </c>
      <c r="AU32" s="120">
        <f t="shared" si="10"/>
        <v>2.7195854141077955</v>
      </c>
    </row>
    <row r="33" spans="1:47" ht="14.45" customHeight="1" x14ac:dyDescent="0.15">
      <c r="A33" s="155"/>
      <c r="B33" s="99" t="s">
        <v>76</v>
      </c>
      <c r="C33" s="142">
        <v>1848</v>
      </c>
      <c r="D33" s="101">
        <v>0</v>
      </c>
      <c r="E33" s="101">
        <v>611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0</v>
      </c>
      <c r="R33" s="109">
        <f t="shared" si="14"/>
        <v>0</v>
      </c>
      <c r="S33" s="110">
        <f t="shared" si="15"/>
        <v>0</v>
      </c>
      <c r="T33" s="111">
        <f t="shared" si="28"/>
        <v>0</v>
      </c>
      <c r="U33" s="112">
        <f t="shared" si="29"/>
        <v>99238.757307795997</v>
      </c>
      <c r="V33" s="112">
        <f t="shared" si="30"/>
        <v>496193.78653897997</v>
      </c>
      <c r="W33" s="113">
        <f>SUM(V33:V$42)</f>
        <v>4691606.7932410706</v>
      </c>
      <c r="X33" s="114">
        <f t="shared" si="0"/>
        <v>496193.78653897997</v>
      </c>
      <c r="Y33" s="112">
        <f>SUM(X33:X$42)</f>
        <v>4445876.166727975</v>
      </c>
      <c r="Z33" s="112">
        <f t="shared" si="1"/>
        <v>0</v>
      </c>
      <c r="AA33" s="113">
        <f>SUM(Z33:Z$42)</f>
        <v>245730.62651309549</v>
      </c>
      <c r="AB33" s="106">
        <f t="shared" si="2"/>
        <v>47.275952667260043</v>
      </c>
      <c r="AC33" s="107">
        <f t="shared" si="3"/>
        <v>44.799796846899007</v>
      </c>
      <c r="AD33" s="115">
        <f t="shared" si="16"/>
        <v>94.762335435546191</v>
      </c>
      <c r="AE33" s="107">
        <f t="shared" si="4"/>
        <v>2.4761558203610372</v>
      </c>
      <c r="AF33" s="116">
        <f t="shared" si="17"/>
        <v>5.237664564453814</v>
      </c>
      <c r="AH33" s="117">
        <f t="shared" si="31"/>
        <v>0</v>
      </c>
      <c r="AI33" s="118">
        <f t="shared" si="18"/>
        <v>0</v>
      </c>
      <c r="AJ33" s="118">
        <f t="shared" si="32"/>
        <v>0</v>
      </c>
      <c r="AK33" s="118">
        <f>SUM(AJ33:AJ$42)/U33/U33</f>
        <v>0.21687754045830684</v>
      </c>
      <c r="AL33" s="118">
        <f t="shared" si="33"/>
        <v>0</v>
      </c>
      <c r="AM33" s="118">
        <f>SUM(AL33:AL$42)/U33/U33</f>
        <v>0.1792629083201483</v>
      </c>
      <c r="AN33" s="118">
        <f t="shared" si="34"/>
        <v>0</v>
      </c>
      <c r="AO33" s="119">
        <f>SUM(AN33:AN$42)/U33/U33</f>
        <v>1.6448761826344971E-2</v>
      </c>
      <c r="AP33" s="106">
        <f t="shared" si="5"/>
        <v>46.363178456721293</v>
      </c>
      <c r="AQ33" s="107">
        <f t="shared" si="6"/>
        <v>48.188726877798793</v>
      </c>
      <c r="AR33" s="107">
        <f t="shared" si="7"/>
        <v>43.969943613729022</v>
      </c>
      <c r="AS33" s="107">
        <f t="shared" si="8"/>
        <v>45.629650080068991</v>
      </c>
      <c r="AT33" s="107">
        <f t="shared" si="9"/>
        <v>2.2247804766375787</v>
      </c>
      <c r="AU33" s="120">
        <f t="shared" si="10"/>
        <v>2.7275311640844957</v>
      </c>
    </row>
    <row r="34" spans="1:47" ht="14.45" customHeight="1" x14ac:dyDescent="0.15">
      <c r="A34" s="155"/>
      <c r="B34" s="99" t="s">
        <v>77</v>
      </c>
      <c r="C34" s="142">
        <v>2035</v>
      </c>
      <c r="D34" s="101">
        <v>5</v>
      </c>
      <c r="E34" s="101">
        <v>688</v>
      </c>
      <c r="F34" s="156">
        <v>0.2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2.4570024570024569E-3</v>
      </c>
      <c r="R34" s="109">
        <f t="shared" si="14"/>
        <v>2.4514677605113971E-3</v>
      </c>
      <c r="S34" s="110">
        <f t="shared" si="15"/>
        <v>2.9069767441860465E-4</v>
      </c>
      <c r="T34" s="111">
        <f t="shared" si="28"/>
        <v>1.2188769386654663E-2</v>
      </c>
      <c r="U34" s="112">
        <f t="shared" si="29"/>
        <v>99238.757307795997</v>
      </c>
      <c r="V34" s="112">
        <f t="shared" si="30"/>
        <v>493418.00309484103</v>
      </c>
      <c r="W34" s="113">
        <f>SUM(V34:V$42)</f>
        <v>4195413.0067020906</v>
      </c>
      <c r="X34" s="114">
        <f t="shared" si="0"/>
        <v>493274.56762882508</v>
      </c>
      <c r="Y34" s="112">
        <f>SUM(X34:X$42)</f>
        <v>3949682.380188995</v>
      </c>
      <c r="Z34" s="112">
        <f t="shared" si="1"/>
        <v>143.43546601594215</v>
      </c>
      <c r="AA34" s="113">
        <f>SUM(Z34:Z$42)</f>
        <v>245730.62651309549</v>
      </c>
      <c r="AB34" s="106">
        <f t="shared" si="2"/>
        <v>42.27595266726005</v>
      </c>
      <c r="AC34" s="107">
        <f t="shared" si="3"/>
        <v>39.799796846899007</v>
      </c>
      <c r="AD34" s="115">
        <f t="shared" si="16"/>
        <v>94.142873988316623</v>
      </c>
      <c r="AE34" s="107">
        <f t="shared" si="4"/>
        <v>2.4761558203610372</v>
      </c>
      <c r="AF34" s="116">
        <f t="shared" si="17"/>
        <v>5.8571260116833681</v>
      </c>
      <c r="AH34" s="117">
        <f t="shared" si="31"/>
        <v>2.9351052247940201E-5</v>
      </c>
      <c r="AI34" s="118">
        <f t="shared" si="18"/>
        <v>4.2240286232658761E-7</v>
      </c>
      <c r="AJ34" s="118">
        <f t="shared" si="32"/>
        <v>463860041.40788448</v>
      </c>
      <c r="AK34" s="118">
        <f>SUM(AJ34:AJ$42)/U34/U34</f>
        <v>0.21687754045830684</v>
      </c>
      <c r="AL34" s="118">
        <f t="shared" si="33"/>
        <v>407744029.59146959</v>
      </c>
      <c r="AM34" s="118">
        <f>SUM(AL34:AL$42)/U34/U34</f>
        <v>0.1792629083201483</v>
      </c>
      <c r="AN34" s="118">
        <f t="shared" si="34"/>
        <v>1918013.4860944471</v>
      </c>
      <c r="AO34" s="119">
        <f>SUM(AN34:AN$42)/U34/U34</f>
        <v>1.6448761826344971E-2</v>
      </c>
      <c r="AP34" s="106">
        <f t="shared" si="5"/>
        <v>41.3631784567213</v>
      </c>
      <c r="AQ34" s="107">
        <f t="shared" si="6"/>
        <v>43.1887268777988</v>
      </c>
      <c r="AR34" s="107">
        <f t="shared" si="7"/>
        <v>38.969943613729022</v>
      </c>
      <c r="AS34" s="107">
        <f t="shared" si="8"/>
        <v>40.629650080068991</v>
      </c>
      <c r="AT34" s="107">
        <f t="shared" si="9"/>
        <v>2.2247804766375787</v>
      </c>
      <c r="AU34" s="120">
        <f t="shared" si="10"/>
        <v>2.7275311640844957</v>
      </c>
    </row>
    <row r="35" spans="1:47" ht="14.45" customHeight="1" x14ac:dyDescent="0.15">
      <c r="A35" s="155"/>
      <c r="B35" s="99" t="s">
        <v>78</v>
      </c>
      <c r="C35" s="142">
        <v>1830</v>
      </c>
      <c r="D35" s="101">
        <v>2</v>
      </c>
      <c r="E35" s="101">
        <v>607</v>
      </c>
      <c r="F35" s="156">
        <v>0.2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1.092896174863388E-3</v>
      </c>
      <c r="R35" s="109">
        <f t="shared" si="14"/>
        <v>1.115662888343245E-3</v>
      </c>
      <c r="S35" s="110">
        <f t="shared" si="15"/>
        <v>3.294892915980231E-4</v>
      </c>
      <c r="T35" s="111">
        <f t="shared" si="28"/>
        <v>5.5637932168232374E-3</v>
      </c>
      <c r="U35" s="112">
        <f t="shared" si="29"/>
        <v>98029.158980753084</v>
      </c>
      <c r="V35" s="112">
        <f t="shared" si="30"/>
        <v>488869.86874497397</v>
      </c>
      <c r="W35" s="113">
        <f>SUM(V35:V$42)</f>
        <v>3701995.0036072498</v>
      </c>
      <c r="X35" s="114">
        <f t="shared" si="0"/>
        <v>488708.79135823756</v>
      </c>
      <c r="Y35" s="112">
        <f>SUM(X35:X$42)</f>
        <v>3456407.81256017</v>
      </c>
      <c r="Z35" s="112">
        <f t="shared" si="1"/>
        <v>161.0773867364</v>
      </c>
      <c r="AA35" s="113">
        <f>SUM(Z35:Z$42)</f>
        <v>245587.19104707957</v>
      </c>
      <c r="AB35" s="106">
        <f t="shared" si="2"/>
        <v>37.764222830210088</v>
      </c>
      <c r="AC35" s="107">
        <f t="shared" si="3"/>
        <v>35.258976497378669</v>
      </c>
      <c r="AD35" s="115">
        <f t="shared" si="16"/>
        <v>93.366085291639294</v>
      </c>
      <c r="AE35" s="107">
        <f t="shared" si="4"/>
        <v>2.5052463328314163</v>
      </c>
      <c r="AF35" s="116">
        <f t="shared" si="17"/>
        <v>6.6339147083606997</v>
      </c>
      <c r="AH35" s="117">
        <f t="shared" si="31"/>
        <v>1.5391781658775428E-5</v>
      </c>
      <c r="AI35" s="118">
        <f t="shared" si="18"/>
        <v>5.4263711434060185E-7</v>
      </c>
      <c r="AJ35" s="118">
        <f t="shared" si="32"/>
        <v>184309948.11818567</v>
      </c>
      <c r="AK35" s="118">
        <f>SUM(AJ35:AJ$42)/U35/U35</f>
        <v>0.17399283717208547</v>
      </c>
      <c r="AL35" s="118">
        <f t="shared" si="33"/>
        <v>159079545.19943562</v>
      </c>
      <c r="AM35" s="118">
        <f>SUM(AL35:AL$42)/U35/U35</f>
        <v>0.14128371925693017</v>
      </c>
      <c r="AN35" s="118">
        <f t="shared" si="34"/>
        <v>1067772.4724240594</v>
      </c>
      <c r="AO35" s="119">
        <f>SUM(AN35:AN$42)/U35/U35</f>
        <v>1.6657603258601519E-2</v>
      </c>
      <c r="AP35" s="106">
        <f t="shared" si="5"/>
        <v>36.946658836824689</v>
      </c>
      <c r="AQ35" s="107">
        <f t="shared" si="6"/>
        <v>38.581786823595486</v>
      </c>
      <c r="AR35" s="107">
        <f t="shared" si="7"/>
        <v>34.522257055598132</v>
      </c>
      <c r="AS35" s="107">
        <f t="shared" si="8"/>
        <v>35.995695939159205</v>
      </c>
      <c r="AT35" s="107">
        <f t="shared" si="9"/>
        <v>2.2522802309951353</v>
      </c>
      <c r="AU35" s="120">
        <f t="shared" si="10"/>
        <v>2.7582124346676973</v>
      </c>
    </row>
    <row r="36" spans="1:47" ht="14.45" customHeight="1" x14ac:dyDescent="0.15">
      <c r="A36" s="155"/>
      <c r="B36" s="99" t="s">
        <v>79</v>
      </c>
      <c r="C36" s="142">
        <v>1741</v>
      </c>
      <c r="D36" s="101">
        <v>4</v>
      </c>
      <c r="E36" s="101">
        <v>579</v>
      </c>
      <c r="F36" s="156">
        <v>0.4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2.2975301550832855E-3</v>
      </c>
      <c r="R36" s="109">
        <f t="shared" si="14"/>
        <v>2.2801247758266396E-3</v>
      </c>
      <c r="S36" s="110">
        <f t="shared" si="15"/>
        <v>6.9084628670120906E-4</v>
      </c>
      <c r="T36" s="111">
        <f t="shared" si="28"/>
        <v>1.1339052727193566E-2</v>
      </c>
      <c r="U36" s="112">
        <f t="shared" si="29"/>
        <v>97483.745010965082</v>
      </c>
      <c r="V36" s="112">
        <f t="shared" si="30"/>
        <v>484786.33118789829</v>
      </c>
      <c r="W36" s="113">
        <f>SUM(V36:V$42)</f>
        <v>3213125.1348622758</v>
      </c>
      <c r="X36" s="114">
        <f t="shared" si="0"/>
        <v>484451.41835115361</v>
      </c>
      <c r="Y36" s="112">
        <f>SUM(X36:X$42)</f>
        <v>2967699.0212019323</v>
      </c>
      <c r="Z36" s="112">
        <f t="shared" si="1"/>
        <v>334.91283674466206</v>
      </c>
      <c r="AA36" s="113">
        <f>SUM(Z36:Z$42)</f>
        <v>245426.11366034317</v>
      </c>
      <c r="AB36" s="106">
        <f t="shared" si="2"/>
        <v>32.960624712364712</v>
      </c>
      <c r="AC36" s="107">
        <f t="shared" si="3"/>
        <v>30.443014072429431</v>
      </c>
      <c r="AD36" s="115">
        <f t="shared" si="16"/>
        <v>92.361762976565075</v>
      </c>
      <c r="AE36" s="107">
        <f t="shared" si="4"/>
        <v>2.5176106399352771</v>
      </c>
      <c r="AF36" s="116">
        <f t="shared" si="17"/>
        <v>7.6382370234349084</v>
      </c>
      <c r="AH36" s="117">
        <f t="shared" si="31"/>
        <v>3.1779052015223599E-5</v>
      </c>
      <c r="AI36" s="118">
        <f t="shared" si="18"/>
        <v>1.192347181536028E-6</v>
      </c>
      <c r="AJ36" s="118">
        <f t="shared" si="32"/>
        <v>284446897.93004608</v>
      </c>
      <c r="AK36" s="118">
        <f>SUM(AJ36:AJ$42)/U36/U36</f>
        <v>0.15655047839348335</v>
      </c>
      <c r="AL36" s="118">
        <f t="shared" si="33"/>
        <v>239513035.85536888</v>
      </c>
      <c r="AM36" s="118">
        <f>SUM(AL36:AL$42)/U36/U36</f>
        <v>0.12612929760471861</v>
      </c>
      <c r="AN36" s="118">
        <f t="shared" si="34"/>
        <v>2235747.81023994</v>
      </c>
      <c r="AO36" s="119">
        <f>SUM(AN36:AN$42)/U36/U36</f>
        <v>1.6732160015459081E-2</v>
      </c>
      <c r="AP36" s="106">
        <f t="shared" si="5"/>
        <v>32.185122089676426</v>
      </c>
      <c r="AQ36" s="107">
        <f t="shared" si="6"/>
        <v>33.736127335052998</v>
      </c>
      <c r="AR36" s="107">
        <f t="shared" si="7"/>
        <v>29.746926211826842</v>
      </c>
      <c r="AS36" s="107">
        <f t="shared" si="8"/>
        <v>31.13910193303202</v>
      </c>
      <c r="AT36" s="107">
        <f t="shared" si="9"/>
        <v>2.2640790523265779</v>
      </c>
      <c r="AU36" s="120">
        <f t="shared" si="10"/>
        <v>2.7711422275439763</v>
      </c>
    </row>
    <row r="37" spans="1:47" ht="14.45" customHeight="1" x14ac:dyDescent="0.15">
      <c r="A37" s="155"/>
      <c r="B37" s="99" t="s">
        <v>80</v>
      </c>
      <c r="C37" s="142">
        <v>1973</v>
      </c>
      <c r="D37" s="101">
        <v>10</v>
      </c>
      <c r="E37" s="101">
        <v>655</v>
      </c>
      <c r="F37" s="156">
        <v>1.2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5.0684237202230104E-3</v>
      </c>
      <c r="R37" s="109">
        <f t="shared" si="14"/>
        <v>5.0536671215201537E-3</v>
      </c>
      <c r="S37" s="110">
        <f t="shared" si="15"/>
        <v>1.83206106870229E-3</v>
      </c>
      <c r="T37" s="111">
        <f t="shared" si="28"/>
        <v>2.4972962115416483E-2</v>
      </c>
      <c r="U37" s="112">
        <f t="shared" si="29"/>
        <v>96378.371686241459</v>
      </c>
      <c r="V37" s="112">
        <f t="shared" si="30"/>
        <v>476258.79722407408</v>
      </c>
      <c r="W37" s="113">
        <f>SUM(V37:V$42)</f>
        <v>2728338.8036743775</v>
      </c>
      <c r="X37" s="114">
        <f t="shared" si="0"/>
        <v>475386.2620230529</v>
      </c>
      <c r="Y37" s="112">
        <f>SUM(X37:X$42)</f>
        <v>2483247.6028507785</v>
      </c>
      <c r="Z37" s="112">
        <f t="shared" si="1"/>
        <v>872.53520102120444</v>
      </c>
      <c r="AA37" s="113">
        <f>SUM(Z37:Z$42)</f>
        <v>245091.20082359848</v>
      </c>
      <c r="AB37" s="106">
        <f t="shared" si="2"/>
        <v>28.308621072749073</v>
      </c>
      <c r="AC37" s="107">
        <f t="shared" si="3"/>
        <v>25.765610680111497</v>
      </c>
      <c r="AD37" s="115">
        <f t="shared" si="16"/>
        <v>91.016834108230114</v>
      </c>
      <c r="AE37" s="107">
        <f t="shared" si="4"/>
        <v>2.5430103926375693</v>
      </c>
      <c r="AF37" s="116">
        <f t="shared" si="17"/>
        <v>8.9831658917698576</v>
      </c>
      <c r="AH37" s="117">
        <f t="shared" si="31"/>
        <v>6.0807447804284684E-5</v>
      </c>
      <c r="AI37" s="118">
        <f t="shared" si="18"/>
        <v>2.7919154518211232E-6</v>
      </c>
      <c r="AJ37" s="118">
        <f t="shared" si="32"/>
        <v>390863467.26209694</v>
      </c>
      <c r="AK37" s="118">
        <f>SUM(AJ37:AJ$42)/U37/U37</f>
        <v>0.12953945977030568</v>
      </c>
      <c r="AL37" s="118">
        <f t="shared" si="33"/>
        <v>317967316.68537778</v>
      </c>
      <c r="AM37" s="118">
        <f>SUM(AL37:AL$42)/U37/U37</f>
        <v>0.10325389887140392</v>
      </c>
      <c r="AN37" s="118">
        <f t="shared" si="34"/>
        <v>4460750.1522370949</v>
      </c>
      <c r="AO37" s="119">
        <f>SUM(AN37:AN$42)/U37/U37</f>
        <v>1.687747354836204E-2</v>
      </c>
      <c r="AP37" s="106">
        <f t="shared" si="5"/>
        <v>27.603185895958458</v>
      </c>
      <c r="AQ37" s="107">
        <f t="shared" si="6"/>
        <v>29.014056249539689</v>
      </c>
      <c r="AR37" s="107">
        <f t="shared" si="7"/>
        <v>25.135801043868618</v>
      </c>
      <c r="AS37" s="107">
        <f t="shared" si="8"/>
        <v>26.395420316354375</v>
      </c>
      <c r="AT37" s="107">
        <f t="shared" si="9"/>
        <v>2.2883802640522277</v>
      </c>
      <c r="AU37" s="120">
        <f t="shared" si="10"/>
        <v>2.797640521222911</v>
      </c>
    </row>
    <row r="38" spans="1:47" ht="14.45" customHeight="1" x14ac:dyDescent="0.15">
      <c r="A38" s="155"/>
      <c r="B38" s="99" t="s">
        <v>81</v>
      </c>
      <c r="C38" s="142">
        <v>2317</v>
      </c>
      <c r="D38" s="101">
        <v>10</v>
      </c>
      <c r="E38" s="101">
        <v>767</v>
      </c>
      <c r="F38" s="156">
        <v>6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4.3159257660768235E-3</v>
      </c>
      <c r="R38" s="109">
        <f t="shared" si="14"/>
        <v>4.2177467279532173E-3</v>
      </c>
      <c r="S38" s="110">
        <f t="shared" si="15"/>
        <v>7.8226857887874843E-3</v>
      </c>
      <c r="T38" s="111">
        <f t="shared" si="28"/>
        <v>2.0884960626176802E-2</v>
      </c>
      <c r="U38" s="112">
        <f t="shared" si="29"/>
        <v>93971.51826137543</v>
      </c>
      <c r="V38" s="112">
        <f t="shared" si="30"/>
        <v>465317.5227103511</v>
      </c>
      <c r="W38" s="113">
        <f>SUM(V38:V$42)</f>
        <v>2252080.0064503029</v>
      </c>
      <c r="X38" s="114">
        <f t="shared" si="0"/>
        <v>461677.489938171</v>
      </c>
      <c r="Y38" s="112">
        <f>SUM(X38:X$42)</f>
        <v>2007861.3408277258</v>
      </c>
      <c r="Z38" s="112">
        <f t="shared" si="1"/>
        <v>3640.0327721800609</v>
      </c>
      <c r="AA38" s="113">
        <f>SUM(Z38:Z$42)</f>
        <v>244218.6656225773</v>
      </c>
      <c r="AB38" s="106">
        <f t="shared" si="2"/>
        <v>23.965559438832248</v>
      </c>
      <c r="AC38" s="107">
        <f t="shared" si="3"/>
        <v>21.366701081097734</v>
      </c>
      <c r="AD38" s="115">
        <f t="shared" si="16"/>
        <v>89.155861917733944</v>
      </c>
      <c r="AE38" s="107">
        <f t="shared" si="4"/>
        <v>2.598858357734517</v>
      </c>
      <c r="AF38" s="116">
        <f t="shared" si="17"/>
        <v>10.844138082266063</v>
      </c>
      <c r="AH38" s="117">
        <f t="shared" si="31"/>
        <v>4.270719452253367E-5</v>
      </c>
      <c r="AI38" s="118">
        <f t="shared" si="18"/>
        <v>1.0119284714259956E-5</v>
      </c>
      <c r="AJ38" s="118">
        <f t="shared" si="32"/>
        <v>178124188.64564151</v>
      </c>
      <c r="AK38" s="118">
        <f>SUM(AJ38:AJ$42)/U38/U38</f>
        <v>9.1997959978295601E-2</v>
      </c>
      <c r="AL38" s="118">
        <f t="shared" si="33"/>
        <v>139771483.90858498</v>
      </c>
      <c r="AM38" s="118">
        <f>SUM(AL38:AL$42)/U38/U38</f>
        <v>7.2603578886740516E-2</v>
      </c>
      <c r="AN38" s="118">
        <f t="shared" si="34"/>
        <v>4805229.0647869203</v>
      </c>
      <c r="AO38" s="119">
        <f>SUM(AN38:AN$42)/U38/U38</f>
        <v>1.7247952423967497E-2</v>
      </c>
      <c r="AP38" s="106">
        <f t="shared" si="5"/>
        <v>23.371068595292485</v>
      </c>
      <c r="AQ38" s="107">
        <f t="shared" si="6"/>
        <v>24.560050282372011</v>
      </c>
      <c r="AR38" s="107">
        <f t="shared" si="7"/>
        <v>20.838578075869499</v>
      </c>
      <c r="AS38" s="107">
        <f t="shared" si="8"/>
        <v>21.894824086325968</v>
      </c>
      <c r="AT38" s="107">
        <f t="shared" si="9"/>
        <v>2.3414486958491993</v>
      </c>
      <c r="AU38" s="120">
        <f t="shared" si="10"/>
        <v>2.8562680196198347</v>
      </c>
    </row>
    <row r="39" spans="1:47" ht="14.45" customHeight="1" x14ac:dyDescent="0.15">
      <c r="A39" s="155"/>
      <c r="B39" s="99" t="s">
        <v>82</v>
      </c>
      <c r="C39" s="142">
        <v>2862</v>
      </c>
      <c r="D39" s="101">
        <v>23</v>
      </c>
      <c r="E39" s="101">
        <v>980</v>
      </c>
      <c r="F39" s="156">
        <v>18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8.0363382250174704E-3</v>
      </c>
      <c r="R39" s="109">
        <f t="shared" si="14"/>
        <v>8.1227393736603738E-3</v>
      </c>
      <c r="S39" s="110">
        <f t="shared" si="15"/>
        <v>1.8367346938775512E-2</v>
      </c>
      <c r="T39" s="111">
        <f t="shared" si="28"/>
        <v>3.9868838405680868E-2</v>
      </c>
      <c r="U39" s="112">
        <f t="shared" si="29"/>
        <v>92008.926802504546</v>
      </c>
      <c r="V39" s="112">
        <f t="shared" si="30"/>
        <v>451607.37847435352</v>
      </c>
      <c r="W39" s="113">
        <f>SUM(V39:V$42)</f>
        <v>1786762.4837399521</v>
      </c>
      <c r="X39" s="114">
        <f t="shared" si="0"/>
        <v>443312.54907380417</v>
      </c>
      <c r="Y39" s="112">
        <f>SUM(X39:X$42)</f>
        <v>1546183.8508895547</v>
      </c>
      <c r="Z39" s="112">
        <f t="shared" si="1"/>
        <v>8294.8294005493517</v>
      </c>
      <c r="AA39" s="113">
        <f>SUM(Z39:Z$42)</f>
        <v>240578.63285039723</v>
      </c>
      <c r="AB39" s="106">
        <f t="shared" si="2"/>
        <v>19.419447067078661</v>
      </c>
      <c r="AC39" s="107">
        <f t="shared" si="3"/>
        <v>16.804715635999209</v>
      </c>
      <c r="AD39" s="115">
        <f t="shared" si="16"/>
        <v>86.535500099216804</v>
      </c>
      <c r="AE39" s="107">
        <f t="shared" si="4"/>
        <v>2.6147314310794516</v>
      </c>
      <c r="AF39" s="116">
        <f t="shared" si="17"/>
        <v>13.464499900783197</v>
      </c>
      <c r="AH39" s="117">
        <f t="shared" si="31"/>
        <v>6.6354425622773363E-5</v>
      </c>
      <c r="AI39" s="118">
        <f t="shared" si="18"/>
        <v>1.8397946433883843E-5</v>
      </c>
      <c r="AJ39" s="118">
        <f t="shared" si="32"/>
        <v>170339440.68937546</v>
      </c>
      <c r="AK39" s="118">
        <f>SUM(AJ39:AJ$42)/U39/U39</f>
        <v>7.4923698086910934E-2</v>
      </c>
      <c r="AL39" s="118">
        <f t="shared" si="33"/>
        <v>125833527.86187848</v>
      </c>
      <c r="AM39" s="118">
        <f>SUM(AL39:AL$42)/U39/U39</f>
        <v>5.9223506156724455E-2</v>
      </c>
      <c r="AN39" s="118">
        <f t="shared" si="34"/>
        <v>7761754.3653452676</v>
      </c>
      <c r="AO39" s="119">
        <f>SUM(AN39:AN$42)/U39/U39</f>
        <v>1.7423997681271858E-2</v>
      </c>
      <c r="AP39" s="106">
        <f t="shared" si="5"/>
        <v>18.882952073093929</v>
      </c>
      <c r="AQ39" s="107">
        <f t="shared" si="6"/>
        <v>19.955942061063393</v>
      </c>
      <c r="AR39" s="107">
        <f t="shared" si="7"/>
        <v>16.327732385505364</v>
      </c>
      <c r="AS39" s="107">
        <f t="shared" si="8"/>
        <v>17.281698886493054</v>
      </c>
      <c r="AT39" s="107">
        <f t="shared" si="9"/>
        <v>2.356011448294252</v>
      </c>
      <c r="AU39" s="120">
        <f t="shared" si="10"/>
        <v>2.8734514138646512</v>
      </c>
    </row>
    <row r="40" spans="1:47" ht="14.45" customHeight="1" x14ac:dyDescent="0.15">
      <c r="A40" s="155"/>
      <c r="B40" s="99" t="s">
        <v>83</v>
      </c>
      <c r="C40" s="142">
        <v>1930</v>
      </c>
      <c r="D40" s="101">
        <v>30</v>
      </c>
      <c r="E40" s="101">
        <v>624</v>
      </c>
      <c r="F40" s="156">
        <v>20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1.5544041450777202E-2</v>
      </c>
      <c r="R40" s="109">
        <f t="shared" si="14"/>
        <v>1.5146278756415228E-2</v>
      </c>
      <c r="S40" s="110">
        <f t="shared" si="15"/>
        <v>3.2051282051282048E-2</v>
      </c>
      <c r="T40" s="111">
        <f t="shared" si="28"/>
        <v>7.3205046003885971E-2</v>
      </c>
      <c r="U40" s="112">
        <f t="shared" si="29"/>
        <v>88340.637767935375</v>
      </c>
      <c r="V40" s="112">
        <f t="shared" si="30"/>
        <v>426968.27094082348</v>
      </c>
      <c r="W40" s="113">
        <f>SUM(V40:V$42)</f>
        <v>1335155.1052655983</v>
      </c>
      <c r="X40" s="114">
        <f t="shared" si="0"/>
        <v>413283.39046195091</v>
      </c>
      <c r="Y40" s="112">
        <f>SUM(X40:X$42)</f>
        <v>1102871.3018157505</v>
      </c>
      <c r="Z40" s="112">
        <f t="shared" si="1"/>
        <v>13684.880478872547</v>
      </c>
      <c r="AA40" s="113">
        <f>SUM(Z40:Z$42)</f>
        <v>232283.80344984788</v>
      </c>
      <c r="AB40" s="106">
        <f t="shared" si="2"/>
        <v>15.113713676971141</v>
      </c>
      <c r="AC40" s="107">
        <f t="shared" si="3"/>
        <v>12.484303143847747</v>
      </c>
      <c r="AD40" s="115">
        <f t="shared" si="16"/>
        <v>82.602485469009224</v>
      </c>
      <c r="AE40" s="107">
        <f t="shared" si="4"/>
        <v>2.6294105331233975</v>
      </c>
      <c r="AF40" s="116">
        <f t="shared" si="17"/>
        <v>17.397514530990797</v>
      </c>
      <c r="AH40" s="117">
        <f t="shared" si="31"/>
        <v>1.6555581579132857E-4</v>
      </c>
      <c r="AI40" s="118">
        <f t="shared" si="18"/>
        <v>4.9717944503447457E-5</v>
      </c>
      <c r="AJ40" s="118">
        <f t="shared" si="32"/>
        <v>230990923.75802293</v>
      </c>
      <c r="AK40" s="118">
        <f>SUM(AJ40:AJ$42)/U40/U40</f>
        <v>5.944819979982946E-2</v>
      </c>
      <c r="AL40" s="118">
        <f t="shared" si="33"/>
        <v>155002912.13206029</v>
      </c>
      <c r="AM40" s="118">
        <f>SUM(AL40:AL$42)/U40/U40</f>
        <v>4.811996716564091E-2</v>
      </c>
      <c r="AN40" s="118">
        <f t="shared" si="34"/>
        <v>18784691.261630744</v>
      </c>
      <c r="AO40" s="119">
        <f>SUM(AN40:AN$42)/U40/U40</f>
        <v>1.7906504380682566E-2</v>
      </c>
      <c r="AP40" s="106">
        <f t="shared" si="5"/>
        <v>14.635826447228574</v>
      </c>
      <c r="AQ40" s="107">
        <f t="shared" si="6"/>
        <v>15.591600906713708</v>
      </c>
      <c r="AR40" s="107">
        <f t="shared" si="7"/>
        <v>12.054352372405798</v>
      </c>
      <c r="AS40" s="107">
        <f t="shared" si="8"/>
        <v>12.914253915289695</v>
      </c>
      <c r="AT40" s="107">
        <f t="shared" si="9"/>
        <v>2.3671327658063217</v>
      </c>
      <c r="AU40" s="120">
        <f t="shared" si="10"/>
        <v>2.8916883004404732</v>
      </c>
    </row>
    <row r="41" spans="1:47" ht="14.45" customHeight="1" x14ac:dyDescent="0.15">
      <c r="A41" s="155"/>
      <c r="B41" s="99" t="s">
        <v>84</v>
      </c>
      <c r="C41" s="142">
        <v>1703</v>
      </c>
      <c r="D41" s="101">
        <v>55</v>
      </c>
      <c r="E41" s="101">
        <v>571</v>
      </c>
      <c r="F41" s="156">
        <v>58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3.2295948326482679E-2</v>
      </c>
      <c r="R41" s="109">
        <f t="shared" si="14"/>
        <v>3.2724983714981816E-2</v>
      </c>
      <c r="S41" s="110">
        <f t="shared" si="15"/>
        <v>0.10157618213660245</v>
      </c>
      <c r="T41" s="111">
        <f>5*R41/(1+5*(1-O41)*R41)</f>
        <v>0.15234552041509317</v>
      </c>
      <c r="U41" s="112">
        <f t="shared" si="29"/>
        <v>81873.65731612104</v>
      </c>
      <c r="V41" s="112">
        <f>5*U41*((1-T41)+O41*T41)</f>
        <v>381148.69791061687</v>
      </c>
      <c r="W41" s="113">
        <f>SUM(V41:V$42)</f>
        <v>908186.83432477491</v>
      </c>
      <c r="X41" s="114">
        <f t="shared" si="0"/>
        <v>342433.06835051917</v>
      </c>
      <c r="Y41" s="112">
        <f>SUM(X41:X$42)</f>
        <v>689587.91135379951</v>
      </c>
      <c r="Z41" s="112">
        <f t="shared" si="1"/>
        <v>38715.629560097688</v>
      </c>
      <c r="AA41" s="113">
        <f>SUM(Z41:Z$42)</f>
        <v>218598.92297097534</v>
      </c>
      <c r="AB41" s="106">
        <f t="shared" si="2"/>
        <v>11.092540190530265</v>
      </c>
      <c r="AC41" s="107">
        <f t="shared" si="3"/>
        <v>8.4225858958668827</v>
      </c>
      <c r="AD41" s="115">
        <f t="shared" si="16"/>
        <v>75.930181466074558</v>
      </c>
      <c r="AE41" s="107">
        <f t="shared" si="4"/>
        <v>2.6699542946633814</v>
      </c>
      <c r="AF41" s="116">
        <f t="shared" si="17"/>
        <v>24.069818533925435</v>
      </c>
      <c r="AH41" s="117">
        <f>IF(D41=0,0,T41*T41*(1-T41)/D41)</f>
        <v>3.5769720725487263E-4</v>
      </c>
      <c r="AI41" s="118">
        <f t="shared" si="18"/>
        <v>1.5982217400902665E-4</v>
      </c>
      <c r="AJ41" s="118">
        <f>U41*U41*((1-O41)*5+AB42)^2*AH41</f>
        <v>232946886.6769754</v>
      </c>
      <c r="AK41" s="118">
        <f>SUM(AJ41:AJ$42)/U41/U41</f>
        <v>3.4751097808704709E-2</v>
      </c>
      <c r="AL41" s="118">
        <f>U41*U41*((1-O41)*5*(1-S41)+AC42)^2*AH41+V41*V41*AI41</f>
        <v>141879533.7393342</v>
      </c>
      <c r="AM41" s="118">
        <f>SUM(AL41:AL$42)/U41/U41</f>
        <v>3.2898533070790527E-2</v>
      </c>
      <c r="AN41" s="118">
        <f>U41*U41*((1-O41)*5*S41+AE42)^2*AH41+V41*V41*AI41</f>
        <v>42309828.023076892</v>
      </c>
      <c r="AO41" s="119">
        <f>SUM(AN41:AN$42)/U41/U41</f>
        <v>1.8044689641117398E-2</v>
      </c>
      <c r="AP41" s="106">
        <f t="shared" si="5"/>
        <v>10.72716392236015</v>
      </c>
      <c r="AQ41" s="107">
        <f t="shared" si="6"/>
        <v>11.45791645870038</v>
      </c>
      <c r="AR41" s="107">
        <f t="shared" si="7"/>
        <v>8.0670820215634524</v>
      </c>
      <c r="AS41" s="107">
        <f t="shared" si="8"/>
        <v>8.7780897701703129</v>
      </c>
      <c r="AT41" s="107">
        <f t="shared" si="9"/>
        <v>2.4066664678932921</v>
      </c>
      <c r="AU41" s="120">
        <f t="shared" si="10"/>
        <v>2.9332421214334707</v>
      </c>
    </row>
    <row r="42" spans="1:47" ht="14.45" customHeight="1" thickBot="1" x14ac:dyDescent="0.2">
      <c r="A42" s="157"/>
      <c r="B42" s="158" t="s">
        <v>85</v>
      </c>
      <c r="C42" s="159">
        <v>2416</v>
      </c>
      <c r="D42" s="160">
        <v>280</v>
      </c>
      <c r="E42" s="160">
        <v>794</v>
      </c>
      <c r="F42" s="161">
        <v>271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0.11589403973509933</v>
      </c>
      <c r="R42" s="168">
        <f t="shared" si="14"/>
        <v>0.1316803616075955</v>
      </c>
      <c r="S42" s="169">
        <f t="shared" si="15"/>
        <v>0.34130982367758189</v>
      </c>
      <c r="T42" s="165">
        <v>1</v>
      </c>
      <c r="U42" s="170">
        <f>U41*(1-T41)</f>
        <v>69400.572384009574</v>
      </c>
      <c r="V42" s="170">
        <f>U42/R42</f>
        <v>527038.13641415804</v>
      </c>
      <c r="W42" s="171">
        <f>SUM(V42:V$42)</f>
        <v>527038.13641415804</v>
      </c>
      <c r="X42" s="165">
        <f t="shared" si="0"/>
        <v>347154.8430032804</v>
      </c>
      <c r="Y42" s="170">
        <f>SUM(X42:X$42)</f>
        <v>347154.8430032804</v>
      </c>
      <c r="Z42" s="170">
        <f t="shared" si="1"/>
        <v>179883.29341087764</v>
      </c>
      <c r="AA42" s="171">
        <f>SUM(Z42:Z$42)</f>
        <v>179883.29341087764</v>
      </c>
      <c r="AB42" s="172">
        <f t="shared" si="2"/>
        <v>7.5941468248695836</v>
      </c>
      <c r="AC42" s="166">
        <f t="shared" si="3"/>
        <v>5.0021899110916781</v>
      </c>
      <c r="AD42" s="173">
        <f t="shared" si="16"/>
        <v>65.869017632241821</v>
      </c>
      <c r="AE42" s="166">
        <f t="shared" si="4"/>
        <v>2.5919569137779059</v>
      </c>
      <c r="AF42" s="174">
        <f t="shared" si="17"/>
        <v>34.130982367758186</v>
      </c>
      <c r="AH42" s="175">
        <f>0</f>
        <v>0</v>
      </c>
      <c r="AI42" s="176">
        <f t="shared" si="18"/>
        <v>2.8314537523773281E-4</v>
      </c>
      <c r="AJ42" s="176">
        <v>0</v>
      </c>
      <c r="AK42" s="176">
        <f>(1-R42)/R42/R42/D42</f>
        <v>0.17884613990288287</v>
      </c>
      <c r="AL42" s="176">
        <f>V42*V42*AI42</f>
        <v>78649063.580562025</v>
      </c>
      <c r="AM42" s="176">
        <f>(1-S42)*(1-S42)*(1-R42)/R42/R42/D42+AI42/R42/R42</f>
        <v>9.3925761879744288E-2</v>
      </c>
      <c r="AN42" s="176">
        <f>V42*V42*AI42</f>
        <v>78649063.580562025</v>
      </c>
      <c r="AO42" s="177">
        <f>S42*S42*(1-R42)/R42/R42/D42+AI42/R42/R42</f>
        <v>3.7163510928199611E-2</v>
      </c>
      <c r="AP42" s="172">
        <f t="shared" si="5"/>
        <v>6.7652588161187541</v>
      </c>
      <c r="AQ42" s="166">
        <f t="shared" si="6"/>
        <v>8.4230348336204131</v>
      </c>
      <c r="AR42" s="166">
        <f t="shared" si="7"/>
        <v>4.4015026323540427</v>
      </c>
      <c r="AS42" s="166">
        <f t="shared" si="8"/>
        <v>5.6028771898293135</v>
      </c>
      <c r="AT42" s="166">
        <f t="shared" si="9"/>
        <v>2.214111252718034</v>
      </c>
      <c r="AU42" s="178">
        <f t="shared" si="10"/>
        <v>2.9698025748377779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80.454122638878687</v>
      </c>
      <c r="D47" s="194">
        <f t="shared" ref="D47:E82" si="35">AP7</f>
        <v>78.958799773387156</v>
      </c>
      <c r="E47" s="195">
        <f t="shared" si="35"/>
        <v>81.949445504370217</v>
      </c>
      <c r="F47" s="196">
        <f>AC7</f>
        <v>79.371688061552959</v>
      </c>
      <c r="G47" s="194">
        <f t="shared" ref="G47:H82" si="36">AR7</f>
        <v>77.929976360766233</v>
      </c>
      <c r="H47" s="194">
        <f t="shared" si="36"/>
        <v>80.813399762339685</v>
      </c>
      <c r="I47" s="197">
        <f t="shared" ref="I47:J82" si="37">AD7</f>
        <v>98.654594019769164</v>
      </c>
      <c r="J47" s="196">
        <f t="shared" si="37"/>
        <v>1.082434577325726</v>
      </c>
      <c r="K47" s="194">
        <f t="shared" ref="K47:L82" si="38">AT7</f>
        <v>0.9002945249697597</v>
      </c>
      <c r="L47" s="194">
        <f t="shared" si="38"/>
        <v>1.2645746296816922</v>
      </c>
      <c r="M47" s="198">
        <f>AF7</f>
        <v>1.3454059802308376</v>
      </c>
    </row>
    <row r="48" spans="1:47" ht="14.45" customHeight="1" x14ac:dyDescent="0.25">
      <c r="A48" s="75"/>
      <c r="B48" s="99">
        <v>5</v>
      </c>
      <c r="C48" s="199">
        <f>AB8</f>
        <v>75.809791970201843</v>
      </c>
      <c r="D48" s="199">
        <f t="shared" si="35"/>
        <v>74.480179390878845</v>
      </c>
      <c r="E48" s="200">
        <f t="shared" si="35"/>
        <v>77.139404549524841</v>
      </c>
      <c r="F48" s="201">
        <f>AC8</f>
        <v>74.722523785617895</v>
      </c>
      <c r="G48" s="199">
        <f t="shared" si="36"/>
        <v>73.448875523273287</v>
      </c>
      <c r="H48" s="199">
        <f t="shared" si="36"/>
        <v>75.996172047962503</v>
      </c>
      <c r="I48" s="202">
        <f t="shared" si="37"/>
        <v>98.565794528216998</v>
      </c>
      <c r="J48" s="201">
        <f t="shared" si="37"/>
        <v>1.087268184583962</v>
      </c>
      <c r="K48" s="199">
        <f t="shared" si="38"/>
        <v>0.90456134060718474</v>
      </c>
      <c r="L48" s="199">
        <f t="shared" si="38"/>
        <v>1.2699750285607392</v>
      </c>
      <c r="M48" s="203">
        <f>AF8</f>
        <v>1.4342054717830235</v>
      </c>
    </row>
    <row r="49" spans="1:13" ht="14.45" customHeight="1" x14ac:dyDescent="0.25">
      <c r="A49" s="75"/>
      <c r="B49" s="99">
        <v>10</v>
      </c>
      <c r="C49" s="199">
        <f t="shared" ref="C49:C62" si="39">AB9</f>
        <v>70.809791970201857</v>
      </c>
      <c r="D49" s="199">
        <f t="shared" si="35"/>
        <v>69.48017939087886</v>
      </c>
      <c r="E49" s="200">
        <f t="shared" si="35"/>
        <v>72.139404549524855</v>
      </c>
      <c r="F49" s="201">
        <f t="shared" ref="F49:F62" si="40">AC9</f>
        <v>69.722523785617895</v>
      </c>
      <c r="G49" s="199">
        <f t="shared" si="36"/>
        <v>68.448875523273287</v>
      </c>
      <c r="H49" s="199">
        <f t="shared" si="36"/>
        <v>70.996172047962503</v>
      </c>
      <c r="I49" s="202">
        <f t="shared" si="37"/>
        <v>98.464522837404317</v>
      </c>
      <c r="J49" s="201">
        <f t="shared" si="37"/>
        <v>1.087268184583962</v>
      </c>
      <c r="K49" s="199">
        <f t="shared" si="38"/>
        <v>0.90456134060718474</v>
      </c>
      <c r="L49" s="199">
        <f t="shared" si="38"/>
        <v>1.2699750285607392</v>
      </c>
      <c r="M49" s="203">
        <f t="shared" ref="M49:M62" si="41">AF9</f>
        <v>1.535477162595684</v>
      </c>
    </row>
    <row r="50" spans="1:13" ht="14.45" customHeight="1" x14ac:dyDescent="0.25">
      <c r="A50" s="75"/>
      <c r="B50" s="99">
        <v>15</v>
      </c>
      <c r="C50" s="199">
        <f t="shared" si="39"/>
        <v>66.042221622173386</v>
      </c>
      <c r="D50" s="199">
        <f t="shared" si="35"/>
        <v>64.788526972145945</v>
      </c>
      <c r="E50" s="200">
        <f t="shared" si="35"/>
        <v>67.295916272200827</v>
      </c>
      <c r="F50" s="201">
        <f t="shared" si="40"/>
        <v>64.951230300424967</v>
      </c>
      <c r="G50" s="199">
        <f t="shared" si="36"/>
        <v>63.754702320966736</v>
      </c>
      <c r="H50" s="199">
        <f t="shared" si="36"/>
        <v>66.147758279883192</v>
      </c>
      <c r="I50" s="202">
        <f t="shared" si="37"/>
        <v>98.348039640474298</v>
      </c>
      <c r="J50" s="201">
        <f t="shared" si="37"/>
        <v>1.0909913217484177</v>
      </c>
      <c r="K50" s="199">
        <f t="shared" si="38"/>
        <v>0.90780462070292134</v>
      </c>
      <c r="L50" s="199">
        <f t="shared" si="38"/>
        <v>1.2741780227939141</v>
      </c>
      <c r="M50" s="203">
        <f t="shared" si="41"/>
        <v>1.651960359525704</v>
      </c>
    </row>
    <row r="51" spans="1:13" ht="14.45" customHeight="1" x14ac:dyDescent="0.25">
      <c r="A51" s="75"/>
      <c r="B51" s="99">
        <v>20</v>
      </c>
      <c r="C51" s="199">
        <f t="shared" si="39"/>
        <v>61.042221622173386</v>
      </c>
      <c r="D51" s="199">
        <f t="shared" si="35"/>
        <v>59.788526972145945</v>
      </c>
      <c r="E51" s="200">
        <f t="shared" si="35"/>
        <v>62.295916272200827</v>
      </c>
      <c r="F51" s="201">
        <f t="shared" si="40"/>
        <v>59.951230300424967</v>
      </c>
      <c r="G51" s="199">
        <f t="shared" si="36"/>
        <v>58.754702320966736</v>
      </c>
      <c r="H51" s="199">
        <f t="shared" si="36"/>
        <v>61.147758279883199</v>
      </c>
      <c r="I51" s="202">
        <f t="shared" si="37"/>
        <v>98.212726711519096</v>
      </c>
      <c r="J51" s="201">
        <f t="shared" si="37"/>
        <v>1.0909913217484177</v>
      </c>
      <c r="K51" s="199">
        <f t="shared" si="38"/>
        <v>0.90780462070292134</v>
      </c>
      <c r="L51" s="199">
        <f t="shared" si="38"/>
        <v>1.2741780227939141</v>
      </c>
      <c r="M51" s="203">
        <f t="shared" si="41"/>
        <v>1.7872732884809006</v>
      </c>
    </row>
    <row r="52" spans="1:13" ht="14.45" customHeight="1" x14ac:dyDescent="0.25">
      <c r="A52" s="75"/>
      <c r="B52" s="99">
        <v>25</v>
      </c>
      <c r="C52" s="199">
        <f t="shared" si="39"/>
        <v>56.0422216221734</v>
      </c>
      <c r="D52" s="199">
        <f t="shared" si="35"/>
        <v>54.788526972145959</v>
      </c>
      <c r="E52" s="200">
        <f t="shared" si="35"/>
        <v>57.295916272200841</v>
      </c>
      <c r="F52" s="201">
        <f t="shared" si="40"/>
        <v>54.951230300424974</v>
      </c>
      <c r="G52" s="199">
        <f t="shared" si="36"/>
        <v>53.754702320966743</v>
      </c>
      <c r="H52" s="199">
        <f t="shared" si="36"/>
        <v>56.147758279883206</v>
      </c>
      <c r="I52" s="202">
        <f t="shared" si="37"/>
        <v>98.053268963704383</v>
      </c>
      <c r="J52" s="201">
        <f t="shared" si="37"/>
        <v>1.0909913217484177</v>
      </c>
      <c r="K52" s="199">
        <f t="shared" si="38"/>
        <v>0.90780462070292134</v>
      </c>
      <c r="L52" s="199">
        <f t="shared" si="38"/>
        <v>1.2741780227939141</v>
      </c>
      <c r="M52" s="203">
        <f t="shared" si="41"/>
        <v>1.9467310362956083</v>
      </c>
    </row>
    <row r="53" spans="1:13" ht="14.45" customHeight="1" x14ac:dyDescent="0.25">
      <c r="A53" s="75"/>
      <c r="B53" s="99">
        <v>30</v>
      </c>
      <c r="C53" s="199">
        <f t="shared" si="39"/>
        <v>51.042221622173393</v>
      </c>
      <c r="D53" s="199">
        <f t="shared" si="35"/>
        <v>49.788526972145952</v>
      </c>
      <c r="E53" s="200">
        <f t="shared" si="35"/>
        <v>52.295916272200834</v>
      </c>
      <c r="F53" s="201">
        <f t="shared" si="40"/>
        <v>49.951230300424967</v>
      </c>
      <c r="G53" s="199">
        <f t="shared" si="36"/>
        <v>48.754702320966736</v>
      </c>
      <c r="H53" s="199">
        <f t="shared" si="36"/>
        <v>51.147758279883199</v>
      </c>
      <c r="I53" s="202">
        <f t="shared" si="37"/>
        <v>97.862570853940881</v>
      </c>
      <c r="J53" s="201">
        <f t="shared" si="37"/>
        <v>1.0909913217484177</v>
      </c>
      <c r="K53" s="199">
        <f t="shared" si="38"/>
        <v>0.90780462070292134</v>
      </c>
      <c r="L53" s="199">
        <f t="shared" si="38"/>
        <v>1.2741780227939141</v>
      </c>
      <c r="M53" s="203">
        <f t="shared" si="41"/>
        <v>2.1374291460591071</v>
      </c>
    </row>
    <row r="54" spans="1:13" ht="14.45" customHeight="1" x14ac:dyDescent="0.25">
      <c r="A54" s="75"/>
      <c r="B54" s="99">
        <v>35</v>
      </c>
      <c r="C54" s="199">
        <f t="shared" si="39"/>
        <v>46.219082188812401</v>
      </c>
      <c r="D54" s="199">
        <f t="shared" si="35"/>
        <v>45.009681436515486</v>
      </c>
      <c r="E54" s="200">
        <f t="shared" si="35"/>
        <v>47.428482941109316</v>
      </c>
      <c r="F54" s="201">
        <f t="shared" si="40"/>
        <v>45.124105970635718</v>
      </c>
      <c r="G54" s="199">
        <f t="shared" si="36"/>
        <v>43.972182596963378</v>
      </c>
      <c r="H54" s="199">
        <f t="shared" si="36"/>
        <v>46.276029344308057</v>
      </c>
      <c r="I54" s="202">
        <f t="shared" si="37"/>
        <v>97.63090012539945</v>
      </c>
      <c r="J54" s="201">
        <f t="shared" si="37"/>
        <v>1.0949762181766749</v>
      </c>
      <c r="K54" s="199">
        <f t="shared" si="38"/>
        <v>0.91128699775142852</v>
      </c>
      <c r="L54" s="199">
        <f t="shared" si="38"/>
        <v>1.2786654386019214</v>
      </c>
      <c r="M54" s="203">
        <f t="shared" si="41"/>
        <v>2.3690998746005394</v>
      </c>
    </row>
    <row r="55" spans="1:13" ht="14.45" customHeight="1" x14ac:dyDescent="0.25">
      <c r="A55" s="75"/>
      <c r="B55" s="99">
        <v>40</v>
      </c>
      <c r="C55" s="199">
        <f t="shared" si="39"/>
        <v>41.773458775221606</v>
      </c>
      <c r="D55" s="199">
        <f t="shared" si="35"/>
        <v>40.677479482580672</v>
      </c>
      <c r="E55" s="200">
        <f t="shared" si="35"/>
        <v>42.869438067862539</v>
      </c>
      <c r="F55" s="201">
        <f t="shared" si="40"/>
        <v>40.664557979497843</v>
      </c>
      <c r="G55" s="199">
        <f t="shared" si="36"/>
        <v>39.62686749566889</v>
      </c>
      <c r="H55" s="199">
        <f t="shared" si="36"/>
        <v>41.702248463326796</v>
      </c>
      <c r="I55" s="202">
        <f t="shared" si="37"/>
        <v>97.345441751207062</v>
      </c>
      <c r="J55" s="201">
        <f t="shared" si="37"/>
        <v>1.1089007957237584</v>
      </c>
      <c r="K55" s="199">
        <f t="shared" si="38"/>
        <v>0.92338320830802034</v>
      </c>
      <c r="L55" s="199">
        <f t="shared" si="38"/>
        <v>1.2944183831394964</v>
      </c>
      <c r="M55" s="203">
        <f t="shared" si="41"/>
        <v>2.6545582487929282</v>
      </c>
    </row>
    <row r="56" spans="1:13" ht="14.45" customHeight="1" x14ac:dyDescent="0.25">
      <c r="A56" s="75"/>
      <c r="B56" s="99">
        <v>45</v>
      </c>
      <c r="C56" s="199">
        <f t="shared" si="39"/>
        <v>37.081879521955109</v>
      </c>
      <c r="D56" s="199">
        <f t="shared" si="35"/>
        <v>36.034300911687545</v>
      </c>
      <c r="E56" s="200">
        <f t="shared" si="35"/>
        <v>38.129458132222673</v>
      </c>
      <c r="F56" s="201">
        <f t="shared" si="40"/>
        <v>35.964233941969418</v>
      </c>
      <c r="G56" s="199">
        <f t="shared" si="36"/>
        <v>34.975322544426781</v>
      </c>
      <c r="H56" s="199">
        <f t="shared" si="36"/>
        <v>36.953145339512055</v>
      </c>
      <c r="I56" s="202">
        <f t="shared" si="37"/>
        <v>96.986006118368493</v>
      </c>
      <c r="J56" s="201">
        <f t="shared" si="37"/>
        <v>1.117645579985685</v>
      </c>
      <c r="K56" s="199">
        <f t="shared" si="38"/>
        <v>0.93092910967389075</v>
      </c>
      <c r="L56" s="199">
        <f t="shared" si="38"/>
        <v>1.3043620502974793</v>
      </c>
      <c r="M56" s="203">
        <f t="shared" si="41"/>
        <v>3.0139938816314835</v>
      </c>
    </row>
    <row r="57" spans="1:13" ht="14.45" customHeight="1" x14ac:dyDescent="0.25">
      <c r="A57" s="75"/>
      <c r="B57" s="99">
        <v>50</v>
      </c>
      <c r="C57" s="199">
        <f t="shared" si="39"/>
        <v>32.255108983909984</v>
      </c>
      <c r="D57" s="199">
        <f t="shared" si="35"/>
        <v>31.230130200822806</v>
      </c>
      <c r="E57" s="200">
        <f t="shared" si="35"/>
        <v>33.280087766997163</v>
      </c>
      <c r="F57" s="201">
        <f t="shared" si="40"/>
        <v>31.134854584585437</v>
      </c>
      <c r="G57" s="199">
        <f t="shared" si="36"/>
        <v>30.168670151878771</v>
      </c>
      <c r="H57" s="199">
        <f t="shared" si="36"/>
        <v>32.101039017292102</v>
      </c>
      <c r="I57" s="202">
        <f t="shared" si="37"/>
        <v>96.526893150838916</v>
      </c>
      <c r="J57" s="201">
        <f t="shared" si="37"/>
        <v>1.1202543993245495</v>
      </c>
      <c r="K57" s="199">
        <f t="shared" si="38"/>
        <v>0.93299393905504435</v>
      </c>
      <c r="L57" s="199">
        <f t="shared" si="38"/>
        <v>1.3075148595940547</v>
      </c>
      <c r="M57" s="203">
        <f t="shared" si="41"/>
        <v>3.4731068491610833</v>
      </c>
    </row>
    <row r="58" spans="1:13" ht="14.45" customHeight="1" x14ac:dyDescent="0.25">
      <c r="A58" s="75"/>
      <c r="B58" s="99">
        <v>55</v>
      </c>
      <c r="C58" s="199">
        <f t="shared" si="39"/>
        <v>27.526890734236822</v>
      </c>
      <c r="D58" s="199">
        <f t="shared" si="35"/>
        <v>26.539703214953274</v>
      </c>
      <c r="E58" s="200">
        <f t="shared" si="35"/>
        <v>28.514078253520371</v>
      </c>
      <c r="F58" s="201">
        <f t="shared" si="40"/>
        <v>26.399896358361026</v>
      </c>
      <c r="G58" s="199">
        <f t="shared" si="36"/>
        <v>25.471309534601165</v>
      </c>
      <c r="H58" s="199">
        <f t="shared" si="36"/>
        <v>27.328483182120888</v>
      </c>
      <c r="I58" s="202">
        <f t="shared" si="37"/>
        <v>95.905842084539955</v>
      </c>
      <c r="J58" s="201">
        <f t="shared" si="37"/>
        <v>1.126994375875805</v>
      </c>
      <c r="K58" s="199">
        <f t="shared" si="38"/>
        <v>0.9386970368005485</v>
      </c>
      <c r="L58" s="199">
        <f t="shared" si="38"/>
        <v>1.3152917149510615</v>
      </c>
      <c r="M58" s="203">
        <f t="shared" si="41"/>
        <v>4.0941579154600829</v>
      </c>
    </row>
    <row r="59" spans="1:13" ht="14.45" customHeight="1" x14ac:dyDescent="0.25">
      <c r="A59" s="75"/>
      <c r="B59" s="99">
        <v>60</v>
      </c>
      <c r="C59" s="199">
        <f t="shared" si="39"/>
        <v>23.558439068328198</v>
      </c>
      <c r="D59" s="199">
        <f t="shared" si="35"/>
        <v>22.704261030513681</v>
      </c>
      <c r="E59" s="200">
        <f t="shared" si="35"/>
        <v>24.412617106142715</v>
      </c>
      <c r="F59" s="201">
        <f t="shared" si="40"/>
        <v>22.392484091815948</v>
      </c>
      <c r="G59" s="199">
        <f t="shared" si="36"/>
        <v>21.594690489130631</v>
      </c>
      <c r="H59" s="199">
        <f t="shared" si="36"/>
        <v>23.190277694501265</v>
      </c>
      <c r="I59" s="202">
        <f t="shared" si="37"/>
        <v>95.050796985612891</v>
      </c>
      <c r="J59" s="201">
        <f t="shared" si="37"/>
        <v>1.1659549765122443</v>
      </c>
      <c r="K59" s="199">
        <f t="shared" si="38"/>
        <v>0.97230921381453905</v>
      </c>
      <c r="L59" s="199">
        <f t="shared" si="38"/>
        <v>1.3596007392099496</v>
      </c>
      <c r="M59" s="203">
        <f t="shared" si="41"/>
        <v>4.9492030143870869</v>
      </c>
    </row>
    <row r="60" spans="1:13" ht="14.45" customHeight="1" x14ac:dyDescent="0.25">
      <c r="A60" s="75"/>
      <c r="B60" s="99">
        <v>65</v>
      </c>
      <c r="C60" s="199">
        <f t="shared" si="39"/>
        <v>19.711805081715344</v>
      </c>
      <c r="D60" s="199">
        <f t="shared" si="35"/>
        <v>18.984727140006775</v>
      </c>
      <c r="E60" s="200">
        <f t="shared" si="35"/>
        <v>20.438883023423912</v>
      </c>
      <c r="F60" s="201">
        <f t="shared" si="40"/>
        <v>18.502306217134656</v>
      </c>
      <c r="G60" s="199">
        <f t="shared" si="36"/>
        <v>17.827944004308257</v>
      </c>
      <c r="H60" s="199">
        <f t="shared" si="36"/>
        <v>19.176668429961055</v>
      </c>
      <c r="I60" s="202">
        <f t="shared" si="37"/>
        <v>93.864088755105342</v>
      </c>
      <c r="J60" s="201">
        <f t="shared" si="37"/>
        <v>1.2094988645806859</v>
      </c>
      <c r="K60" s="199">
        <f t="shared" si="38"/>
        <v>1.0090164520166613</v>
      </c>
      <c r="L60" s="199">
        <f t="shared" si="38"/>
        <v>1.4099812771447104</v>
      </c>
      <c r="M60" s="203">
        <f t="shared" si="41"/>
        <v>6.1359112448946451</v>
      </c>
    </row>
    <row r="61" spans="1:13" ht="14.45" customHeight="1" x14ac:dyDescent="0.25">
      <c r="A61" s="75"/>
      <c r="B61" s="99">
        <v>70</v>
      </c>
      <c r="C61" s="199">
        <f t="shared" si="39"/>
        <v>15.807057144065624</v>
      </c>
      <c r="D61" s="199">
        <f t="shared" si="35"/>
        <v>15.161159892259041</v>
      </c>
      <c r="E61" s="200">
        <f t="shared" si="35"/>
        <v>16.452954395872208</v>
      </c>
      <c r="F61" s="201">
        <f t="shared" si="40"/>
        <v>14.570469930515044</v>
      </c>
      <c r="G61" s="199">
        <f t="shared" si="36"/>
        <v>13.973421584463786</v>
      </c>
      <c r="H61" s="199">
        <f t="shared" si="36"/>
        <v>15.167518276566302</v>
      </c>
      <c r="I61" s="202">
        <f t="shared" si="37"/>
        <v>92.176992831237868</v>
      </c>
      <c r="J61" s="201">
        <f t="shared" si="37"/>
        <v>1.2365872135505791</v>
      </c>
      <c r="K61" s="199">
        <f t="shared" si="38"/>
        <v>1.0286073040717243</v>
      </c>
      <c r="L61" s="199">
        <f t="shared" si="38"/>
        <v>1.4445671230294339</v>
      </c>
      <c r="M61" s="203">
        <f t="shared" si="41"/>
        <v>7.8230071687621239</v>
      </c>
    </row>
    <row r="62" spans="1:13" ht="14.45" customHeight="1" x14ac:dyDescent="0.25">
      <c r="A62" s="75"/>
      <c r="B62" s="99">
        <v>75</v>
      </c>
      <c r="C62" s="199">
        <f t="shared" si="39"/>
        <v>12.163910545208148</v>
      </c>
      <c r="D62" s="199">
        <f t="shared" si="35"/>
        <v>11.579393051635815</v>
      </c>
      <c r="E62" s="200">
        <f t="shared" si="35"/>
        <v>12.748428038780482</v>
      </c>
      <c r="F62" s="201">
        <f t="shared" si="40"/>
        <v>10.907293897339777</v>
      </c>
      <c r="G62" s="199">
        <f t="shared" si="36"/>
        <v>10.365337884137853</v>
      </c>
      <c r="H62" s="199">
        <f t="shared" si="36"/>
        <v>11.449249910541701</v>
      </c>
      <c r="I62" s="202">
        <f t="shared" si="37"/>
        <v>89.669303772022531</v>
      </c>
      <c r="J62" s="201">
        <f t="shared" si="37"/>
        <v>1.2566166478683738</v>
      </c>
      <c r="K62" s="199">
        <f t="shared" si="38"/>
        <v>1.035849468673204</v>
      </c>
      <c r="L62" s="199">
        <f t="shared" si="38"/>
        <v>1.4773838270635435</v>
      </c>
      <c r="M62" s="203">
        <f t="shared" si="41"/>
        <v>10.330696227977485</v>
      </c>
    </row>
    <row r="63" spans="1:13" ht="14.45" customHeight="1" x14ac:dyDescent="0.25">
      <c r="A63" s="75"/>
      <c r="B63" s="99">
        <v>80</v>
      </c>
      <c r="C63" s="199">
        <f>AB23</f>
        <v>9.0306313806503518</v>
      </c>
      <c r="D63" s="199">
        <f t="shared" si="35"/>
        <v>8.5745996769786519</v>
      </c>
      <c r="E63" s="200">
        <f t="shared" si="35"/>
        <v>9.4866630843220516</v>
      </c>
      <c r="F63" s="201">
        <f>AC23</f>
        <v>7.7551802994162928</v>
      </c>
      <c r="G63" s="199">
        <f t="shared" si="36"/>
        <v>7.3147985708956673</v>
      </c>
      <c r="H63" s="199">
        <f t="shared" si="36"/>
        <v>8.1955620279369192</v>
      </c>
      <c r="I63" s="202">
        <f t="shared" si="37"/>
        <v>85.876390836116641</v>
      </c>
      <c r="J63" s="201">
        <f t="shared" si="37"/>
        <v>1.275451081234058</v>
      </c>
      <c r="K63" s="199">
        <f t="shared" si="38"/>
        <v>1.037629028046839</v>
      </c>
      <c r="L63" s="199">
        <f t="shared" si="38"/>
        <v>1.5132731344212771</v>
      </c>
      <c r="M63" s="203">
        <f>AF23</f>
        <v>14.123609163883344</v>
      </c>
    </row>
    <row r="64" spans="1:13" ht="14.45" customHeight="1" x14ac:dyDescent="0.25">
      <c r="A64" s="51"/>
      <c r="B64" s="121">
        <v>85</v>
      </c>
      <c r="C64" s="204">
        <f>AB24</f>
        <v>6.2012135916236319</v>
      </c>
      <c r="D64" s="204">
        <f t="shared" si="35"/>
        <v>5.3099945403727498</v>
      </c>
      <c r="E64" s="205">
        <f t="shared" si="35"/>
        <v>7.0924326428745141</v>
      </c>
      <c r="F64" s="206">
        <f>AC24</f>
        <v>4.9164317701546478</v>
      </c>
      <c r="G64" s="204">
        <f t="shared" si="36"/>
        <v>4.1639164870969907</v>
      </c>
      <c r="H64" s="204">
        <f t="shared" si="36"/>
        <v>5.668947053212305</v>
      </c>
      <c r="I64" s="207">
        <f t="shared" si="37"/>
        <v>79.281767955801115</v>
      </c>
      <c r="J64" s="206">
        <f t="shared" si="37"/>
        <v>1.2847818214689846</v>
      </c>
      <c r="K64" s="204">
        <f t="shared" si="38"/>
        <v>0.96677893432070583</v>
      </c>
      <c r="L64" s="204">
        <f t="shared" si="38"/>
        <v>1.6027847086172633</v>
      </c>
      <c r="M64" s="208">
        <f>AF24</f>
        <v>20.718232044198896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86.852421571643532</v>
      </c>
      <c r="D65" s="210">
        <f t="shared" si="35"/>
        <v>85.76173918492205</v>
      </c>
      <c r="E65" s="211">
        <f t="shared" si="35"/>
        <v>87.943103958365015</v>
      </c>
      <c r="F65" s="212">
        <f>AC25</f>
        <v>84.395115306512565</v>
      </c>
      <c r="G65" s="210">
        <f t="shared" si="36"/>
        <v>83.387205033595436</v>
      </c>
      <c r="H65" s="210">
        <f t="shared" si="36"/>
        <v>85.403025579429695</v>
      </c>
      <c r="I65" s="213">
        <f t="shared" si="37"/>
        <v>97.170710705971558</v>
      </c>
      <c r="J65" s="212">
        <f t="shared" si="37"/>
        <v>2.457306265130955</v>
      </c>
      <c r="K65" s="210">
        <f t="shared" si="38"/>
        <v>2.2064399867930096</v>
      </c>
      <c r="L65" s="210">
        <f t="shared" si="38"/>
        <v>2.7081725434689004</v>
      </c>
      <c r="M65" s="214">
        <f>AF25</f>
        <v>2.8292892940284369</v>
      </c>
    </row>
    <row r="66" spans="1:13" ht="14.45" customHeight="1" x14ac:dyDescent="0.25">
      <c r="A66" s="155"/>
      <c r="B66" s="99">
        <v>5</v>
      </c>
      <c r="C66" s="199">
        <f>AB26</f>
        <v>81.852421571643532</v>
      </c>
      <c r="D66" s="199">
        <f t="shared" si="35"/>
        <v>80.76173918492205</v>
      </c>
      <c r="E66" s="200">
        <f t="shared" si="35"/>
        <v>82.943103958365015</v>
      </c>
      <c r="F66" s="201">
        <f>AC26</f>
        <v>79.395115306512579</v>
      </c>
      <c r="G66" s="199">
        <f t="shared" si="36"/>
        <v>78.38720503359545</v>
      </c>
      <c r="H66" s="199">
        <f t="shared" si="36"/>
        <v>80.403025579429709</v>
      </c>
      <c r="I66" s="202">
        <f t="shared" si="37"/>
        <v>96.997882019922727</v>
      </c>
      <c r="J66" s="201">
        <f t="shared" si="37"/>
        <v>2.457306265130955</v>
      </c>
      <c r="K66" s="199">
        <f t="shared" si="38"/>
        <v>2.2064399867930096</v>
      </c>
      <c r="L66" s="199">
        <f t="shared" si="38"/>
        <v>2.7081725434689004</v>
      </c>
      <c r="M66" s="203">
        <f>AF26</f>
        <v>3.0021179800772684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76.852421571643532</v>
      </c>
      <c r="D67" s="199">
        <f t="shared" si="35"/>
        <v>75.76173918492205</v>
      </c>
      <c r="E67" s="200">
        <f t="shared" si="35"/>
        <v>77.943103958365015</v>
      </c>
      <c r="F67" s="201">
        <f t="shared" ref="F67:F80" si="43">AC27</f>
        <v>74.395115306512579</v>
      </c>
      <c r="G67" s="199">
        <f t="shared" si="36"/>
        <v>73.38720503359545</v>
      </c>
      <c r="H67" s="199">
        <f t="shared" si="36"/>
        <v>75.403025579429709</v>
      </c>
      <c r="I67" s="202">
        <f t="shared" si="37"/>
        <v>96.802564948665676</v>
      </c>
      <c r="J67" s="201">
        <f t="shared" si="37"/>
        <v>2.457306265130955</v>
      </c>
      <c r="K67" s="199">
        <f t="shared" si="38"/>
        <v>2.2064399867930096</v>
      </c>
      <c r="L67" s="199">
        <f t="shared" si="38"/>
        <v>2.7081725434689004</v>
      </c>
      <c r="M67" s="203">
        <f t="shared" ref="M67:M80" si="44">AF27</f>
        <v>3.1974350513343284</v>
      </c>
    </row>
    <row r="68" spans="1:13" ht="14.45" customHeight="1" x14ac:dyDescent="0.25">
      <c r="A68" s="155"/>
      <c r="B68" s="99">
        <v>15</v>
      </c>
      <c r="C68" s="199">
        <f t="shared" si="42"/>
        <v>71.852421571643532</v>
      </c>
      <c r="D68" s="199">
        <f t="shared" si="35"/>
        <v>70.76173918492205</v>
      </c>
      <c r="E68" s="200">
        <f t="shared" si="35"/>
        <v>72.943103958365015</v>
      </c>
      <c r="F68" s="201">
        <f t="shared" si="43"/>
        <v>69.395115306512579</v>
      </c>
      <c r="G68" s="199">
        <f t="shared" si="36"/>
        <v>68.38720503359545</v>
      </c>
      <c r="H68" s="199">
        <f t="shared" si="36"/>
        <v>70.403025579429709</v>
      </c>
      <c r="I68" s="202">
        <f t="shared" si="37"/>
        <v>96.58006478921412</v>
      </c>
      <c r="J68" s="201">
        <f t="shared" si="37"/>
        <v>2.457306265130955</v>
      </c>
      <c r="K68" s="199">
        <f t="shared" si="38"/>
        <v>2.2064399867930096</v>
      </c>
      <c r="L68" s="199">
        <f t="shared" si="38"/>
        <v>2.7081725434689004</v>
      </c>
      <c r="M68" s="203">
        <f t="shared" si="44"/>
        <v>3.419935210785892</v>
      </c>
    </row>
    <row r="69" spans="1:13" ht="14.45" customHeight="1" x14ac:dyDescent="0.25">
      <c r="A69" s="155"/>
      <c r="B69" s="99">
        <v>20</v>
      </c>
      <c r="C69" s="199">
        <f t="shared" si="42"/>
        <v>66.852421571643532</v>
      </c>
      <c r="D69" s="199">
        <f t="shared" si="35"/>
        <v>65.76173918492205</v>
      </c>
      <c r="E69" s="200">
        <f t="shared" si="35"/>
        <v>67.943103958365015</v>
      </c>
      <c r="F69" s="201">
        <f t="shared" si="43"/>
        <v>64.395115306512579</v>
      </c>
      <c r="G69" s="199">
        <f t="shared" si="36"/>
        <v>63.387205033595443</v>
      </c>
      <c r="H69" s="199">
        <f t="shared" si="36"/>
        <v>65.403025579429709</v>
      </c>
      <c r="I69" s="202">
        <f t="shared" si="37"/>
        <v>96.324282341070415</v>
      </c>
      <c r="J69" s="201">
        <f t="shared" si="37"/>
        <v>2.457306265130955</v>
      </c>
      <c r="K69" s="199">
        <f t="shared" si="38"/>
        <v>2.2064399867930096</v>
      </c>
      <c r="L69" s="199">
        <f t="shared" si="38"/>
        <v>2.7081725434689004</v>
      </c>
      <c r="M69" s="203">
        <f t="shared" si="44"/>
        <v>3.6757176589295883</v>
      </c>
    </row>
    <row r="70" spans="1:13" ht="14.45" customHeight="1" x14ac:dyDescent="0.25">
      <c r="A70" s="155"/>
      <c r="B70" s="99">
        <v>25</v>
      </c>
      <c r="C70" s="199">
        <f t="shared" si="42"/>
        <v>61.852421571643539</v>
      </c>
      <c r="D70" s="199">
        <f t="shared" si="35"/>
        <v>60.761739184922057</v>
      </c>
      <c r="E70" s="200">
        <f t="shared" si="35"/>
        <v>62.943103958365022</v>
      </c>
      <c r="F70" s="201">
        <f t="shared" si="43"/>
        <v>59.395115306512572</v>
      </c>
      <c r="G70" s="199">
        <f t="shared" si="36"/>
        <v>58.387205033595436</v>
      </c>
      <c r="H70" s="199">
        <f t="shared" si="36"/>
        <v>60.403025579429709</v>
      </c>
      <c r="I70" s="202">
        <f t="shared" si="37"/>
        <v>96.027146225334647</v>
      </c>
      <c r="J70" s="201">
        <f t="shared" si="37"/>
        <v>2.457306265130955</v>
      </c>
      <c r="K70" s="199">
        <f t="shared" si="38"/>
        <v>2.2064399867930096</v>
      </c>
      <c r="L70" s="199">
        <f t="shared" si="38"/>
        <v>2.7081725434689004</v>
      </c>
      <c r="M70" s="203">
        <f t="shared" si="44"/>
        <v>3.972853774665333</v>
      </c>
    </row>
    <row r="71" spans="1:13" ht="14.45" customHeight="1" x14ac:dyDescent="0.25">
      <c r="A71" s="155"/>
      <c r="B71" s="99">
        <v>30</v>
      </c>
      <c r="C71" s="199">
        <f t="shared" si="42"/>
        <v>57.123341863797947</v>
      </c>
      <c r="D71" s="199">
        <f t="shared" si="35"/>
        <v>56.165617570981638</v>
      </c>
      <c r="E71" s="200">
        <f t="shared" si="35"/>
        <v>58.081066156614256</v>
      </c>
      <c r="F71" s="201">
        <f t="shared" si="43"/>
        <v>54.654801443207347</v>
      </c>
      <c r="G71" s="199">
        <f t="shared" si="36"/>
        <v>53.780191178335599</v>
      </c>
      <c r="H71" s="199">
        <f t="shared" si="36"/>
        <v>55.529411708079095</v>
      </c>
      <c r="I71" s="202">
        <f t="shared" si="37"/>
        <v>95.67857842337645</v>
      </c>
      <c r="J71" s="201">
        <f t="shared" si="37"/>
        <v>2.4685404205905912</v>
      </c>
      <c r="K71" s="199">
        <f t="shared" si="38"/>
        <v>2.2174954270733869</v>
      </c>
      <c r="L71" s="199">
        <f t="shared" si="38"/>
        <v>2.7195854141077955</v>
      </c>
      <c r="M71" s="203">
        <f t="shared" si="44"/>
        <v>4.3214215766235391</v>
      </c>
    </row>
    <row r="72" spans="1:13" ht="14.45" customHeight="1" x14ac:dyDescent="0.25">
      <c r="A72" s="155"/>
      <c r="B72" s="99">
        <v>35</v>
      </c>
      <c r="C72" s="199">
        <f t="shared" si="42"/>
        <v>52.12334186379794</v>
      </c>
      <c r="D72" s="199">
        <f t="shared" si="35"/>
        <v>51.165617570981631</v>
      </c>
      <c r="E72" s="200">
        <f t="shared" si="35"/>
        <v>53.081066156614249</v>
      </c>
      <c r="F72" s="201">
        <f t="shared" si="43"/>
        <v>49.654801443207347</v>
      </c>
      <c r="G72" s="199">
        <f t="shared" si="36"/>
        <v>48.780191178335599</v>
      </c>
      <c r="H72" s="199">
        <f t="shared" si="36"/>
        <v>50.529411708079095</v>
      </c>
      <c r="I72" s="202">
        <f t="shared" si="37"/>
        <v>95.26404038512905</v>
      </c>
      <c r="J72" s="201">
        <f t="shared" si="37"/>
        <v>2.4685404205905912</v>
      </c>
      <c r="K72" s="199">
        <f t="shared" si="38"/>
        <v>2.2174954270733869</v>
      </c>
      <c r="L72" s="199">
        <f t="shared" si="38"/>
        <v>2.7195854141077955</v>
      </c>
      <c r="M72" s="203">
        <f t="shared" si="44"/>
        <v>4.7359596148709455</v>
      </c>
    </row>
    <row r="73" spans="1:13" ht="14.45" customHeight="1" x14ac:dyDescent="0.25">
      <c r="A73" s="155"/>
      <c r="B73" s="99">
        <v>40</v>
      </c>
      <c r="C73" s="199">
        <f t="shared" si="42"/>
        <v>47.275952667260043</v>
      </c>
      <c r="D73" s="199">
        <f t="shared" si="35"/>
        <v>46.363178456721293</v>
      </c>
      <c r="E73" s="200">
        <f t="shared" si="35"/>
        <v>48.188726877798793</v>
      </c>
      <c r="F73" s="201">
        <f t="shared" si="43"/>
        <v>44.799796846899007</v>
      </c>
      <c r="G73" s="199">
        <f t="shared" si="36"/>
        <v>43.969943613729022</v>
      </c>
      <c r="H73" s="199">
        <f t="shared" si="36"/>
        <v>45.629650080068991</v>
      </c>
      <c r="I73" s="202">
        <f t="shared" si="37"/>
        <v>94.762335435546191</v>
      </c>
      <c r="J73" s="201">
        <f t="shared" si="37"/>
        <v>2.4761558203610372</v>
      </c>
      <c r="K73" s="199">
        <f t="shared" si="38"/>
        <v>2.2247804766375787</v>
      </c>
      <c r="L73" s="199">
        <f t="shared" si="38"/>
        <v>2.7275311640844957</v>
      </c>
      <c r="M73" s="203">
        <f t="shared" si="44"/>
        <v>5.237664564453814</v>
      </c>
    </row>
    <row r="74" spans="1:13" ht="14.45" customHeight="1" x14ac:dyDescent="0.25">
      <c r="A74" s="155"/>
      <c r="B74" s="99">
        <v>45</v>
      </c>
      <c r="C74" s="199">
        <f t="shared" si="42"/>
        <v>42.27595266726005</v>
      </c>
      <c r="D74" s="199">
        <f t="shared" si="35"/>
        <v>41.3631784567213</v>
      </c>
      <c r="E74" s="200">
        <f t="shared" si="35"/>
        <v>43.1887268777988</v>
      </c>
      <c r="F74" s="201">
        <f t="shared" si="43"/>
        <v>39.799796846899007</v>
      </c>
      <c r="G74" s="199">
        <f t="shared" si="36"/>
        <v>38.969943613729022</v>
      </c>
      <c r="H74" s="199">
        <f t="shared" si="36"/>
        <v>40.629650080068991</v>
      </c>
      <c r="I74" s="202">
        <f t="shared" si="37"/>
        <v>94.142873988316623</v>
      </c>
      <c r="J74" s="201">
        <f t="shared" si="37"/>
        <v>2.4761558203610372</v>
      </c>
      <c r="K74" s="199">
        <f t="shared" si="38"/>
        <v>2.2247804766375787</v>
      </c>
      <c r="L74" s="199">
        <f t="shared" si="38"/>
        <v>2.7275311640844957</v>
      </c>
      <c r="M74" s="203">
        <f t="shared" si="44"/>
        <v>5.8571260116833681</v>
      </c>
    </row>
    <row r="75" spans="1:13" ht="14.45" customHeight="1" x14ac:dyDescent="0.25">
      <c r="A75" s="155"/>
      <c r="B75" s="99">
        <v>50</v>
      </c>
      <c r="C75" s="199">
        <f t="shared" si="42"/>
        <v>37.764222830210088</v>
      </c>
      <c r="D75" s="199">
        <f t="shared" si="35"/>
        <v>36.946658836824689</v>
      </c>
      <c r="E75" s="200">
        <f t="shared" si="35"/>
        <v>38.581786823595486</v>
      </c>
      <c r="F75" s="201">
        <f t="shared" si="43"/>
        <v>35.258976497378669</v>
      </c>
      <c r="G75" s="199">
        <f t="shared" si="36"/>
        <v>34.522257055598132</v>
      </c>
      <c r="H75" s="199">
        <f t="shared" si="36"/>
        <v>35.995695939159205</v>
      </c>
      <c r="I75" s="202">
        <f t="shared" si="37"/>
        <v>93.366085291639294</v>
      </c>
      <c r="J75" s="201">
        <f t="shared" si="37"/>
        <v>2.5052463328314163</v>
      </c>
      <c r="K75" s="199">
        <f t="shared" si="38"/>
        <v>2.2522802309951353</v>
      </c>
      <c r="L75" s="199">
        <f t="shared" si="38"/>
        <v>2.7582124346676973</v>
      </c>
      <c r="M75" s="203">
        <f t="shared" si="44"/>
        <v>6.6339147083606997</v>
      </c>
    </row>
    <row r="76" spans="1:13" ht="14.45" customHeight="1" x14ac:dyDescent="0.25">
      <c r="A76" s="155"/>
      <c r="B76" s="99">
        <v>55</v>
      </c>
      <c r="C76" s="199">
        <f t="shared" si="42"/>
        <v>32.960624712364712</v>
      </c>
      <c r="D76" s="199">
        <f t="shared" si="35"/>
        <v>32.185122089676426</v>
      </c>
      <c r="E76" s="200">
        <f t="shared" si="35"/>
        <v>33.736127335052998</v>
      </c>
      <c r="F76" s="201">
        <f t="shared" si="43"/>
        <v>30.443014072429431</v>
      </c>
      <c r="G76" s="199">
        <f t="shared" si="36"/>
        <v>29.746926211826842</v>
      </c>
      <c r="H76" s="199">
        <f t="shared" si="36"/>
        <v>31.13910193303202</v>
      </c>
      <c r="I76" s="202">
        <f t="shared" si="37"/>
        <v>92.361762976565075</v>
      </c>
      <c r="J76" s="201">
        <f t="shared" si="37"/>
        <v>2.5176106399352771</v>
      </c>
      <c r="K76" s="199">
        <f t="shared" si="38"/>
        <v>2.2640790523265779</v>
      </c>
      <c r="L76" s="199">
        <f t="shared" si="38"/>
        <v>2.7711422275439763</v>
      </c>
      <c r="M76" s="203">
        <f t="shared" si="44"/>
        <v>7.6382370234349084</v>
      </c>
    </row>
    <row r="77" spans="1:13" ht="14.45" customHeight="1" x14ac:dyDescent="0.25">
      <c r="A77" s="155"/>
      <c r="B77" s="99">
        <v>60</v>
      </c>
      <c r="C77" s="199">
        <f t="shared" si="42"/>
        <v>28.308621072749073</v>
      </c>
      <c r="D77" s="199">
        <f t="shared" si="35"/>
        <v>27.603185895958458</v>
      </c>
      <c r="E77" s="200">
        <f t="shared" si="35"/>
        <v>29.014056249539689</v>
      </c>
      <c r="F77" s="201">
        <f t="shared" si="43"/>
        <v>25.765610680111497</v>
      </c>
      <c r="G77" s="199">
        <f t="shared" si="36"/>
        <v>25.135801043868618</v>
      </c>
      <c r="H77" s="199">
        <f t="shared" si="36"/>
        <v>26.395420316354375</v>
      </c>
      <c r="I77" s="202">
        <f t="shared" si="37"/>
        <v>91.016834108230114</v>
      </c>
      <c r="J77" s="201">
        <f t="shared" si="37"/>
        <v>2.5430103926375693</v>
      </c>
      <c r="K77" s="199">
        <f t="shared" si="38"/>
        <v>2.2883802640522277</v>
      </c>
      <c r="L77" s="199">
        <f t="shared" si="38"/>
        <v>2.797640521222911</v>
      </c>
      <c r="M77" s="203">
        <f t="shared" si="44"/>
        <v>8.9831658917698576</v>
      </c>
    </row>
    <row r="78" spans="1:13" ht="14.45" customHeight="1" x14ac:dyDescent="0.25">
      <c r="A78" s="155"/>
      <c r="B78" s="99">
        <v>65</v>
      </c>
      <c r="C78" s="199">
        <f t="shared" si="42"/>
        <v>23.965559438832248</v>
      </c>
      <c r="D78" s="199">
        <f t="shared" si="35"/>
        <v>23.371068595292485</v>
      </c>
      <c r="E78" s="200">
        <f t="shared" si="35"/>
        <v>24.560050282372011</v>
      </c>
      <c r="F78" s="201">
        <f t="shared" si="43"/>
        <v>21.366701081097734</v>
      </c>
      <c r="G78" s="199">
        <f t="shared" si="36"/>
        <v>20.838578075869499</v>
      </c>
      <c r="H78" s="199">
        <f t="shared" si="36"/>
        <v>21.894824086325968</v>
      </c>
      <c r="I78" s="202">
        <f t="shared" si="37"/>
        <v>89.155861917733944</v>
      </c>
      <c r="J78" s="201">
        <f t="shared" si="37"/>
        <v>2.598858357734517</v>
      </c>
      <c r="K78" s="199">
        <f t="shared" si="38"/>
        <v>2.3414486958491993</v>
      </c>
      <c r="L78" s="199">
        <f t="shared" si="38"/>
        <v>2.8562680196198347</v>
      </c>
      <c r="M78" s="203">
        <f t="shared" si="44"/>
        <v>10.844138082266063</v>
      </c>
    </row>
    <row r="79" spans="1:13" ht="14.45" customHeight="1" x14ac:dyDescent="0.25">
      <c r="A79" s="155"/>
      <c r="B79" s="99">
        <v>70</v>
      </c>
      <c r="C79" s="199">
        <f t="shared" si="42"/>
        <v>19.419447067078661</v>
      </c>
      <c r="D79" s="199">
        <f t="shared" si="35"/>
        <v>18.882952073093929</v>
      </c>
      <c r="E79" s="200">
        <f t="shared" si="35"/>
        <v>19.955942061063393</v>
      </c>
      <c r="F79" s="201">
        <f t="shared" si="43"/>
        <v>16.804715635999209</v>
      </c>
      <c r="G79" s="199">
        <f t="shared" si="36"/>
        <v>16.327732385505364</v>
      </c>
      <c r="H79" s="199">
        <f t="shared" si="36"/>
        <v>17.281698886493054</v>
      </c>
      <c r="I79" s="202">
        <f t="shared" si="37"/>
        <v>86.535500099216804</v>
      </c>
      <c r="J79" s="201">
        <f t="shared" si="37"/>
        <v>2.6147314310794516</v>
      </c>
      <c r="K79" s="199">
        <f t="shared" si="38"/>
        <v>2.356011448294252</v>
      </c>
      <c r="L79" s="199">
        <f t="shared" si="38"/>
        <v>2.8734514138646512</v>
      </c>
      <c r="M79" s="203">
        <f t="shared" si="44"/>
        <v>13.464499900783197</v>
      </c>
    </row>
    <row r="80" spans="1:13" ht="14.45" customHeight="1" x14ac:dyDescent="0.25">
      <c r="A80" s="155"/>
      <c r="B80" s="99">
        <v>75</v>
      </c>
      <c r="C80" s="199">
        <f t="shared" si="42"/>
        <v>15.113713676971141</v>
      </c>
      <c r="D80" s="199">
        <f t="shared" si="35"/>
        <v>14.635826447228574</v>
      </c>
      <c r="E80" s="200">
        <f t="shared" si="35"/>
        <v>15.591600906713708</v>
      </c>
      <c r="F80" s="201">
        <f t="shared" si="43"/>
        <v>12.484303143847747</v>
      </c>
      <c r="G80" s="199">
        <f t="shared" si="36"/>
        <v>12.054352372405798</v>
      </c>
      <c r="H80" s="199">
        <f t="shared" si="36"/>
        <v>12.914253915289695</v>
      </c>
      <c r="I80" s="202">
        <f t="shared" si="37"/>
        <v>82.602485469009224</v>
      </c>
      <c r="J80" s="201">
        <f t="shared" si="37"/>
        <v>2.6294105331233975</v>
      </c>
      <c r="K80" s="199">
        <f t="shared" si="38"/>
        <v>2.3671327658063217</v>
      </c>
      <c r="L80" s="199">
        <f t="shared" si="38"/>
        <v>2.8916883004404732</v>
      </c>
      <c r="M80" s="203">
        <f t="shared" si="44"/>
        <v>17.397514530990797</v>
      </c>
    </row>
    <row r="81" spans="1:13" ht="14.45" customHeight="1" x14ac:dyDescent="0.25">
      <c r="A81" s="155"/>
      <c r="B81" s="99">
        <v>80</v>
      </c>
      <c r="C81" s="199">
        <f>AB41</f>
        <v>11.092540190530265</v>
      </c>
      <c r="D81" s="199">
        <f t="shared" si="35"/>
        <v>10.72716392236015</v>
      </c>
      <c r="E81" s="200">
        <f t="shared" si="35"/>
        <v>11.45791645870038</v>
      </c>
      <c r="F81" s="201">
        <f>AC41</f>
        <v>8.4225858958668827</v>
      </c>
      <c r="G81" s="199">
        <f t="shared" si="36"/>
        <v>8.0670820215634524</v>
      </c>
      <c r="H81" s="199">
        <f t="shared" si="36"/>
        <v>8.7780897701703129</v>
      </c>
      <c r="I81" s="202">
        <f t="shared" si="37"/>
        <v>75.930181466074558</v>
      </c>
      <c r="J81" s="201">
        <f t="shared" si="37"/>
        <v>2.6699542946633814</v>
      </c>
      <c r="K81" s="199">
        <f t="shared" si="38"/>
        <v>2.4066664678932921</v>
      </c>
      <c r="L81" s="199">
        <f t="shared" si="38"/>
        <v>2.9332421214334707</v>
      </c>
      <c r="M81" s="203">
        <f>AF41</f>
        <v>24.069818533925435</v>
      </c>
    </row>
    <row r="82" spans="1:13" ht="14.45" customHeight="1" thickBot="1" x14ac:dyDescent="0.3">
      <c r="A82" s="157"/>
      <c r="B82" s="215">
        <v>85</v>
      </c>
      <c r="C82" s="216">
        <f>AB42</f>
        <v>7.5941468248695836</v>
      </c>
      <c r="D82" s="216">
        <f t="shared" si="35"/>
        <v>6.7652588161187541</v>
      </c>
      <c r="E82" s="217">
        <f t="shared" si="35"/>
        <v>8.4230348336204131</v>
      </c>
      <c r="F82" s="218">
        <f>AC42</f>
        <v>5.0021899110916781</v>
      </c>
      <c r="G82" s="216">
        <f t="shared" si="36"/>
        <v>4.4015026323540427</v>
      </c>
      <c r="H82" s="216">
        <f t="shared" si="36"/>
        <v>5.6028771898293135</v>
      </c>
      <c r="I82" s="219">
        <f t="shared" si="37"/>
        <v>65.869017632241821</v>
      </c>
      <c r="J82" s="218">
        <f t="shared" si="37"/>
        <v>2.5919569137779059</v>
      </c>
      <c r="K82" s="216">
        <f t="shared" si="38"/>
        <v>2.214111252718034</v>
      </c>
      <c r="L82" s="216">
        <f t="shared" si="38"/>
        <v>2.9698025748377779</v>
      </c>
      <c r="M82" s="220">
        <f>AF42</f>
        <v>34.130982367758186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F1B15-67D2-42FD-8BA0-F3A20889E50A}">
  <dimension ref="A1:AU84"/>
  <sheetViews>
    <sheetView view="pageBreakPreview" topLeftCell="A67" zoomScaleNormal="100" zoomScaleSheetLayoutView="100" workbookViewId="0">
      <selection activeCell="J38" sqref="J38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107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916</v>
      </c>
      <c r="D7" s="78">
        <v>1</v>
      </c>
      <c r="E7" s="78">
        <v>301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1.0917030567685589E-3</v>
      </c>
      <c r="R7" s="87">
        <f>IF(P7=0,Q7,Q7/P7)</f>
        <v>1.1457744168457543E-3</v>
      </c>
      <c r="S7" s="88">
        <f>IF(E7&lt;0.5,0,F7/E7)</f>
        <v>0</v>
      </c>
      <c r="T7" s="89">
        <f>5*R7/(1+5*(1-O7)*R7)</f>
        <v>5.7014729484012689E-3</v>
      </c>
      <c r="U7" s="90">
        <v>100000</v>
      </c>
      <c r="V7" s="90">
        <f>5*U7*((1-T7)+O7*T7)</f>
        <v>497608.67973445152</v>
      </c>
      <c r="W7" s="91">
        <f>SUM(V7:V$24)</f>
        <v>8071287.6648699576</v>
      </c>
      <c r="X7" s="92">
        <f t="shared" ref="X7:X42" si="0">V7*(1-S7)</f>
        <v>497608.67973445152</v>
      </c>
      <c r="Y7" s="90">
        <f>SUM(X7:X$24)</f>
        <v>7950776.5809851205</v>
      </c>
      <c r="Z7" s="90">
        <f t="shared" ref="Z7:Z42" si="1">V7*S7</f>
        <v>0</v>
      </c>
      <c r="AA7" s="91">
        <f>SUM(Z7:Z$24)</f>
        <v>120511.08388483601</v>
      </c>
      <c r="AB7" s="84">
        <f t="shared" ref="AB7:AB42" si="2">W7/U7</f>
        <v>80.712876648699577</v>
      </c>
      <c r="AC7" s="85">
        <f t="shared" ref="AC7:AC42" si="3">Y7/U7</f>
        <v>79.507765809851207</v>
      </c>
      <c r="AD7" s="93">
        <f>AC7/AB7*100</f>
        <v>98.506916258116306</v>
      </c>
      <c r="AE7" s="85">
        <f t="shared" ref="AE7:AE42" si="4">AA7/U7</f>
        <v>1.2051108388483602</v>
      </c>
      <c r="AF7" s="94">
        <f>AE7/AB7*100</f>
        <v>1.4930837418836769</v>
      </c>
      <c r="AH7" s="95">
        <f>IF(D7=0,0,T7*T7*(1-T7)/D7)</f>
        <v>3.2321457175967823E-5</v>
      </c>
      <c r="AI7" s="96">
        <f>IF(E7&lt;0.5,0,S7*(1-S7)/E7)</f>
        <v>0</v>
      </c>
      <c r="AJ7" s="96">
        <f>U7*U7*((1-O7)*5+AB8)^2*AH7</f>
        <v>2087507223.3176332</v>
      </c>
      <c r="AK7" s="96">
        <f>SUM(AJ7:AJ$24)/U7/U7</f>
        <v>0.72343260365530693</v>
      </c>
      <c r="AL7" s="96">
        <f>U7*U7*((1-O7)*5*(1-S7)+AC8)^2*AH7+V7*V7*AI7</f>
        <v>2025016959.6134562</v>
      </c>
      <c r="AM7" s="96">
        <f>SUM(AL7:AL$24)/U7/U7</f>
        <v>0.6680356243444272</v>
      </c>
      <c r="AN7" s="96">
        <f>U7*U7*((1-O7)*5*S7+AE8)^2*AH7+V7*V7*AI7</f>
        <v>474800.67226162908</v>
      </c>
      <c r="AO7" s="97">
        <f>SUM(AN7:AN$24)/U7/U7</f>
        <v>1.1888576663670951E-2</v>
      </c>
      <c r="AP7" s="84">
        <f t="shared" ref="AP7:AP42" si="5">AB7-1.96*SQRT(AK7)</f>
        <v>79.045801758299561</v>
      </c>
      <c r="AQ7" s="85">
        <f t="shared" ref="AQ7:AQ42" si="6">AB7+1.96*SQRT(AK7)</f>
        <v>82.379951539099594</v>
      </c>
      <c r="AR7" s="85">
        <f t="shared" ref="AR7:AR42" si="7">AC7-1.96*SQRT(AM7)</f>
        <v>77.905790262446828</v>
      </c>
      <c r="AS7" s="85">
        <f t="shared" ref="AS7:AS42" si="8">AC7+1.96*SQRT(AM7)</f>
        <v>81.109741357255587</v>
      </c>
      <c r="AT7" s="85">
        <f t="shared" ref="AT7:AT42" si="9">AE7-1.96*SQRT(AO7)</f>
        <v>0.99140272924285577</v>
      </c>
      <c r="AU7" s="98">
        <f t="shared" ref="AU7:AU42" si="10">AE7+1.96*SQRT(AO7)</f>
        <v>1.4188189484538647</v>
      </c>
    </row>
    <row r="8" spans="1:47" ht="14.45" customHeight="1" x14ac:dyDescent="0.25">
      <c r="A8" s="75"/>
      <c r="B8" s="99" t="s">
        <v>69</v>
      </c>
      <c r="C8" s="100">
        <v>1166</v>
      </c>
      <c r="D8" s="101">
        <v>0</v>
      </c>
      <c r="E8" s="101">
        <v>384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99429.852705159865</v>
      </c>
      <c r="V8" s="112">
        <f>5*U8*((1-T8)+O8*T8)</f>
        <v>497149.26352579932</v>
      </c>
      <c r="W8" s="113">
        <f>SUM(V8:V$24)</f>
        <v>7573678.9851355078</v>
      </c>
      <c r="X8" s="114">
        <f t="shared" si="0"/>
        <v>497149.26352579932</v>
      </c>
      <c r="Y8" s="112">
        <f>SUM(X8:X$24)</f>
        <v>7453167.9012506697</v>
      </c>
      <c r="Z8" s="112">
        <f t="shared" si="1"/>
        <v>0</v>
      </c>
      <c r="AA8" s="113">
        <f>SUM(Z8:Z$24)</f>
        <v>120511.08388483601</v>
      </c>
      <c r="AB8" s="106">
        <f t="shared" si="2"/>
        <v>76.171077187389571</v>
      </c>
      <c r="AC8" s="107">
        <f t="shared" si="3"/>
        <v>74.959056042772261</v>
      </c>
      <c r="AD8" s="115">
        <f t="shared" ref="AD8:AD42" si="16">AC8/AB8*100</f>
        <v>98.408817113567139</v>
      </c>
      <c r="AE8" s="107">
        <f t="shared" si="4"/>
        <v>1.2120211446172859</v>
      </c>
      <c r="AF8" s="116">
        <f t="shared" ref="AF8:AF42" si="17">AE8/AB8*100</f>
        <v>1.5911828864328319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0.52060134723927876</v>
      </c>
      <c r="AL8" s="118">
        <f>U8*U8*((1-O8)*5*(1-S8)+AC9)^2*AH8+V8*V8*AI8</f>
        <v>0</v>
      </c>
      <c r="AM8" s="118">
        <f>SUM(AL8:AL$24)/U8/U8</f>
        <v>0.47088813322626627</v>
      </c>
      <c r="AN8" s="118">
        <f>U8*U8*((1-O8)*5*S8+AE9)^2*AH8+V8*V8*AI8</f>
        <v>0</v>
      </c>
      <c r="AO8" s="119">
        <f>SUM(AN8:AN$24)/U8/U8</f>
        <v>1.1977283569895908E-2</v>
      </c>
      <c r="AP8" s="106">
        <f t="shared" si="5"/>
        <v>74.756884083335379</v>
      </c>
      <c r="AQ8" s="107">
        <f t="shared" si="6"/>
        <v>77.585270291443763</v>
      </c>
      <c r="AR8" s="107">
        <f t="shared" si="7"/>
        <v>73.614078774339063</v>
      </c>
      <c r="AS8" s="107">
        <f t="shared" si="8"/>
        <v>76.304033311205458</v>
      </c>
      <c r="AT8" s="107">
        <f t="shared" si="9"/>
        <v>0.99751722259693665</v>
      </c>
      <c r="AU8" s="120">
        <f t="shared" si="10"/>
        <v>1.4265250666376352</v>
      </c>
    </row>
    <row r="9" spans="1:47" ht="14.45" customHeight="1" x14ac:dyDescent="0.25">
      <c r="A9" s="75"/>
      <c r="B9" s="99" t="s">
        <v>70</v>
      </c>
      <c r="C9" s="100">
        <v>1311</v>
      </c>
      <c r="D9" s="101">
        <v>0</v>
      </c>
      <c r="E9" s="101">
        <v>446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99429.852705159865</v>
      </c>
      <c r="V9" s="112">
        <f t="shared" ref="V9:V22" si="21">5*U9*((1-T9)+O9*T9)</f>
        <v>497149.26352579932</v>
      </c>
      <c r="W9" s="113">
        <f>SUM(V9:V$24)</f>
        <v>7076529.721609707</v>
      </c>
      <c r="X9" s="114">
        <f t="shared" si="0"/>
        <v>497149.26352579932</v>
      </c>
      <c r="Y9" s="112">
        <f>SUM(X9:X$24)</f>
        <v>6956018.6377248699</v>
      </c>
      <c r="Z9" s="112">
        <f t="shared" si="1"/>
        <v>0</v>
      </c>
      <c r="AA9" s="113">
        <f>SUM(Z9:Z$24)</f>
        <v>120511.08388483601</v>
      </c>
      <c r="AB9" s="106">
        <f t="shared" si="2"/>
        <v>71.171077187389557</v>
      </c>
      <c r="AC9" s="107">
        <f t="shared" si="3"/>
        <v>69.959056042772261</v>
      </c>
      <c r="AD9" s="115">
        <f t="shared" si="16"/>
        <v>98.297031332789714</v>
      </c>
      <c r="AE9" s="107">
        <f t="shared" si="4"/>
        <v>1.2120211446172859</v>
      </c>
      <c r="AF9" s="116">
        <f t="shared" si="17"/>
        <v>1.702968667210278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0.52060134723927876</v>
      </c>
      <c r="AL9" s="118">
        <f t="shared" ref="AL9:AL23" si="23">U9*U9*((1-O9)*5*(1-S9)+AC10)^2*AH9+V9*V9*AI9</f>
        <v>0</v>
      </c>
      <c r="AM9" s="118">
        <f>SUM(AL9:AL$24)/U9/U9</f>
        <v>0.47088813322626627</v>
      </c>
      <c r="AN9" s="118">
        <f t="shared" ref="AN9:AN23" si="24">U9*U9*((1-O9)*5*S9+AE10)^2*AH9+V9*V9*AI9</f>
        <v>0</v>
      </c>
      <c r="AO9" s="119">
        <f>SUM(AN9:AN$24)/U9/U9</f>
        <v>1.1977283569895908E-2</v>
      </c>
      <c r="AP9" s="106">
        <f t="shared" si="5"/>
        <v>69.756884083335365</v>
      </c>
      <c r="AQ9" s="107">
        <f t="shared" si="6"/>
        <v>72.585270291443749</v>
      </c>
      <c r="AR9" s="107">
        <f t="shared" si="7"/>
        <v>68.614078774339063</v>
      </c>
      <c r="AS9" s="107">
        <f t="shared" si="8"/>
        <v>71.304033311205458</v>
      </c>
      <c r="AT9" s="107">
        <f t="shared" si="9"/>
        <v>0.99751722259693665</v>
      </c>
      <c r="AU9" s="120">
        <f t="shared" si="10"/>
        <v>1.4265250666376352</v>
      </c>
    </row>
    <row r="10" spans="1:47" ht="14.45" customHeight="1" x14ac:dyDescent="0.25">
      <c r="A10" s="75"/>
      <c r="B10" s="99" t="s">
        <v>71</v>
      </c>
      <c r="C10" s="100">
        <v>1243</v>
      </c>
      <c r="D10" s="101">
        <v>1</v>
      </c>
      <c r="E10" s="101">
        <v>407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8.045052292839903E-4</v>
      </c>
      <c r="R10" s="109">
        <f t="shared" si="14"/>
        <v>7.9723098683502245E-4</v>
      </c>
      <c r="S10" s="110">
        <f t="shared" si="15"/>
        <v>0</v>
      </c>
      <c r="T10" s="111">
        <f t="shared" si="19"/>
        <v>3.9794733316943229E-3</v>
      </c>
      <c r="U10" s="112">
        <f t="shared" si="20"/>
        <v>99429.852705159865</v>
      </c>
      <c r="V10" s="112">
        <f t="shared" si="21"/>
        <v>496315.94073545362</v>
      </c>
      <c r="W10" s="113">
        <f>SUM(V10:V$24)</f>
        <v>6579380.4580839081</v>
      </c>
      <c r="X10" s="114">
        <f t="shared" si="0"/>
        <v>496315.94073545362</v>
      </c>
      <c r="Y10" s="112">
        <f>SUM(X10:X$24)</f>
        <v>6458869.374199071</v>
      </c>
      <c r="Z10" s="112">
        <f t="shared" si="1"/>
        <v>0</v>
      </c>
      <c r="AA10" s="113">
        <f>SUM(Z10:Z$24)</f>
        <v>120511.08388483601</v>
      </c>
      <c r="AB10" s="106">
        <f t="shared" si="2"/>
        <v>66.171077187389557</v>
      </c>
      <c r="AC10" s="107">
        <f t="shared" si="3"/>
        <v>64.959056042772261</v>
      </c>
      <c r="AD10" s="115">
        <f t="shared" si="16"/>
        <v>98.168352101651635</v>
      </c>
      <c r="AE10" s="107">
        <f t="shared" si="4"/>
        <v>1.2120211446172859</v>
      </c>
      <c r="AF10" s="116">
        <f t="shared" si="17"/>
        <v>1.8316478983483511</v>
      </c>
      <c r="AH10" s="117">
        <f t="shared" ref="AH10:AH22" si="25">IF(D10=0,0,T10*T10*(1-T10)/D10)</f>
        <v>1.5773188230264437E-5</v>
      </c>
      <c r="AI10" s="118">
        <f t="shared" si="18"/>
        <v>0</v>
      </c>
      <c r="AJ10" s="118">
        <f t="shared" si="22"/>
        <v>629375964.91448021</v>
      </c>
      <c r="AK10" s="118">
        <f>SUM(AJ10:AJ$24)/U10/U10</f>
        <v>0.52060134723927876</v>
      </c>
      <c r="AL10" s="118">
        <f t="shared" si="23"/>
        <v>605496521.55910051</v>
      </c>
      <c r="AM10" s="118">
        <f>SUM(AL10:AL$24)/U10/U10</f>
        <v>0.47088813322626627</v>
      </c>
      <c r="AN10" s="118">
        <f t="shared" si="24"/>
        <v>230906.89087403991</v>
      </c>
      <c r="AO10" s="119">
        <f>SUM(AN10:AN$24)/U10/U10</f>
        <v>1.1977283569895908E-2</v>
      </c>
      <c r="AP10" s="106">
        <f t="shared" si="5"/>
        <v>64.756884083335365</v>
      </c>
      <c r="AQ10" s="107">
        <f t="shared" si="6"/>
        <v>67.585270291443749</v>
      </c>
      <c r="AR10" s="107">
        <f t="shared" si="7"/>
        <v>63.614078774339063</v>
      </c>
      <c r="AS10" s="107">
        <f t="shared" si="8"/>
        <v>66.304033311205458</v>
      </c>
      <c r="AT10" s="107">
        <f t="shared" si="9"/>
        <v>0.99751722259693665</v>
      </c>
      <c r="AU10" s="120">
        <f t="shared" si="10"/>
        <v>1.4265250666376352</v>
      </c>
    </row>
    <row r="11" spans="1:47" ht="14.45" customHeight="1" x14ac:dyDescent="0.25">
      <c r="A11" s="75"/>
      <c r="B11" s="99" t="s">
        <v>72</v>
      </c>
      <c r="C11" s="100">
        <v>1344</v>
      </c>
      <c r="D11" s="101">
        <v>0</v>
      </c>
      <c r="E11" s="101">
        <v>442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99034.174257945386</v>
      </c>
      <c r="V11" s="112">
        <f t="shared" si="21"/>
        <v>495170.87128972693</v>
      </c>
      <c r="W11" s="113">
        <f>SUM(V11:V$24)</f>
        <v>6083064.5173484543</v>
      </c>
      <c r="X11" s="114">
        <f t="shared" si="0"/>
        <v>495170.87128972693</v>
      </c>
      <c r="Y11" s="112">
        <f>SUM(X11:X$24)</f>
        <v>5962553.4334636172</v>
      </c>
      <c r="Z11" s="112">
        <f t="shared" si="1"/>
        <v>0</v>
      </c>
      <c r="AA11" s="113">
        <f>SUM(Z11:Z$24)</f>
        <v>120511.08388483601</v>
      </c>
      <c r="AB11" s="106">
        <f t="shared" si="2"/>
        <v>61.423892943303031</v>
      </c>
      <c r="AC11" s="107">
        <f t="shared" si="3"/>
        <v>60.207029322357876</v>
      </c>
      <c r="AD11" s="115">
        <f t="shared" si="16"/>
        <v>98.018908339026353</v>
      </c>
      <c r="AE11" s="107">
        <f t="shared" si="4"/>
        <v>1.2168636209451462</v>
      </c>
      <c r="AF11" s="116">
        <f t="shared" si="17"/>
        <v>1.9810916609736298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0.46059847662378017</v>
      </c>
      <c r="AL11" s="118">
        <f t="shared" si="23"/>
        <v>0</v>
      </c>
      <c r="AM11" s="118">
        <f>SUM(AL11:AL$24)/U11/U11</f>
        <v>0.41292197145593312</v>
      </c>
      <c r="AN11" s="118">
        <f t="shared" si="24"/>
        <v>0</v>
      </c>
      <c r="AO11" s="119">
        <f>SUM(AN11:AN$24)/U11/U11</f>
        <v>1.2049638922787554E-2</v>
      </c>
      <c r="AP11" s="106">
        <f t="shared" si="5"/>
        <v>60.093691790169444</v>
      </c>
      <c r="AQ11" s="107">
        <f t="shared" si="6"/>
        <v>62.754094096436617</v>
      </c>
      <c r="AR11" s="107">
        <f t="shared" si="7"/>
        <v>58.94755282573513</v>
      </c>
      <c r="AS11" s="107">
        <f t="shared" si="8"/>
        <v>61.466505818980622</v>
      </c>
      <c r="AT11" s="107">
        <f t="shared" si="9"/>
        <v>1.0017127601851188</v>
      </c>
      <c r="AU11" s="120">
        <f t="shared" si="10"/>
        <v>1.4320144817051736</v>
      </c>
    </row>
    <row r="12" spans="1:47" ht="14.45" customHeight="1" x14ac:dyDescent="0.25">
      <c r="A12" s="75"/>
      <c r="B12" s="99" t="s">
        <v>73</v>
      </c>
      <c r="C12" s="100">
        <v>1115</v>
      </c>
      <c r="D12" s="101">
        <v>0</v>
      </c>
      <c r="E12" s="101">
        <v>381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99034.174257945386</v>
      </c>
      <c r="V12" s="112">
        <f t="shared" si="21"/>
        <v>495170.87128972693</v>
      </c>
      <c r="W12" s="113">
        <f>SUM(V12:V$24)</f>
        <v>5587893.6460587261</v>
      </c>
      <c r="X12" s="114">
        <f t="shared" si="0"/>
        <v>495170.87128972693</v>
      </c>
      <c r="Y12" s="112">
        <f>SUM(X12:X$24)</f>
        <v>5467382.5621738899</v>
      </c>
      <c r="Z12" s="112">
        <f t="shared" si="1"/>
        <v>0</v>
      </c>
      <c r="AA12" s="113">
        <f>SUM(Z12:Z$24)</f>
        <v>120511.08388483601</v>
      </c>
      <c r="AB12" s="106">
        <f t="shared" si="2"/>
        <v>56.423892943303017</v>
      </c>
      <c r="AC12" s="107">
        <f t="shared" si="3"/>
        <v>55.207029322357869</v>
      </c>
      <c r="AD12" s="115">
        <f t="shared" si="16"/>
        <v>97.843354016413045</v>
      </c>
      <c r="AE12" s="107">
        <f t="shared" si="4"/>
        <v>1.2168636209451462</v>
      </c>
      <c r="AF12" s="116">
        <f t="shared" si="17"/>
        <v>2.1566459835869525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0.46059847662378017</v>
      </c>
      <c r="AL12" s="118">
        <f t="shared" si="23"/>
        <v>0</v>
      </c>
      <c r="AM12" s="118">
        <f>SUM(AL12:AL$24)/U12/U12</f>
        <v>0.41292197145593312</v>
      </c>
      <c r="AN12" s="118">
        <f t="shared" si="24"/>
        <v>0</v>
      </c>
      <c r="AO12" s="119">
        <f>SUM(AN12:AN$24)/U12/U12</f>
        <v>1.2049638922787554E-2</v>
      </c>
      <c r="AP12" s="106">
        <f t="shared" si="5"/>
        <v>55.09369179016943</v>
      </c>
      <c r="AQ12" s="107">
        <f t="shared" si="6"/>
        <v>57.754094096436603</v>
      </c>
      <c r="AR12" s="107">
        <f t="shared" si="7"/>
        <v>53.947552825735123</v>
      </c>
      <c r="AS12" s="107">
        <f t="shared" si="8"/>
        <v>56.466505818980615</v>
      </c>
      <c r="AT12" s="107">
        <f t="shared" si="9"/>
        <v>1.0017127601851188</v>
      </c>
      <c r="AU12" s="120">
        <f t="shared" si="10"/>
        <v>1.4320144817051736</v>
      </c>
    </row>
    <row r="13" spans="1:47" ht="14.45" customHeight="1" x14ac:dyDescent="0.25">
      <c r="A13" s="75"/>
      <c r="B13" s="99" t="s">
        <v>74</v>
      </c>
      <c r="C13" s="100">
        <v>1136</v>
      </c>
      <c r="D13" s="101">
        <v>1</v>
      </c>
      <c r="E13" s="101">
        <v>382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8.8028169014084509E-4</v>
      </c>
      <c r="R13" s="109">
        <f t="shared" si="14"/>
        <v>8.7288205403926228E-4</v>
      </c>
      <c r="S13" s="110">
        <f t="shared" si="15"/>
        <v>0</v>
      </c>
      <c r="T13" s="111">
        <f t="shared" si="19"/>
        <v>4.3553661760900317E-3</v>
      </c>
      <c r="U13" s="112">
        <f t="shared" si="20"/>
        <v>99034.174257945386</v>
      </c>
      <c r="V13" s="112">
        <f t="shared" si="21"/>
        <v>494144.75970044424</v>
      </c>
      <c r="W13" s="113">
        <f>SUM(V13:V$24)</f>
        <v>5092722.7747689998</v>
      </c>
      <c r="X13" s="114">
        <f t="shared" si="0"/>
        <v>494144.75970044424</v>
      </c>
      <c r="Y13" s="112">
        <f>SUM(X13:X$24)</f>
        <v>4972211.6908841636</v>
      </c>
      <c r="Z13" s="112">
        <f t="shared" si="1"/>
        <v>0</v>
      </c>
      <c r="AA13" s="113">
        <f>SUM(Z13:Z$24)</f>
        <v>120511.08388483601</v>
      </c>
      <c r="AB13" s="106">
        <f t="shared" si="2"/>
        <v>51.423892943303024</v>
      </c>
      <c r="AC13" s="107">
        <f t="shared" si="3"/>
        <v>50.207029322357876</v>
      </c>
      <c r="AD13" s="115">
        <f t="shared" si="16"/>
        <v>97.633661025456036</v>
      </c>
      <c r="AE13" s="107">
        <f t="shared" si="4"/>
        <v>1.2168636209451462</v>
      </c>
      <c r="AF13" s="116">
        <f t="shared" si="17"/>
        <v>2.3663389745439711</v>
      </c>
      <c r="AH13" s="117">
        <f t="shared" si="25"/>
        <v>1.8886596652487605E-5</v>
      </c>
      <c r="AI13" s="118">
        <f t="shared" si="18"/>
        <v>0</v>
      </c>
      <c r="AJ13" s="118">
        <f t="shared" si="22"/>
        <v>445046466.69556075</v>
      </c>
      <c r="AK13" s="118">
        <f>SUM(AJ13:AJ$24)/U13/U13</f>
        <v>0.46059847662378017</v>
      </c>
      <c r="AL13" s="118">
        <f t="shared" si="23"/>
        <v>423129334.95097947</v>
      </c>
      <c r="AM13" s="118">
        <f>SUM(AL13:AL$24)/U13/U13</f>
        <v>0.41292197145593312</v>
      </c>
      <c r="AN13" s="118">
        <f t="shared" si="24"/>
        <v>276693.51201551268</v>
      </c>
      <c r="AO13" s="119">
        <f>SUM(AN13:AN$24)/U13/U13</f>
        <v>1.2049638922787554E-2</v>
      </c>
      <c r="AP13" s="106">
        <f t="shared" si="5"/>
        <v>50.093691790169444</v>
      </c>
      <c r="AQ13" s="107">
        <f t="shared" si="6"/>
        <v>52.754094096436603</v>
      </c>
      <c r="AR13" s="107">
        <f t="shared" si="7"/>
        <v>48.94755282573513</v>
      </c>
      <c r="AS13" s="107">
        <f t="shared" si="8"/>
        <v>51.466505818980622</v>
      </c>
      <c r="AT13" s="107">
        <f t="shared" si="9"/>
        <v>1.0017127601851188</v>
      </c>
      <c r="AU13" s="120">
        <f t="shared" si="10"/>
        <v>1.4320144817051736</v>
      </c>
    </row>
    <row r="14" spans="1:47" ht="14.45" customHeight="1" x14ac:dyDescent="0.25">
      <c r="A14" s="75"/>
      <c r="B14" s="99" t="s">
        <v>75</v>
      </c>
      <c r="C14" s="100">
        <v>1333</v>
      </c>
      <c r="D14" s="101">
        <v>1</v>
      </c>
      <c r="E14" s="101">
        <v>445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7.501875468867217E-4</v>
      </c>
      <c r="R14" s="109">
        <f t="shared" si="14"/>
        <v>7.439213093940961E-4</v>
      </c>
      <c r="S14" s="110">
        <f t="shared" si="15"/>
        <v>0</v>
      </c>
      <c r="T14" s="111">
        <f t="shared" si="19"/>
        <v>3.7130462881113106E-3</v>
      </c>
      <c r="U14" s="112">
        <f t="shared" si="20"/>
        <v>98602.844165105329</v>
      </c>
      <c r="V14" s="112">
        <f t="shared" si="21"/>
        <v>492144.69312978105</v>
      </c>
      <c r="W14" s="113">
        <f>SUM(V14:V$24)</f>
        <v>4598578.0150685553</v>
      </c>
      <c r="X14" s="114">
        <f t="shared" si="0"/>
        <v>492144.69312978105</v>
      </c>
      <c r="Y14" s="112">
        <f>SUM(X14:X$24)</f>
        <v>4478066.9311837191</v>
      </c>
      <c r="Z14" s="112">
        <f t="shared" si="1"/>
        <v>0</v>
      </c>
      <c r="AA14" s="113">
        <f>SUM(Z14:Z$24)</f>
        <v>120511.08388483601</v>
      </c>
      <c r="AB14" s="106">
        <f t="shared" si="2"/>
        <v>46.637376984465838</v>
      </c>
      <c r="AC14" s="107">
        <f t="shared" si="3"/>
        <v>45.415190292943571</v>
      </c>
      <c r="AD14" s="115">
        <f t="shared" si="16"/>
        <v>97.379383724926555</v>
      </c>
      <c r="AE14" s="107">
        <f t="shared" si="4"/>
        <v>1.2221866915222697</v>
      </c>
      <c r="AF14" s="116">
        <f t="shared" si="17"/>
        <v>2.6206162750734467</v>
      </c>
      <c r="AH14" s="117">
        <f t="shared" si="25"/>
        <v>1.3735522035101368E-5</v>
      </c>
      <c r="AI14" s="118">
        <f t="shared" si="18"/>
        <v>0</v>
      </c>
      <c r="AJ14" s="118">
        <f t="shared" si="22"/>
        <v>260618245.14609149</v>
      </c>
      <c r="AK14" s="118">
        <f>SUM(AJ14:AJ$24)/U14/U14</f>
        <v>0.41886218944220066</v>
      </c>
      <c r="AL14" s="118">
        <f t="shared" si="23"/>
        <v>246344915.75910363</v>
      </c>
      <c r="AM14" s="118">
        <f>SUM(AL14:AL$24)/U14/U14</f>
        <v>0.37302192230135595</v>
      </c>
      <c r="AN14" s="118">
        <f t="shared" si="24"/>
        <v>200969.55386975498</v>
      </c>
      <c r="AO14" s="119">
        <f>SUM(AN14:AN$24)/U14/U14</f>
        <v>1.2126830792931705E-2</v>
      </c>
      <c r="AP14" s="106">
        <f t="shared" si="5"/>
        <v>45.368873540654526</v>
      </c>
      <c r="AQ14" s="107">
        <f t="shared" si="6"/>
        <v>47.90588042827715</v>
      </c>
      <c r="AR14" s="107">
        <f t="shared" si="7"/>
        <v>44.218110088148215</v>
      </c>
      <c r="AS14" s="107">
        <f t="shared" si="8"/>
        <v>46.612270497738926</v>
      </c>
      <c r="AT14" s="107">
        <f t="shared" si="9"/>
        <v>1.0063477859141137</v>
      </c>
      <c r="AU14" s="120">
        <f t="shared" si="10"/>
        <v>1.4380255971304257</v>
      </c>
    </row>
    <row r="15" spans="1:47" ht="14.45" customHeight="1" x14ac:dyDescent="0.25">
      <c r="A15" s="75"/>
      <c r="B15" s="99" t="s">
        <v>76</v>
      </c>
      <c r="C15" s="100">
        <v>1443</v>
      </c>
      <c r="D15" s="101">
        <v>0</v>
      </c>
      <c r="E15" s="101">
        <v>484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0</v>
      </c>
      <c r="R15" s="109">
        <f t="shared" si="14"/>
        <v>0</v>
      </c>
      <c r="S15" s="110">
        <f t="shared" si="15"/>
        <v>0</v>
      </c>
      <c r="T15" s="111">
        <f t="shared" si="19"/>
        <v>0</v>
      </c>
      <c r="U15" s="112">
        <f t="shared" si="20"/>
        <v>98236.727240580862</v>
      </c>
      <c r="V15" s="112">
        <f t="shared" si="21"/>
        <v>491183.63620290428</v>
      </c>
      <c r="W15" s="113">
        <f>SUM(V15:V$24)</f>
        <v>4106433.3219387736</v>
      </c>
      <c r="X15" s="114">
        <f t="shared" si="0"/>
        <v>491183.63620290428</v>
      </c>
      <c r="Y15" s="112">
        <f>SUM(X15:X$24)</f>
        <v>3985922.2380539384</v>
      </c>
      <c r="Z15" s="112">
        <f t="shared" si="1"/>
        <v>0</v>
      </c>
      <c r="AA15" s="113">
        <f>SUM(Z15:Z$24)</f>
        <v>120511.08388483601</v>
      </c>
      <c r="AB15" s="106">
        <f t="shared" si="2"/>
        <v>41.801406024878609</v>
      </c>
      <c r="AC15" s="107">
        <f t="shared" si="3"/>
        <v>40.574664384863418</v>
      </c>
      <c r="AD15" s="115">
        <f t="shared" si="16"/>
        <v>97.065310101566723</v>
      </c>
      <c r="AE15" s="107">
        <f t="shared" si="4"/>
        <v>1.2267416400151998</v>
      </c>
      <c r="AF15" s="116">
        <f t="shared" si="17"/>
        <v>2.9346898984332963</v>
      </c>
      <c r="AH15" s="117">
        <f t="shared" si="25"/>
        <v>0</v>
      </c>
      <c r="AI15" s="118">
        <f t="shared" si="18"/>
        <v>0</v>
      </c>
      <c r="AJ15" s="118">
        <f t="shared" si="22"/>
        <v>0</v>
      </c>
      <c r="AK15" s="118">
        <f>SUM(AJ15:AJ$24)/U15/U15</f>
        <v>0.39498430931922746</v>
      </c>
      <c r="AL15" s="118">
        <f t="shared" si="23"/>
        <v>0</v>
      </c>
      <c r="AM15" s="118">
        <f>SUM(AL15:AL$24)/U15/U15</f>
        <v>0.35028075453963037</v>
      </c>
      <c r="AN15" s="118">
        <f t="shared" si="24"/>
        <v>0</v>
      </c>
      <c r="AO15" s="119">
        <f>SUM(AN15:AN$24)/U15/U15</f>
        <v>1.2196564943639526E-2</v>
      </c>
      <c r="AP15" s="106">
        <f t="shared" si="5"/>
        <v>40.569589592661231</v>
      </c>
      <c r="AQ15" s="107">
        <f t="shared" si="6"/>
        <v>43.033222457095988</v>
      </c>
      <c r="AR15" s="107">
        <f t="shared" si="7"/>
        <v>39.414647770051609</v>
      </c>
      <c r="AS15" s="107">
        <f t="shared" si="8"/>
        <v>41.734680999675227</v>
      </c>
      <c r="AT15" s="107">
        <f t="shared" si="9"/>
        <v>1.0102830437722101</v>
      </c>
      <c r="AU15" s="120">
        <f t="shared" si="10"/>
        <v>1.4432002362581895</v>
      </c>
    </row>
    <row r="16" spans="1:47" ht="14.45" customHeight="1" x14ac:dyDescent="0.25">
      <c r="A16" s="75"/>
      <c r="B16" s="99" t="s">
        <v>77</v>
      </c>
      <c r="C16" s="100">
        <v>1692</v>
      </c>
      <c r="D16" s="101">
        <v>3</v>
      </c>
      <c r="E16" s="101">
        <v>569</v>
      </c>
      <c r="F16" s="102">
        <v>0.3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1.7730496453900709E-3</v>
      </c>
      <c r="R16" s="109">
        <f t="shared" si="14"/>
        <v>1.7576311071145633E-3</v>
      </c>
      <c r="S16" s="110">
        <f t="shared" si="15"/>
        <v>5.2724077328646752E-4</v>
      </c>
      <c r="T16" s="111">
        <f t="shared" si="19"/>
        <v>8.7530085508977853E-3</v>
      </c>
      <c r="U16" s="112">
        <f t="shared" si="20"/>
        <v>98236.727240580862</v>
      </c>
      <c r="V16" s="112">
        <f t="shared" si="21"/>
        <v>489219.21674487699</v>
      </c>
      <c r="W16" s="113">
        <f>SUM(V16:V$24)</f>
        <v>3615249.6857358692</v>
      </c>
      <c r="X16" s="114">
        <f t="shared" si="0"/>
        <v>488961.28042673384</v>
      </c>
      <c r="Y16" s="112">
        <f>SUM(X16:X$24)</f>
        <v>3494738.601851034</v>
      </c>
      <c r="Z16" s="112">
        <f t="shared" si="1"/>
        <v>257.93631814316888</v>
      </c>
      <c r="AA16" s="113">
        <f>SUM(Z16:Z$24)</f>
        <v>120511.08388483601</v>
      </c>
      <c r="AB16" s="106">
        <f t="shared" si="2"/>
        <v>36.801406024878609</v>
      </c>
      <c r="AC16" s="107">
        <f t="shared" si="3"/>
        <v>35.574664384863418</v>
      </c>
      <c r="AD16" s="115">
        <f t="shared" si="16"/>
        <v>96.666590294985227</v>
      </c>
      <c r="AE16" s="107">
        <f t="shared" si="4"/>
        <v>1.2267416400151998</v>
      </c>
      <c r="AF16" s="116">
        <f t="shared" si="17"/>
        <v>3.3334097050147866</v>
      </c>
      <c r="AH16" s="117">
        <f t="shared" si="25"/>
        <v>2.5314848517643164E-5</v>
      </c>
      <c r="AI16" s="118">
        <f t="shared" si="18"/>
        <v>9.2612089710624219E-7</v>
      </c>
      <c r="AJ16" s="118">
        <f t="shared" si="22"/>
        <v>288875433.02058005</v>
      </c>
      <c r="AK16" s="118">
        <f>SUM(AJ16:AJ$24)/U16/U16</f>
        <v>0.39498430931922746</v>
      </c>
      <c r="AL16" s="118">
        <f t="shared" si="23"/>
        <v>268701603.44046134</v>
      </c>
      <c r="AM16" s="118">
        <f>SUM(AL16:AL$24)/U16/U16</f>
        <v>0.35028075453963037</v>
      </c>
      <c r="AN16" s="118">
        <f t="shared" si="24"/>
        <v>594947.76980533951</v>
      </c>
      <c r="AO16" s="119">
        <f>SUM(AN16:AN$24)/U16/U16</f>
        <v>1.2196564943639526E-2</v>
      </c>
      <c r="AP16" s="106">
        <f t="shared" si="5"/>
        <v>35.569589592661231</v>
      </c>
      <c r="AQ16" s="107">
        <f t="shared" si="6"/>
        <v>38.033222457095988</v>
      </c>
      <c r="AR16" s="107">
        <f t="shared" si="7"/>
        <v>34.414647770051609</v>
      </c>
      <c r="AS16" s="107">
        <f t="shared" si="8"/>
        <v>36.734680999675227</v>
      </c>
      <c r="AT16" s="107">
        <f t="shared" si="9"/>
        <v>1.0102830437722101</v>
      </c>
      <c r="AU16" s="120">
        <f t="shared" si="10"/>
        <v>1.4432002362581895</v>
      </c>
    </row>
    <row r="17" spans="1:47" ht="14.45" customHeight="1" x14ac:dyDescent="0.25">
      <c r="A17" s="75"/>
      <c r="B17" s="99" t="s">
        <v>78</v>
      </c>
      <c r="C17" s="100">
        <v>1422</v>
      </c>
      <c r="D17" s="101">
        <v>8</v>
      </c>
      <c r="E17" s="101">
        <v>476</v>
      </c>
      <c r="F17" s="102">
        <v>0.3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5.6258790436005627E-3</v>
      </c>
      <c r="R17" s="109">
        <f t="shared" si="14"/>
        <v>5.770162301173944E-3</v>
      </c>
      <c r="S17" s="110">
        <f t="shared" si="15"/>
        <v>6.3025210084033606E-4</v>
      </c>
      <c r="T17" s="111">
        <f t="shared" si="19"/>
        <v>2.8473929730287267E-2</v>
      </c>
      <c r="U17" s="112">
        <f t="shared" si="20"/>
        <v>97376.860327031842</v>
      </c>
      <c r="V17" s="112">
        <f t="shared" si="21"/>
        <v>480524.07082965312</v>
      </c>
      <c r="W17" s="113">
        <f>SUM(V17:V$24)</f>
        <v>3126030.4689909928</v>
      </c>
      <c r="X17" s="114">
        <f t="shared" si="0"/>
        <v>480221.2195245084</v>
      </c>
      <c r="Y17" s="112">
        <f>SUM(X17:X$24)</f>
        <v>3005777.3214243003</v>
      </c>
      <c r="Z17" s="112">
        <f t="shared" si="1"/>
        <v>302.85130514473934</v>
      </c>
      <c r="AA17" s="113">
        <f>SUM(Z17:Z$24)</f>
        <v>120253.14756669285</v>
      </c>
      <c r="AB17" s="106">
        <f t="shared" si="2"/>
        <v>32.102395358532689</v>
      </c>
      <c r="AC17" s="107">
        <f t="shared" si="3"/>
        <v>30.867470067628538</v>
      </c>
      <c r="AD17" s="115">
        <f t="shared" si="16"/>
        <v>96.153167771089983</v>
      </c>
      <c r="AE17" s="107">
        <f t="shared" si="4"/>
        <v>1.2349252909041528</v>
      </c>
      <c r="AF17" s="116">
        <f t="shared" si="17"/>
        <v>3.8468322289100292</v>
      </c>
      <c r="AH17" s="117">
        <f t="shared" si="25"/>
        <v>9.8459877240242131E-5</v>
      </c>
      <c r="AI17" s="118">
        <f t="shared" si="18"/>
        <v>1.3232245443901732E-6</v>
      </c>
      <c r="AJ17" s="118">
        <f t="shared" si="22"/>
        <v>854764280.80818725</v>
      </c>
      <c r="AK17" s="118">
        <f>SUM(AJ17:AJ$24)/U17/U17</f>
        <v>0.37152591588985084</v>
      </c>
      <c r="AL17" s="118">
        <f t="shared" si="23"/>
        <v>784856735.8960439</v>
      </c>
      <c r="AM17" s="118">
        <f>SUM(AL17:AL$24)/U17/U17</f>
        <v>0.32815691924981488</v>
      </c>
      <c r="AN17" s="118">
        <f t="shared" si="24"/>
        <v>1809866.0990567587</v>
      </c>
      <c r="AO17" s="119">
        <f>SUM(AN17:AN$24)/U17/U17</f>
        <v>1.2350171329281123E-2</v>
      </c>
      <c r="AP17" s="106">
        <f t="shared" si="5"/>
        <v>30.907718013605429</v>
      </c>
      <c r="AQ17" s="107">
        <f t="shared" si="6"/>
        <v>33.297072703459953</v>
      </c>
      <c r="AR17" s="107">
        <f t="shared" si="7"/>
        <v>29.744684415337733</v>
      </c>
      <c r="AS17" s="107">
        <f t="shared" si="8"/>
        <v>31.990255719919343</v>
      </c>
      <c r="AT17" s="107">
        <f t="shared" si="9"/>
        <v>1.0171078944947605</v>
      </c>
      <c r="AU17" s="120">
        <f t="shared" si="10"/>
        <v>1.4527426873135452</v>
      </c>
    </row>
    <row r="18" spans="1:47" ht="14.45" customHeight="1" x14ac:dyDescent="0.25">
      <c r="A18" s="75"/>
      <c r="B18" s="99" t="s">
        <v>79</v>
      </c>
      <c r="C18" s="100">
        <v>1358</v>
      </c>
      <c r="D18" s="101">
        <v>9</v>
      </c>
      <c r="E18" s="101">
        <v>446</v>
      </c>
      <c r="F18" s="102">
        <v>0.6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6.6273932253313695E-3</v>
      </c>
      <c r="R18" s="109">
        <f t="shared" si="14"/>
        <v>6.5787157536395888E-3</v>
      </c>
      <c r="S18" s="110">
        <f t="shared" si="15"/>
        <v>1.3452914798206277E-3</v>
      </c>
      <c r="T18" s="111">
        <f t="shared" si="19"/>
        <v>3.2397978740475709E-2</v>
      </c>
      <c r="U18" s="112">
        <f t="shared" si="20"/>
        <v>94604.158448723931</v>
      </c>
      <c r="V18" s="112">
        <f t="shared" si="21"/>
        <v>465893.89615848532</v>
      </c>
      <c r="W18" s="113">
        <f>SUM(V18:V$24)</f>
        <v>2645506.3981613396</v>
      </c>
      <c r="X18" s="114">
        <f t="shared" si="0"/>
        <v>465267.13306948286</v>
      </c>
      <c r="Y18" s="112">
        <f>SUM(X18:X$24)</f>
        <v>2525556.101899792</v>
      </c>
      <c r="Z18" s="112">
        <f t="shared" si="1"/>
        <v>626.76308900244658</v>
      </c>
      <c r="AA18" s="113">
        <f>SUM(Z18:Z$24)</f>
        <v>119950.29626154811</v>
      </c>
      <c r="AB18" s="106">
        <f t="shared" si="2"/>
        <v>27.96395466691056</v>
      </c>
      <c r="AC18" s="107">
        <f t="shared" si="3"/>
        <v>26.696036868914803</v>
      </c>
      <c r="AD18" s="115">
        <f t="shared" si="16"/>
        <v>95.465885232977897</v>
      </c>
      <c r="AE18" s="107">
        <f t="shared" si="4"/>
        <v>1.267917797995761</v>
      </c>
      <c r="AF18" s="116">
        <f t="shared" si="17"/>
        <v>4.5341147670221122</v>
      </c>
      <c r="AH18" s="117">
        <f t="shared" si="25"/>
        <v>1.1284701862037882E-4</v>
      </c>
      <c r="AI18" s="118">
        <f t="shared" si="18"/>
        <v>3.0122907413788111E-6</v>
      </c>
      <c r="AJ18" s="118">
        <f t="shared" si="22"/>
        <v>689902685.72224414</v>
      </c>
      <c r="AK18" s="118">
        <f>SUM(AJ18:AJ$24)/U18/U18</f>
        <v>0.29811779706950159</v>
      </c>
      <c r="AL18" s="118">
        <f t="shared" si="23"/>
        <v>623298344.24921644</v>
      </c>
      <c r="AM18" s="118">
        <f>SUM(AL18:AL$24)/U18/U18</f>
        <v>0.25998033567298034</v>
      </c>
      <c r="AN18" s="118">
        <f t="shared" si="24"/>
        <v>2378210.0434905011</v>
      </c>
      <c r="AO18" s="119">
        <f>SUM(AN18:AN$24)/U18/U18</f>
        <v>1.2882487993453264E-2</v>
      </c>
      <c r="AP18" s="106">
        <f t="shared" si="5"/>
        <v>26.893791441406059</v>
      </c>
      <c r="AQ18" s="107">
        <f t="shared" si="6"/>
        <v>29.034117892415061</v>
      </c>
      <c r="AR18" s="107">
        <f t="shared" si="7"/>
        <v>25.696666838585035</v>
      </c>
      <c r="AS18" s="107">
        <f t="shared" si="8"/>
        <v>27.695406899244571</v>
      </c>
      <c r="AT18" s="107">
        <f t="shared" si="9"/>
        <v>1.0454557430838052</v>
      </c>
      <c r="AU18" s="120">
        <f t="shared" si="10"/>
        <v>1.4903798529077168</v>
      </c>
    </row>
    <row r="19" spans="1:47" ht="14.45" customHeight="1" x14ac:dyDescent="0.25">
      <c r="A19" s="75"/>
      <c r="B19" s="99" t="s">
        <v>80</v>
      </c>
      <c r="C19" s="100">
        <v>1672</v>
      </c>
      <c r="D19" s="101">
        <v>13</v>
      </c>
      <c r="E19" s="101">
        <v>560</v>
      </c>
      <c r="F19" s="102">
        <v>1.8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7.7751196172248802E-3</v>
      </c>
      <c r="R19" s="109">
        <f t="shared" si="14"/>
        <v>7.7728285269242177E-3</v>
      </c>
      <c r="S19" s="110">
        <f t="shared" si="15"/>
        <v>3.2142857142857142E-3</v>
      </c>
      <c r="T19" s="111">
        <f t="shared" si="19"/>
        <v>3.8176205990989358E-2</v>
      </c>
      <c r="U19" s="112">
        <f t="shared" si="20"/>
        <v>91539.174934541574</v>
      </c>
      <c r="V19" s="112">
        <f t="shared" si="21"/>
        <v>449594.17108473415</v>
      </c>
      <c r="W19" s="113">
        <f>SUM(V19:V$24)</f>
        <v>2179612.5020028544</v>
      </c>
      <c r="X19" s="114">
        <f t="shared" si="0"/>
        <v>448149.04696339037</v>
      </c>
      <c r="Y19" s="112">
        <f>SUM(X19:X$24)</f>
        <v>2060288.9688303089</v>
      </c>
      <c r="Z19" s="112">
        <f t="shared" si="1"/>
        <v>1445.1241213437884</v>
      </c>
      <c r="AA19" s="113">
        <f>SUM(Z19:Z$24)</f>
        <v>119323.53317254566</v>
      </c>
      <c r="AB19" s="106">
        <f t="shared" si="2"/>
        <v>23.810707312595571</v>
      </c>
      <c r="AC19" s="107">
        <f t="shared" si="3"/>
        <v>22.507183075482093</v>
      </c>
      <c r="AD19" s="115">
        <f t="shared" si="16"/>
        <v>94.525470327276125</v>
      </c>
      <c r="AE19" s="107">
        <f t="shared" si="4"/>
        <v>1.3035242371134796</v>
      </c>
      <c r="AF19" s="116">
        <f t="shared" si="17"/>
        <v>5.4745296727238815</v>
      </c>
      <c r="AH19" s="117">
        <f t="shared" si="25"/>
        <v>1.0782952573136164E-4</v>
      </c>
      <c r="AI19" s="118">
        <f t="shared" si="18"/>
        <v>5.7213465743440236E-6</v>
      </c>
      <c r="AJ19" s="118">
        <f t="shared" si="22"/>
        <v>436034007.4697507</v>
      </c>
      <c r="AK19" s="118">
        <f>SUM(AJ19:AJ$24)/U19/U19</f>
        <v>0.23608264147478347</v>
      </c>
      <c r="AL19" s="118">
        <f t="shared" si="23"/>
        <v>385383051.21187836</v>
      </c>
      <c r="AM19" s="118">
        <f>SUM(AL19:AL$24)/U19/U19</f>
        <v>0.20329709175942778</v>
      </c>
      <c r="AN19" s="118">
        <f t="shared" si="24"/>
        <v>2794190.9075648105</v>
      </c>
      <c r="AO19" s="119">
        <f>SUM(AN19:AN$24)/U19/U19</f>
        <v>1.3475797216834527E-2</v>
      </c>
      <c r="AP19" s="106">
        <f t="shared" si="5"/>
        <v>22.858375923062741</v>
      </c>
      <c r="AQ19" s="107">
        <f t="shared" si="6"/>
        <v>24.763038702128402</v>
      </c>
      <c r="AR19" s="107">
        <f t="shared" si="7"/>
        <v>21.623448891633227</v>
      </c>
      <c r="AS19" s="107">
        <f t="shared" si="8"/>
        <v>23.390917259330958</v>
      </c>
      <c r="AT19" s="107">
        <f t="shared" si="9"/>
        <v>1.0759970462368913</v>
      </c>
      <c r="AU19" s="120">
        <f t="shared" si="10"/>
        <v>1.531051427990068</v>
      </c>
    </row>
    <row r="20" spans="1:47" ht="14.45" customHeight="1" x14ac:dyDescent="0.25">
      <c r="A20" s="75"/>
      <c r="B20" s="99" t="s">
        <v>81</v>
      </c>
      <c r="C20" s="100">
        <v>1831</v>
      </c>
      <c r="D20" s="101">
        <v>34</v>
      </c>
      <c r="E20" s="101">
        <v>612</v>
      </c>
      <c r="F20" s="102">
        <v>9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1.8569087930092845E-2</v>
      </c>
      <c r="R20" s="109">
        <f t="shared" si="14"/>
        <v>1.8216669274296191E-2</v>
      </c>
      <c r="S20" s="110">
        <f t="shared" si="15"/>
        <v>1.4705882352941176E-2</v>
      </c>
      <c r="T20" s="111">
        <f t="shared" si="19"/>
        <v>8.7397651422903372E-2</v>
      </c>
      <c r="U20" s="112">
        <f t="shared" si="20"/>
        <v>88044.556535995303</v>
      </c>
      <c r="V20" s="112">
        <f t="shared" si="21"/>
        <v>422409.13231457467</v>
      </c>
      <c r="W20" s="113">
        <f>SUM(V20:V$24)</f>
        <v>1730018.3309181202</v>
      </c>
      <c r="X20" s="114">
        <f t="shared" si="0"/>
        <v>416197.23330994858</v>
      </c>
      <c r="Y20" s="112">
        <f>SUM(X20:X$24)</f>
        <v>1612139.9218669184</v>
      </c>
      <c r="Z20" s="112">
        <f t="shared" si="1"/>
        <v>6211.8990046260978</v>
      </c>
      <c r="AA20" s="113">
        <f>SUM(Z20:Z$24)</f>
        <v>117878.40905120186</v>
      </c>
      <c r="AB20" s="106">
        <f t="shared" si="2"/>
        <v>19.649350271993658</v>
      </c>
      <c r="AC20" s="107">
        <f t="shared" si="3"/>
        <v>18.310500788402816</v>
      </c>
      <c r="AD20" s="115">
        <f t="shared" si="16"/>
        <v>93.186291327407844</v>
      </c>
      <c r="AE20" s="107">
        <f t="shared" si="4"/>
        <v>1.3388494835908404</v>
      </c>
      <c r="AF20" s="116">
        <f t="shared" si="17"/>
        <v>6.8137086725921465</v>
      </c>
      <c r="AH20" s="117">
        <f t="shared" si="25"/>
        <v>2.0502281380715994E-4</v>
      </c>
      <c r="AI20" s="118">
        <f t="shared" si="18"/>
        <v>2.3675848655494494E-5</v>
      </c>
      <c r="AJ20" s="118">
        <f t="shared" si="22"/>
        <v>549184680.67284369</v>
      </c>
      <c r="AK20" s="118">
        <f>SUM(AJ20:AJ$24)/U20/U20</f>
        <v>0.19894643677900353</v>
      </c>
      <c r="AL20" s="118">
        <f t="shared" si="23"/>
        <v>472502704.16814578</v>
      </c>
      <c r="AM20" s="118">
        <f>SUM(AL20:AL$24)/U20/U20</f>
        <v>0.17004067518789578</v>
      </c>
      <c r="AN20" s="118">
        <f t="shared" si="24"/>
        <v>7446322.9408773426</v>
      </c>
      <c r="AO20" s="119">
        <f>SUM(AN20:AN$24)/U20/U20</f>
        <v>1.4206320728638637E-2</v>
      </c>
      <c r="AP20" s="106">
        <f t="shared" si="5"/>
        <v>18.775123395530677</v>
      </c>
      <c r="AQ20" s="107">
        <f t="shared" si="6"/>
        <v>20.523577148456638</v>
      </c>
      <c r="AR20" s="107">
        <f t="shared" si="7"/>
        <v>17.502275412779269</v>
      </c>
      <c r="AS20" s="107">
        <f t="shared" si="8"/>
        <v>19.118726164026363</v>
      </c>
      <c r="AT20" s="107">
        <f t="shared" si="9"/>
        <v>1.1052365522040308</v>
      </c>
      <c r="AU20" s="120">
        <f t="shared" si="10"/>
        <v>1.57246241497765</v>
      </c>
    </row>
    <row r="21" spans="1:47" ht="14.45" customHeight="1" x14ac:dyDescent="0.25">
      <c r="A21" s="75"/>
      <c r="B21" s="99" t="s">
        <v>82</v>
      </c>
      <c r="C21" s="100">
        <v>1922</v>
      </c>
      <c r="D21" s="101">
        <v>44</v>
      </c>
      <c r="E21" s="101">
        <v>651</v>
      </c>
      <c r="F21" s="102">
        <v>12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2.2892819979188347E-2</v>
      </c>
      <c r="R21" s="109">
        <f t="shared" si="14"/>
        <v>2.3107924380901278E-2</v>
      </c>
      <c r="S21" s="110">
        <f t="shared" si="15"/>
        <v>1.8433179723502304E-2</v>
      </c>
      <c r="T21" s="111">
        <f t="shared" si="19"/>
        <v>0.10958603828875127</v>
      </c>
      <c r="U21" s="112">
        <f t="shared" si="20"/>
        <v>80349.66907417828</v>
      </c>
      <c r="V21" s="112">
        <f t="shared" si="21"/>
        <v>381046.85503164027</v>
      </c>
      <c r="W21" s="113">
        <f>SUM(V21:V$24)</f>
        <v>1307609.1986035455</v>
      </c>
      <c r="X21" s="114">
        <f t="shared" si="0"/>
        <v>374022.94986976671</v>
      </c>
      <c r="Y21" s="112">
        <f>SUM(X21:X$24)</f>
        <v>1195942.6885569696</v>
      </c>
      <c r="Z21" s="112">
        <f t="shared" si="1"/>
        <v>7023.905161873553</v>
      </c>
      <c r="AA21" s="113">
        <f>SUM(Z21:Z$24)</f>
        <v>111666.51004657577</v>
      </c>
      <c r="AB21" s="106">
        <f t="shared" si="2"/>
        <v>16.273983622712489</v>
      </c>
      <c r="AC21" s="107">
        <f t="shared" si="3"/>
        <v>14.884226684902501</v>
      </c>
      <c r="AD21" s="115">
        <f t="shared" si="16"/>
        <v>91.460253555433113</v>
      </c>
      <c r="AE21" s="107">
        <f t="shared" si="4"/>
        <v>1.3897569378099863</v>
      </c>
      <c r="AF21" s="116">
        <f t="shared" si="17"/>
        <v>8.539746444566882</v>
      </c>
      <c r="AH21" s="117">
        <f t="shared" si="25"/>
        <v>2.4302432087867684E-4</v>
      </c>
      <c r="AI21" s="118">
        <f t="shared" si="18"/>
        <v>2.7793237494290889E-5</v>
      </c>
      <c r="AJ21" s="118">
        <f t="shared" si="22"/>
        <v>367374758.60063517</v>
      </c>
      <c r="AK21" s="118">
        <f>SUM(AJ21:AJ$24)/U21/U21</f>
        <v>0.15381139816121822</v>
      </c>
      <c r="AL21" s="118">
        <f t="shared" si="23"/>
        <v>302657087.5469622</v>
      </c>
      <c r="AM21" s="118">
        <f>SUM(AL21:AL$24)/U21/U21</f>
        <v>0.13098156643594835</v>
      </c>
      <c r="AN21" s="118">
        <f t="shared" si="24"/>
        <v>7593808.0244508814</v>
      </c>
      <c r="AO21" s="119">
        <f>SUM(AN21:AN$24)/U21/U21</f>
        <v>1.5904237261449673E-2</v>
      </c>
      <c r="AP21" s="106">
        <f t="shared" si="5"/>
        <v>15.505295215634474</v>
      </c>
      <c r="AQ21" s="107">
        <f t="shared" si="6"/>
        <v>17.042672029790502</v>
      </c>
      <c r="AR21" s="107">
        <f t="shared" si="7"/>
        <v>14.174875724079623</v>
      </c>
      <c r="AS21" s="107">
        <f t="shared" si="8"/>
        <v>15.593577645725379</v>
      </c>
      <c r="AT21" s="107">
        <f t="shared" si="9"/>
        <v>1.142577412234778</v>
      </c>
      <c r="AU21" s="120">
        <f t="shared" si="10"/>
        <v>1.6369364633851946</v>
      </c>
    </row>
    <row r="22" spans="1:47" ht="14.45" customHeight="1" x14ac:dyDescent="0.25">
      <c r="A22" s="75"/>
      <c r="B22" s="99" t="s">
        <v>83</v>
      </c>
      <c r="C22" s="100">
        <v>1208</v>
      </c>
      <c r="D22" s="101">
        <v>43</v>
      </c>
      <c r="E22" s="101">
        <v>392</v>
      </c>
      <c r="F22" s="102">
        <v>20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3.5596026490066227E-2</v>
      </c>
      <c r="R22" s="109">
        <f t="shared" si="14"/>
        <v>3.4741402839260201E-2</v>
      </c>
      <c r="S22" s="110">
        <f t="shared" si="15"/>
        <v>5.1020408163265307E-2</v>
      </c>
      <c r="T22" s="111">
        <f t="shared" si="19"/>
        <v>0.16059992090653322</v>
      </c>
      <c r="U22" s="112">
        <f t="shared" si="20"/>
        <v>71544.467162526882</v>
      </c>
      <c r="V22" s="112">
        <f t="shared" si="21"/>
        <v>330730.33408476366</v>
      </c>
      <c r="W22" s="113">
        <f>SUM(V22:V$24)</f>
        <v>926562.34357190528</v>
      </c>
      <c r="X22" s="114">
        <f t="shared" si="0"/>
        <v>313856.33744778595</v>
      </c>
      <c r="Y22" s="112">
        <f>SUM(X22:X$24)</f>
        <v>821919.73868720315</v>
      </c>
      <c r="Z22" s="112">
        <f t="shared" si="1"/>
        <v>16873.996636977739</v>
      </c>
      <c r="AA22" s="113">
        <f>SUM(Z22:Z$24)</f>
        <v>104642.60488470222</v>
      </c>
      <c r="AB22" s="106">
        <f t="shared" si="2"/>
        <v>12.950859518836621</v>
      </c>
      <c r="AC22" s="107">
        <f t="shared" si="3"/>
        <v>11.488236215667886</v>
      </c>
      <c r="AD22" s="115">
        <f t="shared" si="16"/>
        <v>88.706361141193796</v>
      </c>
      <c r="AE22" s="107">
        <f t="shared" si="4"/>
        <v>1.4626233031687357</v>
      </c>
      <c r="AF22" s="116">
        <f t="shared" si="17"/>
        <v>11.293638858806212</v>
      </c>
      <c r="AH22" s="117">
        <f t="shared" si="25"/>
        <v>5.0349041160937722E-4</v>
      </c>
      <c r="AI22" s="118">
        <f t="shared" si="18"/>
        <v>1.2351358702581409E-4</v>
      </c>
      <c r="AJ22" s="118">
        <f t="shared" si="22"/>
        <v>388044832.04979753</v>
      </c>
      <c r="AK22" s="118">
        <f>SUM(AJ22:AJ$24)/U22/U22</f>
        <v>0.12222892438662358</v>
      </c>
      <c r="AL22" s="118">
        <f t="shared" si="23"/>
        <v>307984021.64665616</v>
      </c>
      <c r="AM22" s="118">
        <f>SUM(AL22:AL$24)/U22/U22</f>
        <v>0.10607741205952667</v>
      </c>
      <c r="AN22" s="118">
        <f t="shared" si="24"/>
        <v>19954797.379285417</v>
      </c>
      <c r="AO22" s="119">
        <f>SUM(AN22:AN$24)/U22/U22</f>
        <v>1.8576339221729254E-2</v>
      </c>
      <c r="AP22" s="106">
        <f t="shared" si="5"/>
        <v>12.26561895091638</v>
      </c>
      <c r="AQ22" s="107">
        <f t="shared" si="6"/>
        <v>13.636100086756862</v>
      </c>
      <c r="AR22" s="107">
        <f t="shared" si="7"/>
        <v>10.849873476962157</v>
      </c>
      <c r="AS22" s="107">
        <f t="shared" si="8"/>
        <v>12.126598954373614</v>
      </c>
      <c r="AT22" s="107">
        <f t="shared" si="9"/>
        <v>1.1954850154707812</v>
      </c>
      <c r="AU22" s="120">
        <f t="shared" si="10"/>
        <v>1.7297615908666901</v>
      </c>
    </row>
    <row r="23" spans="1:47" ht="14.45" customHeight="1" x14ac:dyDescent="0.25">
      <c r="A23" s="75"/>
      <c r="B23" s="99" t="s">
        <v>84</v>
      </c>
      <c r="C23" s="100">
        <v>1024</v>
      </c>
      <c r="D23" s="101">
        <v>49</v>
      </c>
      <c r="E23" s="101">
        <v>343</v>
      </c>
      <c r="F23" s="102">
        <v>35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4.78515625E-2</v>
      </c>
      <c r="R23" s="109">
        <f t="shared" si="14"/>
        <v>4.8588634088416599E-2</v>
      </c>
      <c r="S23" s="110">
        <f t="shared" si="15"/>
        <v>0.10204081632653061</v>
      </c>
      <c r="T23" s="111">
        <f>5*R23/(1+5*(1-O23)*R23)</f>
        <v>0.21782373296118215</v>
      </c>
      <c r="U23" s="112">
        <f t="shared" si="20"/>
        <v>60054.431394925006</v>
      </c>
      <c r="V23" s="112">
        <f>5*U23*((1-T23)+O23*T23)</f>
        <v>269225.1114427257</v>
      </c>
      <c r="W23" s="113">
        <f>SUM(V23:V$24)</f>
        <v>595832.00948714162</v>
      </c>
      <c r="X23" s="114">
        <f t="shared" si="0"/>
        <v>241753.16129550879</v>
      </c>
      <c r="Y23" s="112">
        <f>SUM(X23:X$24)</f>
        <v>508063.4012394172</v>
      </c>
      <c r="Z23" s="112">
        <f t="shared" si="1"/>
        <v>27471.950147216907</v>
      </c>
      <c r="AA23" s="113">
        <f>SUM(Z23:Z$24)</f>
        <v>87768.608247724478</v>
      </c>
      <c r="AB23" s="106">
        <f t="shared" si="2"/>
        <v>9.9215327769716151</v>
      </c>
      <c r="AC23" s="107">
        <f t="shared" si="3"/>
        <v>8.4600484833222804</v>
      </c>
      <c r="AD23" s="115">
        <f t="shared" si="16"/>
        <v>85.26957148152033</v>
      </c>
      <c r="AE23" s="107">
        <f t="shared" si="4"/>
        <v>1.461484293649336</v>
      </c>
      <c r="AF23" s="116">
        <f t="shared" si="17"/>
        <v>14.730428518479682</v>
      </c>
      <c r="AH23" s="117">
        <f>IF(D23=0,0,T23*T23*(1-T23)/D23)</f>
        <v>7.5738891981743371E-4</v>
      </c>
      <c r="AI23" s="118">
        <f t="shared" si="18"/>
        <v>2.671384493584427E-4</v>
      </c>
      <c r="AJ23" s="118">
        <f t="shared" si="22"/>
        <v>237597458.13526443</v>
      </c>
      <c r="AK23" s="118">
        <f>SUM(AJ23:AJ$24)/U23/U23</f>
        <v>6.5879708892811029E-2</v>
      </c>
      <c r="AL23" s="118">
        <f t="shared" si="23"/>
        <v>185576909.59746253</v>
      </c>
      <c r="AM23" s="118">
        <f>SUM(AL23:AL$24)/U23/U23</f>
        <v>6.5155330804574987E-2</v>
      </c>
      <c r="AN23" s="118">
        <f t="shared" si="24"/>
        <v>25722199.038351428</v>
      </c>
      <c r="AO23" s="119">
        <f>SUM(AN23:AN$24)/U23/U23</f>
        <v>2.0831700916315008E-2</v>
      </c>
      <c r="AP23" s="106">
        <f t="shared" si="5"/>
        <v>9.418458737010674</v>
      </c>
      <c r="AQ23" s="107">
        <f t="shared" si="6"/>
        <v>10.424606816932556</v>
      </c>
      <c r="AR23" s="107">
        <f t="shared" si="7"/>
        <v>7.9597478548808844</v>
      </c>
      <c r="AS23" s="107">
        <f t="shared" si="8"/>
        <v>8.9603491117636764</v>
      </c>
      <c r="AT23" s="107">
        <f t="shared" si="9"/>
        <v>1.1785937454860653</v>
      </c>
      <c r="AU23" s="120">
        <f t="shared" si="10"/>
        <v>1.7443748418126066</v>
      </c>
    </row>
    <row r="24" spans="1:47" ht="14.45" customHeight="1" x14ac:dyDescent="0.25">
      <c r="A24" s="51"/>
      <c r="B24" s="121" t="s">
        <v>85</v>
      </c>
      <c r="C24" s="122">
        <v>973</v>
      </c>
      <c r="D24" s="123">
        <v>125</v>
      </c>
      <c r="E24" s="123">
        <v>325</v>
      </c>
      <c r="F24" s="124">
        <v>60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0.12846865364850976</v>
      </c>
      <c r="R24" s="131">
        <f t="shared" si="14"/>
        <v>0.14382167446210289</v>
      </c>
      <c r="S24" s="132">
        <f t="shared" si="15"/>
        <v>0.18461538461538463</v>
      </c>
      <c r="T24" s="128">
        <v>1</v>
      </c>
      <c r="U24" s="133">
        <f>U23*(1-T23)</f>
        <v>46973.150967621223</v>
      </c>
      <c r="V24" s="133">
        <f>U24/R24</f>
        <v>326606.89804441598</v>
      </c>
      <c r="W24" s="134">
        <f>SUM(V24:V$24)</f>
        <v>326606.89804441598</v>
      </c>
      <c r="X24" s="128">
        <f t="shared" si="0"/>
        <v>266310.23994390841</v>
      </c>
      <c r="Y24" s="133">
        <f>SUM(X24:X$24)</f>
        <v>266310.23994390841</v>
      </c>
      <c r="Z24" s="133">
        <f t="shared" si="1"/>
        <v>60296.658100507571</v>
      </c>
      <c r="AA24" s="134">
        <f>SUM(Z24:Z$24)</f>
        <v>60296.658100507571</v>
      </c>
      <c r="AB24" s="135">
        <f t="shared" si="2"/>
        <v>6.9530549115077971</v>
      </c>
      <c r="AC24" s="129">
        <f t="shared" si="3"/>
        <v>5.669414004767896</v>
      </c>
      <c r="AD24" s="136">
        <f t="shared" si="16"/>
        <v>81.538461538461533</v>
      </c>
      <c r="AE24" s="129">
        <f t="shared" si="4"/>
        <v>1.2836409067399011</v>
      </c>
      <c r="AF24" s="137">
        <f t="shared" si="17"/>
        <v>18.461538461538463</v>
      </c>
      <c r="AH24" s="138">
        <f>0</f>
        <v>0</v>
      </c>
      <c r="AI24" s="139">
        <f t="shared" si="18"/>
        <v>4.6317705962676376E-4</v>
      </c>
      <c r="AJ24" s="139">
        <v>0</v>
      </c>
      <c r="AK24" s="139">
        <f>(1-R24)/R24/R24/D24</f>
        <v>0.33113534152747914</v>
      </c>
      <c r="AL24" s="139">
        <f>V24*V24*AI24</f>
        <v>49408053.804806091</v>
      </c>
      <c r="AM24" s="139">
        <f>(1-S24)*(1-S24)*(1-R24)/R24/R24/D24+AI24/R24/R24</f>
        <v>0.24254829985553206</v>
      </c>
      <c r="AN24" s="139">
        <f>V24*V24*AI24</f>
        <v>49408053.804806091</v>
      </c>
      <c r="AO24" s="140">
        <f>S24*S24*(1-R24)/R24/R24/D24+AI24/R24/R24</f>
        <v>3.3678315199737519E-2</v>
      </c>
      <c r="AP24" s="135">
        <f t="shared" si="5"/>
        <v>5.8251854474243139</v>
      </c>
      <c r="AQ24" s="129">
        <f t="shared" si="6"/>
        <v>8.0809243755912803</v>
      </c>
      <c r="AR24" s="129">
        <f t="shared" si="7"/>
        <v>4.704129824474335</v>
      </c>
      <c r="AS24" s="129">
        <f t="shared" si="8"/>
        <v>6.634698185061457</v>
      </c>
      <c r="AT24" s="129">
        <f t="shared" si="9"/>
        <v>0.92394851639599673</v>
      </c>
      <c r="AU24" s="141">
        <f t="shared" si="10"/>
        <v>1.6433332970838053</v>
      </c>
    </row>
    <row r="25" spans="1:47" ht="14.45" customHeight="1" x14ac:dyDescent="0.15">
      <c r="A25" s="75" t="s">
        <v>86</v>
      </c>
      <c r="B25" s="76" t="s">
        <v>68</v>
      </c>
      <c r="C25" s="142">
        <v>856</v>
      </c>
      <c r="D25" s="78">
        <v>0</v>
      </c>
      <c r="E25" s="78">
        <v>274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8761752.2247441988</v>
      </c>
      <c r="X25" s="153">
        <f t="shared" si="0"/>
        <v>500000</v>
      </c>
      <c r="Y25" s="151">
        <f>SUM(X25:X$42)</f>
        <v>8498828.5484583396</v>
      </c>
      <c r="Z25" s="151">
        <f t="shared" si="1"/>
        <v>0</v>
      </c>
      <c r="AA25" s="152">
        <f>SUM(Z25:Z$42)</f>
        <v>262923.67628585995</v>
      </c>
      <c r="AB25" s="146">
        <f t="shared" si="2"/>
        <v>87.617522247441983</v>
      </c>
      <c r="AC25" s="147">
        <f t="shared" si="3"/>
        <v>84.9882854845834</v>
      </c>
      <c r="AD25" s="93">
        <f t="shared" si="16"/>
        <v>96.999188409558855</v>
      </c>
      <c r="AE25" s="147">
        <f t="shared" si="4"/>
        <v>2.6292367628585995</v>
      </c>
      <c r="AF25" s="94">
        <f t="shared" si="17"/>
        <v>3.0008115904411583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0.46120353702189015</v>
      </c>
      <c r="AL25" s="96">
        <f>U25*U25*((1-O25)*5*(1-S25)+AC26)^2*AH25+V25*V25*AI25</f>
        <v>0</v>
      </c>
      <c r="AM25" s="96">
        <f>SUM(AL25:AL$42)/U25/U25</f>
        <v>0.3990886825269474</v>
      </c>
      <c r="AN25" s="96">
        <f>U25*U25*((1-O25)*5*S25+AE26)^2*AH25+V25*V25*AI25</f>
        <v>0</v>
      </c>
      <c r="AO25" s="97">
        <f>SUM(AN25:AN$42)/U25/U25</f>
        <v>2.3055282382624092E-2</v>
      </c>
      <c r="AP25" s="146">
        <f t="shared" si="5"/>
        <v>86.286447678597966</v>
      </c>
      <c r="AQ25" s="147">
        <f t="shared" si="6"/>
        <v>88.948596816285999</v>
      </c>
      <c r="AR25" s="147">
        <f t="shared" si="7"/>
        <v>83.750085548064447</v>
      </c>
      <c r="AS25" s="147">
        <f t="shared" si="8"/>
        <v>86.226485421102353</v>
      </c>
      <c r="AT25" s="147">
        <f t="shared" si="9"/>
        <v>2.3316310290410391</v>
      </c>
      <c r="AU25" s="154">
        <f t="shared" si="10"/>
        <v>2.9268424966761599</v>
      </c>
    </row>
    <row r="26" spans="1:47" ht="14.45" customHeight="1" x14ac:dyDescent="0.15">
      <c r="A26" s="155"/>
      <c r="B26" s="99" t="s">
        <v>69</v>
      </c>
      <c r="C26" s="142">
        <v>1215</v>
      </c>
      <c r="D26" s="101">
        <v>0</v>
      </c>
      <c r="E26" s="101">
        <v>412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8261752.2247441988</v>
      </c>
      <c r="X26" s="114">
        <f t="shared" si="0"/>
        <v>500000</v>
      </c>
      <c r="Y26" s="112">
        <f>SUM(X26:X$42)</f>
        <v>7998828.5484583396</v>
      </c>
      <c r="Z26" s="112">
        <f t="shared" si="1"/>
        <v>0</v>
      </c>
      <c r="AA26" s="113">
        <f>SUM(Z26:Z$42)</f>
        <v>262923.67628585995</v>
      </c>
      <c r="AB26" s="106">
        <f t="shared" si="2"/>
        <v>82.617522247441983</v>
      </c>
      <c r="AC26" s="107">
        <f t="shared" si="3"/>
        <v>79.9882854845834</v>
      </c>
      <c r="AD26" s="115">
        <f t="shared" si="16"/>
        <v>96.817579744180733</v>
      </c>
      <c r="AE26" s="107">
        <f t="shared" si="4"/>
        <v>2.6292367628585995</v>
      </c>
      <c r="AF26" s="116">
        <f t="shared" si="17"/>
        <v>3.1824202558192871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0.46120353702189015</v>
      </c>
      <c r="AL26" s="118">
        <f>U26*U26*((1-O26)*5*(1-S26)+AC27)^2*AH26+V26*V26*AI26</f>
        <v>0</v>
      </c>
      <c r="AM26" s="118">
        <f>SUM(AL26:AL$42)/U26/U26</f>
        <v>0.3990886825269474</v>
      </c>
      <c r="AN26" s="118">
        <f>U26*U26*((1-O26)*5*S26+AE27)^2*AH26+V26*V26*AI26</f>
        <v>0</v>
      </c>
      <c r="AO26" s="119">
        <f>SUM(AN26:AN$42)/U26/U26</f>
        <v>2.3055282382624092E-2</v>
      </c>
      <c r="AP26" s="106">
        <f t="shared" si="5"/>
        <v>81.286447678597966</v>
      </c>
      <c r="AQ26" s="107">
        <f t="shared" si="6"/>
        <v>83.948596816285999</v>
      </c>
      <c r="AR26" s="107">
        <f t="shared" si="7"/>
        <v>78.750085548064447</v>
      </c>
      <c r="AS26" s="107">
        <f t="shared" si="8"/>
        <v>81.226485421102353</v>
      </c>
      <c r="AT26" s="107">
        <f t="shared" si="9"/>
        <v>2.3316310290410391</v>
      </c>
      <c r="AU26" s="120">
        <f t="shared" si="10"/>
        <v>2.9268424966761599</v>
      </c>
    </row>
    <row r="27" spans="1:47" ht="14.45" customHeight="1" x14ac:dyDescent="0.15">
      <c r="A27" s="155"/>
      <c r="B27" s="99" t="s">
        <v>70</v>
      </c>
      <c r="C27" s="142">
        <v>1165</v>
      </c>
      <c r="D27" s="101">
        <v>0</v>
      </c>
      <c r="E27" s="101">
        <v>406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7761752.2247441988</v>
      </c>
      <c r="X27" s="114">
        <f t="shared" si="0"/>
        <v>500000</v>
      </c>
      <c r="Y27" s="112">
        <f>SUM(X27:X$42)</f>
        <v>7498828.5484583387</v>
      </c>
      <c r="Z27" s="112">
        <f t="shared" si="1"/>
        <v>0</v>
      </c>
      <c r="AA27" s="113">
        <f>SUM(Z27:Z$42)</f>
        <v>262923.67628585995</v>
      </c>
      <c r="AB27" s="106">
        <f t="shared" si="2"/>
        <v>77.617522247441983</v>
      </c>
      <c r="AC27" s="107">
        <f t="shared" si="3"/>
        <v>74.988285484583386</v>
      </c>
      <c r="AD27" s="115">
        <f t="shared" si="16"/>
        <v>96.612573183569708</v>
      </c>
      <c r="AE27" s="107">
        <f t="shared" si="4"/>
        <v>2.6292367628585995</v>
      </c>
      <c r="AF27" s="116">
        <f t="shared" si="17"/>
        <v>3.3874268164302945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0.46120353702189015</v>
      </c>
      <c r="AL27" s="118">
        <f t="shared" ref="AL27:AL40" si="33">U27*U27*((1-O27)*5*(1-S27)+AC28)^2*AH27+V27*V27*AI27</f>
        <v>0</v>
      </c>
      <c r="AM27" s="118">
        <f>SUM(AL27:AL$42)/U27/U27</f>
        <v>0.3990886825269474</v>
      </c>
      <c r="AN27" s="118">
        <f t="shared" ref="AN27:AN40" si="34">U27*U27*((1-O27)*5*S27+AE28)^2*AH27+V27*V27*AI27</f>
        <v>0</v>
      </c>
      <c r="AO27" s="119">
        <f>SUM(AN27:AN$42)/U27/U27</f>
        <v>2.3055282382624092E-2</v>
      </c>
      <c r="AP27" s="106">
        <f t="shared" si="5"/>
        <v>76.286447678597966</v>
      </c>
      <c r="AQ27" s="107">
        <f t="shared" si="6"/>
        <v>78.948596816285999</v>
      </c>
      <c r="AR27" s="107">
        <f t="shared" si="7"/>
        <v>73.750085548064447</v>
      </c>
      <c r="AS27" s="107">
        <f t="shared" si="8"/>
        <v>76.226485421102325</v>
      </c>
      <c r="AT27" s="107">
        <f t="shared" si="9"/>
        <v>2.3316310290410391</v>
      </c>
      <c r="AU27" s="120">
        <f t="shared" si="10"/>
        <v>2.9268424966761599</v>
      </c>
    </row>
    <row r="28" spans="1:47" ht="14.45" customHeight="1" x14ac:dyDescent="0.15">
      <c r="A28" s="155"/>
      <c r="B28" s="99" t="s">
        <v>71</v>
      </c>
      <c r="C28" s="142">
        <v>1103</v>
      </c>
      <c r="D28" s="101">
        <v>0</v>
      </c>
      <c r="E28" s="101">
        <v>361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7261752.2247441988</v>
      </c>
      <c r="X28" s="114">
        <f t="shared" si="0"/>
        <v>500000</v>
      </c>
      <c r="Y28" s="112">
        <f>SUM(X28:X$42)</f>
        <v>6998828.5484583387</v>
      </c>
      <c r="Z28" s="112">
        <f t="shared" si="1"/>
        <v>0</v>
      </c>
      <c r="AA28" s="113">
        <f>SUM(Z28:Z$42)</f>
        <v>262923.67628585995</v>
      </c>
      <c r="AB28" s="106">
        <f t="shared" si="2"/>
        <v>72.617522247441983</v>
      </c>
      <c r="AC28" s="107">
        <f t="shared" si="3"/>
        <v>69.988285484583386</v>
      </c>
      <c r="AD28" s="115">
        <f t="shared" si="16"/>
        <v>96.379335618338018</v>
      </c>
      <c r="AE28" s="107">
        <f t="shared" si="4"/>
        <v>2.6292367628585995</v>
      </c>
      <c r="AF28" s="116">
        <f t="shared" si="17"/>
        <v>3.6206643816619852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0.46120353702189015</v>
      </c>
      <c r="AL28" s="118">
        <f t="shared" si="33"/>
        <v>0</v>
      </c>
      <c r="AM28" s="118">
        <f>SUM(AL28:AL$42)/U28/U28</f>
        <v>0.3990886825269474</v>
      </c>
      <c r="AN28" s="118">
        <f t="shared" si="34"/>
        <v>0</v>
      </c>
      <c r="AO28" s="119">
        <f>SUM(AN28:AN$42)/U28/U28</f>
        <v>2.3055282382624092E-2</v>
      </c>
      <c r="AP28" s="106">
        <f t="shared" si="5"/>
        <v>71.286447678597966</v>
      </c>
      <c r="AQ28" s="107">
        <f t="shared" si="6"/>
        <v>73.948596816285999</v>
      </c>
      <c r="AR28" s="107">
        <f t="shared" si="7"/>
        <v>68.750085548064447</v>
      </c>
      <c r="AS28" s="107">
        <f t="shared" si="8"/>
        <v>71.226485421102325</v>
      </c>
      <c r="AT28" s="107">
        <f t="shared" si="9"/>
        <v>2.3316310290410391</v>
      </c>
      <c r="AU28" s="120">
        <f t="shared" si="10"/>
        <v>2.9268424966761599</v>
      </c>
    </row>
    <row r="29" spans="1:47" ht="14.45" customHeight="1" x14ac:dyDescent="0.15">
      <c r="A29" s="155"/>
      <c r="B29" s="99" t="s">
        <v>72</v>
      </c>
      <c r="C29" s="142">
        <v>979</v>
      </c>
      <c r="D29" s="101">
        <v>0</v>
      </c>
      <c r="E29" s="101">
        <v>338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100000</v>
      </c>
      <c r="V29" s="112">
        <f t="shared" si="30"/>
        <v>500000</v>
      </c>
      <c r="W29" s="113">
        <f>SUM(V29:V$42)</f>
        <v>6761752.2247441988</v>
      </c>
      <c r="X29" s="114">
        <f t="shared" si="0"/>
        <v>500000</v>
      </c>
      <c r="Y29" s="112">
        <f>SUM(X29:X$42)</f>
        <v>6498828.5484583387</v>
      </c>
      <c r="Z29" s="112">
        <f t="shared" si="1"/>
        <v>0</v>
      </c>
      <c r="AA29" s="113">
        <f>SUM(Z29:Z$42)</f>
        <v>262923.67628585995</v>
      </c>
      <c r="AB29" s="106">
        <f t="shared" si="2"/>
        <v>67.617522247441983</v>
      </c>
      <c r="AC29" s="107">
        <f t="shared" si="3"/>
        <v>64.988285484583386</v>
      </c>
      <c r="AD29" s="115">
        <f t="shared" si="16"/>
        <v>96.111604395622379</v>
      </c>
      <c r="AE29" s="107">
        <f t="shared" si="4"/>
        <v>2.6292367628585995</v>
      </c>
      <c r="AF29" s="116">
        <f t="shared" si="17"/>
        <v>3.8883956043776293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0.46120353702189015</v>
      </c>
      <c r="AL29" s="118">
        <f t="shared" si="33"/>
        <v>0</v>
      </c>
      <c r="AM29" s="118">
        <f>SUM(AL29:AL$42)/U29/U29</f>
        <v>0.3990886825269474</v>
      </c>
      <c r="AN29" s="118">
        <f t="shared" si="34"/>
        <v>0</v>
      </c>
      <c r="AO29" s="119">
        <f>SUM(AN29:AN$42)/U29/U29</f>
        <v>2.3055282382624092E-2</v>
      </c>
      <c r="AP29" s="106">
        <f t="shared" si="5"/>
        <v>66.286447678597966</v>
      </c>
      <c r="AQ29" s="107">
        <f t="shared" si="6"/>
        <v>68.948596816285999</v>
      </c>
      <c r="AR29" s="107">
        <f t="shared" si="7"/>
        <v>63.75008554806444</v>
      </c>
      <c r="AS29" s="107">
        <f t="shared" si="8"/>
        <v>66.226485421102325</v>
      </c>
      <c r="AT29" s="107">
        <f t="shared" si="9"/>
        <v>2.3316310290410391</v>
      </c>
      <c r="AU29" s="120">
        <f t="shared" si="10"/>
        <v>2.9268424966761599</v>
      </c>
    </row>
    <row r="30" spans="1:47" ht="14.45" customHeight="1" x14ac:dyDescent="0.15">
      <c r="A30" s="155"/>
      <c r="B30" s="99" t="s">
        <v>73</v>
      </c>
      <c r="C30" s="142">
        <v>916</v>
      </c>
      <c r="D30" s="101">
        <v>2</v>
      </c>
      <c r="E30" s="101">
        <v>308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2.1834061135371178E-3</v>
      </c>
      <c r="R30" s="109">
        <f t="shared" si="14"/>
        <v>2.1729119084610226E-3</v>
      </c>
      <c r="S30" s="110">
        <f t="shared" si="15"/>
        <v>0</v>
      </c>
      <c r="T30" s="111">
        <f t="shared" si="28"/>
        <v>1.0808021869609564E-2</v>
      </c>
      <c r="U30" s="112">
        <f t="shared" si="29"/>
        <v>100000</v>
      </c>
      <c r="V30" s="112">
        <f t="shared" si="30"/>
        <v>497398.06880916806</v>
      </c>
      <c r="W30" s="113">
        <f>SUM(V30:V$42)</f>
        <v>6261752.2247441988</v>
      </c>
      <c r="X30" s="114">
        <f t="shared" si="0"/>
        <v>497398.06880916806</v>
      </c>
      <c r="Y30" s="112">
        <f>SUM(X30:X$42)</f>
        <v>5998828.5484583387</v>
      </c>
      <c r="Z30" s="112">
        <f t="shared" si="1"/>
        <v>0</v>
      </c>
      <c r="AA30" s="113">
        <f>SUM(Z30:Z$42)</f>
        <v>262923.67628585995</v>
      </c>
      <c r="AB30" s="106">
        <f t="shared" si="2"/>
        <v>62.61752224744199</v>
      </c>
      <c r="AC30" s="107">
        <f t="shared" si="3"/>
        <v>59.988285484583386</v>
      </c>
      <c r="AD30" s="115">
        <f t="shared" si="16"/>
        <v>95.801116574896071</v>
      </c>
      <c r="AE30" s="107">
        <f t="shared" si="4"/>
        <v>2.6292367628585995</v>
      </c>
      <c r="AF30" s="116">
        <f t="shared" si="17"/>
        <v>4.1988834251039169</v>
      </c>
      <c r="AH30" s="117">
        <f t="shared" si="31"/>
        <v>5.7775407817937963E-5</v>
      </c>
      <c r="AI30" s="118">
        <f t="shared" si="18"/>
        <v>0</v>
      </c>
      <c r="AJ30" s="118">
        <f t="shared" si="32"/>
        <v>2127380468.5303161</v>
      </c>
      <c r="AK30" s="118">
        <f>SUM(AJ30:AJ$42)/U30/U30</f>
        <v>0.46120353702189015</v>
      </c>
      <c r="AL30" s="118">
        <f t="shared" si="33"/>
        <v>1945093373.9715073</v>
      </c>
      <c r="AM30" s="118">
        <f>SUM(AL30:AL$42)/U30/U30</f>
        <v>0.3990886825269474</v>
      </c>
      <c r="AN30" s="118">
        <f t="shared" si="34"/>
        <v>4081701.4934281674</v>
      </c>
      <c r="AO30" s="119">
        <f>SUM(AN30:AN$42)/U30/U30</f>
        <v>2.3055282382624092E-2</v>
      </c>
      <c r="AP30" s="106">
        <f t="shared" si="5"/>
        <v>61.286447678597973</v>
      </c>
      <c r="AQ30" s="107">
        <f t="shared" si="6"/>
        <v>63.948596816286006</v>
      </c>
      <c r="AR30" s="107">
        <f t="shared" si="7"/>
        <v>58.75008554806444</v>
      </c>
      <c r="AS30" s="107">
        <f t="shared" si="8"/>
        <v>61.226485421102332</v>
      </c>
      <c r="AT30" s="107">
        <f t="shared" si="9"/>
        <v>2.3316310290410391</v>
      </c>
      <c r="AU30" s="120">
        <f t="shared" si="10"/>
        <v>2.9268424966761599</v>
      </c>
    </row>
    <row r="31" spans="1:47" ht="14.45" customHeight="1" x14ac:dyDescent="0.15">
      <c r="A31" s="155"/>
      <c r="B31" s="99" t="s">
        <v>74</v>
      </c>
      <c r="C31" s="142">
        <v>1036</v>
      </c>
      <c r="D31" s="101">
        <v>0</v>
      </c>
      <c r="E31" s="101">
        <v>331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98919.197813039034</v>
      </c>
      <c r="V31" s="112">
        <f t="shared" si="30"/>
        <v>494595.9890651952</v>
      </c>
      <c r="W31" s="113">
        <f>SUM(V31:V$42)</f>
        <v>5764354.1559350304</v>
      </c>
      <c r="X31" s="114">
        <f t="shared" si="0"/>
        <v>494595.9890651952</v>
      </c>
      <c r="Y31" s="112">
        <f>SUM(X31:X$42)</f>
        <v>5501430.4796491712</v>
      </c>
      <c r="Z31" s="112">
        <f t="shared" si="1"/>
        <v>0</v>
      </c>
      <c r="AA31" s="113">
        <f>SUM(Z31:Z$42)</f>
        <v>262923.67628585995</v>
      </c>
      <c r="AB31" s="106">
        <f t="shared" si="2"/>
        <v>58.273361322944353</v>
      </c>
      <c r="AC31" s="107">
        <f t="shared" si="3"/>
        <v>55.61539722599732</v>
      </c>
      <c r="AD31" s="115">
        <f t="shared" si="16"/>
        <v>95.438800788894099</v>
      </c>
      <c r="AE31" s="107">
        <f t="shared" si="4"/>
        <v>2.6579640969470404</v>
      </c>
      <c r="AF31" s="116">
        <f t="shared" si="17"/>
        <v>4.5611992111059196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0.25392467526730661</v>
      </c>
      <c r="AL31" s="118">
        <f t="shared" si="33"/>
        <v>0</v>
      </c>
      <c r="AM31" s="118">
        <f>SUM(AL31:AL$42)/U31/U31</f>
        <v>0.20907428127414346</v>
      </c>
      <c r="AN31" s="118">
        <f t="shared" si="34"/>
        <v>0</v>
      </c>
      <c r="AO31" s="119">
        <f>SUM(AN31:AN$42)/U31/U31</f>
        <v>2.3144705591388218E-2</v>
      </c>
      <c r="AP31" s="106">
        <f t="shared" si="5"/>
        <v>57.285698914777029</v>
      </c>
      <c r="AQ31" s="107">
        <f t="shared" si="6"/>
        <v>59.261023731111678</v>
      </c>
      <c r="AR31" s="107">
        <f t="shared" si="7"/>
        <v>54.719194258504608</v>
      </c>
      <c r="AS31" s="107">
        <f t="shared" si="8"/>
        <v>56.511600193490032</v>
      </c>
      <c r="AT31" s="107">
        <f t="shared" si="9"/>
        <v>2.3597817684970179</v>
      </c>
      <c r="AU31" s="120">
        <f t="shared" si="10"/>
        <v>2.9561464253970628</v>
      </c>
    </row>
    <row r="32" spans="1:47" ht="14.45" customHeight="1" x14ac:dyDescent="0.15">
      <c r="A32" s="155"/>
      <c r="B32" s="99" t="s">
        <v>75</v>
      </c>
      <c r="C32" s="142">
        <v>1219</v>
      </c>
      <c r="D32" s="101">
        <v>0</v>
      </c>
      <c r="E32" s="101">
        <v>408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0</v>
      </c>
      <c r="R32" s="109">
        <f t="shared" si="14"/>
        <v>0</v>
      </c>
      <c r="S32" s="110">
        <f t="shared" si="15"/>
        <v>0</v>
      </c>
      <c r="T32" s="111">
        <f t="shared" si="28"/>
        <v>0</v>
      </c>
      <c r="U32" s="112">
        <f t="shared" si="29"/>
        <v>98919.197813039034</v>
      </c>
      <c r="V32" s="112">
        <f t="shared" si="30"/>
        <v>494595.9890651952</v>
      </c>
      <c r="W32" s="113">
        <f>SUM(V32:V$42)</f>
        <v>5269758.1668698359</v>
      </c>
      <c r="X32" s="114">
        <f t="shared" si="0"/>
        <v>494595.9890651952</v>
      </c>
      <c r="Y32" s="112">
        <f>SUM(X32:X$42)</f>
        <v>5006834.4905839758</v>
      </c>
      <c r="Z32" s="112">
        <f t="shared" si="1"/>
        <v>0</v>
      </c>
      <c r="AA32" s="113">
        <f>SUM(Z32:Z$42)</f>
        <v>262923.67628585995</v>
      </c>
      <c r="AB32" s="106">
        <f t="shared" si="2"/>
        <v>53.273361322944361</v>
      </c>
      <c r="AC32" s="107">
        <f t="shared" si="3"/>
        <v>50.61539722599732</v>
      </c>
      <c r="AD32" s="115">
        <f t="shared" si="16"/>
        <v>95.01070698198599</v>
      </c>
      <c r="AE32" s="107">
        <f t="shared" si="4"/>
        <v>2.6579640969470404</v>
      </c>
      <c r="AF32" s="116">
        <f t="shared" si="17"/>
        <v>4.9892930180140125</v>
      </c>
      <c r="AH32" s="117">
        <f t="shared" si="31"/>
        <v>0</v>
      </c>
      <c r="AI32" s="118">
        <f t="shared" si="18"/>
        <v>0</v>
      </c>
      <c r="AJ32" s="118">
        <f t="shared" si="32"/>
        <v>0</v>
      </c>
      <c r="AK32" s="118">
        <f>SUM(AJ32:AJ$42)/U32/U32</f>
        <v>0.25392467526730661</v>
      </c>
      <c r="AL32" s="118">
        <f t="shared" si="33"/>
        <v>0</v>
      </c>
      <c r="AM32" s="118">
        <f>SUM(AL32:AL$42)/U32/U32</f>
        <v>0.20907428127414346</v>
      </c>
      <c r="AN32" s="118">
        <f t="shared" si="34"/>
        <v>0</v>
      </c>
      <c r="AO32" s="119">
        <f>SUM(AN32:AN$42)/U32/U32</f>
        <v>2.3144705591388218E-2</v>
      </c>
      <c r="AP32" s="106">
        <f t="shared" si="5"/>
        <v>52.285698914777036</v>
      </c>
      <c r="AQ32" s="107">
        <f t="shared" si="6"/>
        <v>54.261023731111685</v>
      </c>
      <c r="AR32" s="107">
        <f t="shared" si="7"/>
        <v>49.719194258504608</v>
      </c>
      <c r="AS32" s="107">
        <f t="shared" si="8"/>
        <v>51.511600193490032</v>
      </c>
      <c r="AT32" s="107">
        <f t="shared" si="9"/>
        <v>2.3597817684970179</v>
      </c>
      <c r="AU32" s="120">
        <f t="shared" si="10"/>
        <v>2.9561464253970628</v>
      </c>
    </row>
    <row r="33" spans="1:47" ht="14.45" customHeight="1" x14ac:dyDescent="0.15">
      <c r="A33" s="155"/>
      <c r="B33" s="99" t="s">
        <v>76</v>
      </c>
      <c r="C33" s="142">
        <v>1468</v>
      </c>
      <c r="D33" s="101">
        <v>0</v>
      </c>
      <c r="E33" s="101">
        <v>493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0</v>
      </c>
      <c r="R33" s="109">
        <f t="shared" si="14"/>
        <v>0</v>
      </c>
      <c r="S33" s="110">
        <f t="shared" si="15"/>
        <v>0</v>
      </c>
      <c r="T33" s="111">
        <f t="shared" si="28"/>
        <v>0</v>
      </c>
      <c r="U33" s="112">
        <f t="shared" si="29"/>
        <v>98919.197813039034</v>
      </c>
      <c r="V33" s="112">
        <f t="shared" si="30"/>
        <v>494595.9890651952</v>
      </c>
      <c r="W33" s="113">
        <f>SUM(V33:V$42)</f>
        <v>4775162.1778046414</v>
      </c>
      <c r="X33" s="114">
        <f t="shared" si="0"/>
        <v>494595.9890651952</v>
      </c>
      <c r="Y33" s="112">
        <f>SUM(X33:X$42)</f>
        <v>4512238.5015187804</v>
      </c>
      <c r="Z33" s="112">
        <f t="shared" si="1"/>
        <v>0</v>
      </c>
      <c r="AA33" s="113">
        <f>SUM(Z33:Z$42)</f>
        <v>262923.67628585995</v>
      </c>
      <c r="AB33" s="106">
        <f t="shared" si="2"/>
        <v>48.273361322944368</v>
      </c>
      <c r="AC33" s="107">
        <f t="shared" si="3"/>
        <v>45.615397225997313</v>
      </c>
      <c r="AD33" s="115">
        <f t="shared" si="16"/>
        <v>94.493932007001717</v>
      </c>
      <c r="AE33" s="107">
        <f t="shared" si="4"/>
        <v>2.6579640969470404</v>
      </c>
      <c r="AF33" s="116">
        <f t="shared" si="17"/>
        <v>5.5060679929982586</v>
      </c>
      <c r="AH33" s="117">
        <f t="shared" si="31"/>
        <v>0</v>
      </c>
      <c r="AI33" s="118">
        <f t="shared" si="18"/>
        <v>0</v>
      </c>
      <c r="AJ33" s="118">
        <f t="shared" si="32"/>
        <v>0</v>
      </c>
      <c r="AK33" s="118">
        <f>SUM(AJ33:AJ$42)/U33/U33</f>
        <v>0.25392467526730661</v>
      </c>
      <c r="AL33" s="118">
        <f t="shared" si="33"/>
        <v>0</v>
      </c>
      <c r="AM33" s="118">
        <f>SUM(AL33:AL$42)/U33/U33</f>
        <v>0.20907428127414346</v>
      </c>
      <c r="AN33" s="118">
        <f t="shared" si="34"/>
        <v>0</v>
      </c>
      <c r="AO33" s="119">
        <f>SUM(AN33:AN$42)/U33/U33</f>
        <v>2.3144705591388218E-2</v>
      </c>
      <c r="AP33" s="106">
        <f t="shared" si="5"/>
        <v>47.285698914777043</v>
      </c>
      <c r="AQ33" s="107">
        <f t="shared" si="6"/>
        <v>49.261023731111692</v>
      </c>
      <c r="AR33" s="107">
        <f t="shared" si="7"/>
        <v>44.719194258504601</v>
      </c>
      <c r="AS33" s="107">
        <f t="shared" si="8"/>
        <v>46.511600193490025</v>
      </c>
      <c r="AT33" s="107">
        <f t="shared" si="9"/>
        <v>2.3597817684970179</v>
      </c>
      <c r="AU33" s="120">
        <f t="shared" si="10"/>
        <v>2.9561464253970628</v>
      </c>
    </row>
    <row r="34" spans="1:47" ht="14.45" customHeight="1" x14ac:dyDescent="0.15">
      <c r="A34" s="155"/>
      <c r="B34" s="99" t="s">
        <v>77</v>
      </c>
      <c r="C34" s="142">
        <v>1609</v>
      </c>
      <c r="D34" s="101">
        <v>2</v>
      </c>
      <c r="E34" s="101">
        <v>536</v>
      </c>
      <c r="F34" s="156">
        <v>0.2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1.243008079552517E-3</v>
      </c>
      <c r="R34" s="109">
        <f t="shared" si="14"/>
        <v>1.2402080528628198E-3</v>
      </c>
      <c r="S34" s="110">
        <f t="shared" si="15"/>
        <v>3.7313432835820896E-4</v>
      </c>
      <c r="T34" s="111">
        <f t="shared" si="28"/>
        <v>6.1834420240062639E-3</v>
      </c>
      <c r="U34" s="112">
        <f t="shared" si="29"/>
        <v>98919.197813039034</v>
      </c>
      <c r="V34" s="112">
        <f t="shared" si="30"/>
        <v>493192.3505303915</v>
      </c>
      <c r="W34" s="113">
        <f>SUM(V34:V$42)</f>
        <v>4280566.1887394451</v>
      </c>
      <c r="X34" s="114">
        <f t="shared" si="0"/>
        <v>493008.32353392494</v>
      </c>
      <c r="Y34" s="112">
        <f>SUM(X34:X$42)</f>
        <v>4017642.5124535854</v>
      </c>
      <c r="Z34" s="112">
        <f t="shared" si="1"/>
        <v>184.02699646656399</v>
      </c>
      <c r="AA34" s="113">
        <f>SUM(Z34:Z$42)</f>
        <v>262923.67628585995</v>
      </c>
      <c r="AB34" s="106">
        <f t="shared" si="2"/>
        <v>43.273361322944353</v>
      </c>
      <c r="AC34" s="107">
        <f t="shared" si="3"/>
        <v>40.615397225997313</v>
      </c>
      <c r="AD34" s="115">
        <f t="shared" si="16"/>
        <v>93.857735993488134</v>
      </c>
      <c r="AE34" s="107">
        <f t="shared" si="4"/>
        <v>2.6579640969470404</v>
      </c>
      <c r="AF34" s="116">
        <f t="shared" si="17"/>
        <v>6.1422640065118719</v>
      </c>
      <c r="AH34" s="117">
        <f t="shared" si="31"/>
        <v>1.899926581753987E-5</v>
      </c>
      <c r="AI34" s="118">
        <f t="shared" si="18"/>
        <v>6.958863789761374E-7</v>
      </c>
      <c r="AJ34" s="118">
        <f t="shared" si="32"/>
        <v>309781967.43084466</v>
      </c>
      <c r="AK34" s="118">
        <f>SUM(AJ34:AJ$42)/U34/U34</f>
        <v>0.25392467526730661</v>
      </c>
      <c r="AL34" s="118">
        <f t="shared" si="33"/>
        <v>270702545.00410134</v>
      </c>
      <c r="AM34" s="118">
        <f>SUM(AL34:AL$42)/U34/U34</f>
        <v>0.20907428127414346</v>
      </c>
      <c r="AN34" s="118">
        <f t="shared" si="34"/>
        <v>1498048.7857739399</v>
      </c>
      <c r="AO34" s="119">
        <f>SUM(AN34:AN$42)/U34/U34</f>
        <v>2.3144705591388218E-2</v>
      </c>
      <c r="AP34" s="106">
        <f t="shared" si="5"/>
        <v>42.285698914777029</v>
      </c>
      <c r="AQ34" s="107">
        <f t="shared" si="6"/>
        <v>44.261023731111678</v>
      </c>
      <c r="AR34" s="107">
        <f t="shared" si="7"/>
        <v>39.719194258504601</v>
      </c>
      <c r="AS34" s="107">
        <f t="shared" si="8"/>
        <v>41.511600193490025</v>
      </c>
      <c r="AT34" s="107">
        <f t="shared" si="9"/>
        <v>2.3597817684970179</v>
      </c>
      <c r="AU34" s="120">
        <f t="shared" si="10"/>
        <v>2.9561464253970628</v>
      </c>
    </row>
    <row r="35" spans="1:47" ht="14.45" customHeight="1" x14ac:dyDescent="0.15">
      <c r="A35" s="155"/>
      <c r="B35" s="99" t="s">
        <v>78</v>
      </c>
      <c r="C35" s="142">
        <v>1548</v>
      </c>
      <c r="D35" s="101">
        <v>2</v>
      </c>
      <c r="E35" s="101">
        <v>523</v>
      </c>
      <c r="F35" s="156">
        <v>0.2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1.2919896640826874E-3</v>
      </c>
      <c r="R35" s="109">
        <f t="shared" si="14"/>
        <v>1.3189038021112006E-3</v>
      </c>
      <c r="S35" s="110">
        <f t="shared" si="15"/>
        <v>3.8240917782026768E-4</v>
      </c>
      <c r="T35" s="111">
        <f t="shared" si="28"/>
        <v>6.5742348230439108E-3</v>
      </c>
      <c r="U35" s="112">
        <f t="shared" si="29"/>
        <v>98307.536688300897</v>
      </c>
      <c r="V35" s="112">
        <f t="shared" si="30"/>
        <v>490025.75474371371</v>
      </c>
      <c r="W35" s="113">
        <f>SUM(V35:V$42)</f>
        <v>3787373.838209054</v>
      </c>
      <c r="X35" s="114">
        <f t="shared" si="0"/>
        <v>489838.36439773138</v>
      </c>
      <c r="Y35" s="112">
        <f>SUM(X35:X$42)</f>
        <v>3524634.1889196611</v>
      </c>
      <c r="Z35" s="112">
        <f t="shared" si="1"/>
        <v>187.39034598229969</v>
      </c>
      <c r="AA35" s="113">
        <f>SUM(Z35:Z$42)</f>
        <v>262739.64928939339</v>
      </c>
      <c r="AB35" s="106">
        <f t="shared" si="2"/>
        <v>38.525772954900731</v>
      </c>
      <c r="AC35" s="107">
        <f t="shared" si="3"/>
        <v>35.853143183671193</v>
      </c>
      <c r="AD35" s="115">
        <f t="shared" si="16"/>
        <v>93.062748476563513</v>
      </c>
      <c r="AE35" s="107">
        <f t="shared" si="4"/>
        <v>2.6726297712295417</v>
      </c>
      <c r="AF35" s="116">
        <f t="shared" si="17"/>
        <v>6.9372515234365091</v>
      </c>
      <c r="AH35" s="117">
        <f t="shared" si="31"/>
        <v>2.1468210687416944E-5</v>
      </c>
      <c r="AI35" s="118">
        <f t="shared" si="18"/>
        <v>7.3090428497320564E-7</v>
      </c>
      <c r="AJ35" s="118">
        <f t="shared" si="32"/>
        <v>270423119.41519147</v>
      </c>
      <c r="AK35" s="118">
        <f>SUM(AJ35:AJ$42)/U35/U35</f>
        <v>0.22504028053552266</v>
      </c>
      <c r="AL35" s="118">
        <f t="shared" si="33"/>
        <v>231811257.96293202</v>
      </c>
      <c r="AM35" s="118">
        <f>SUM(AL35:AL$42)/U35/U35</f>
        <v>0.18367369846586468</v>
      </c>
      <c r="AN35" s="118">
        <f t="shared" si="34"/>
        <v>1676041.4383316345</v>
      </c>
      <c r="AO35" s="119">
        <f>SUM(AN35:AN$42)/U35/U35</f>
        <v>2.3278602987095037E-2</v>
      </c>
      <c r="AP35" s="106">
        <f t="shared" si="5"/>
        <v>37.595980106086941</v>
      </c>
      <c r="AQ35" s="107">
        <f t="shared" si="6"/>
        <v>39.455565803714521</v>
      </c>
      <c r="AR35" s="107">
        <f t="shared" si="7"/>
        <v>35.013142659846082</v>
      </c>
      <c r="AS35" s="107">
        <f t="shared" si="8"/>
        <v>36.693143707496304</v>
      </c>
      <c r="AT35" s="107">
        <f t="shared" si="9"/>
        <v>2.3735861603042716</v>
      </c>
      <c r="AU35" s="120">
        <f t="shared" si="10"/>
        <v>2.9716733821548118</v>
      </c>
    </row>
    <row r="36" spans="1:47" ht="14.45" customHeight="1" x14ac:dyDescent="0.15">
      <c r="A36" s="155"/>
      <c r="B36" s="99" t="s">
        <v>79</v>
      </c>
      <c r="C36" s="142">
        <v>1638</v>
      </c>
      <c r="D36" s="101">
        <v>5</v>
      </c>
      <c r="E36" s="101">
        <v>541</v>
      </c>
      <c r="F36" s="156">
        <v>0.4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3.0525030525030525E-3</v>
      </c>
      <c r="R36" s="109">
        <f t="shared" si="14"/>
        <v>3.0293782316194902E-3</v>
      </c>
      <c r="S36" s="110">
        <f t="shared" si="15"/>
        <v>7.3937153419593353E-4</v>
      </c>
      <c r="T36" s="111">
        <f t="shared" si="28"/>
        <v>1.5038399335810554E-2</v>
      </c>
      <c r="U36" s="112">
        <f t="shared" si="29"/>
        <v>97661.239857237</v>
      </c>
      <c r="V36" s="112">
        <f t="shared" si="30"/>
        <v>484808.634746928</v>
      </c>
      <c r="W36" s="113">
        <f>SUM(V36:V$42)</f>
        <v>3297348.0834653405</v>
      </c>
      <c r="X36" s="114">
        <f t="shared" si="0"/>
        <v>484450.18104286375</v>
      </c>
      <c r="Y36" s="112">
        <f>SUM(X36:X$42)</f>
        <v>3034795.8245219295</v>
      </c>
      <c r="Z36" s="112">
        <f t="shared" si="1"/>
        <v>358.45370406427213</v>
      </c>
      <c r="AA36" s="113">
        <f>SUM(Z36:Z$42)</f>
        <v>262552.25894341111</v>
      </c>
      <c r="AB36" s="106">
        <f t="shared" si="2"/>
        <v>33.763119209683033</v>
      </c>
      <c r="AC36" s="107">
        <f t="shared" si="3"/>
        <v>31.074721444845981</v>
      </c>
      <c r="AD36" s="115">
        <f t="shared" si="16"/>
        <v>92.037472165587005</v>
      </c>
      <c r="AE36" s="107">
        <f t="shared" si="4"/>
        <v>2.6883977648370516</v>
      </c>
      <c r="AF36" s="116">
        <f t="shared" si="17"/>
        <v>7.9625278344129926</v>
      </c>
      <c r="AH36" s="117">
        <f t="shared" si="31"/>
        <v>4.455049372442209E-5</v>
      </c>
      <c r="AI36" s="118">
        <f t="shared" si="18"/>
        <v>1.3656651828657198E-6</v>
      </c>
      <c r="AJ36" s="118">
        <f t="shared" si="32"/>
        <v>424837759.92347944</v>
      </c>
      <c r="AK36" s="118">
        <f>SUM(AJ36:AJ$42)/U36/U36</f>
        <v>0.1996756310762737</v>
      </c>
      <c r="AL36" s="118">
        <f t="shared" si="33"/>
        <v>355028583.68318939</v>
      </c>
      <c r="AM36" s="118">
        <f>SUM(AL36:AL$42)/U36/U36</f>
        <v>0.16180806409599496</v>
      </c>
      <c r="AN36" s="118">
        <f t="shared" si="34"/>
        <v>3481950.1724115023</v>
      </c>
      <c r="AO36" s="119">
        <f>SUM(AN36:AN$42)/U36/U36</f>
        <v>2.3411998287521857E-2</v>
      </c>
      <c r="AP36" s="106">
        <f t="shared" si="5"/>
        <v>32.887291655684749</v>
      </c>
      <c r="AQ36" s="107">
        <f t="shared" si="6"/>
        <v>34.638946763681318</v>
      </c>
      <c r="AR36" s="107">
        <f t="shared" si="7"/>
        <v>30.286304132104071</v>
      </c>
      <c r="AS36" s="107">
        <f t="shared" si="8"/>
        <v>31.86313875758789</v>
      </c>
      <c r="AT36" s="107">
        <f t="shared" si="9"/>
        <v>2.3884985607345</v>
      </c>
      <c r="AU36" s="120">
        <f t="shared" si="10"/>
        <v>2.9882969689396033</v>
      </c>
    </row>
    <row r="37" spans="1:47" ht="14.45" customHeight="1" x14ac:dyDescent="0.15">
      <c r="A37" s="155"/>
      <c r="B37" s="99" t="s">
        <v>80</v>
      </c>
      <c r="C37" s="142">
        <v>1624</v>
      </c>
      <c r="D37" s="101">
        <v>4</v>
      </c>
      <c r="E37" s="101">
        <v>533</v>
      </c>
      <c r="F37" s="156">
        <v>1.2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2.4630541871921183E-3</v>
      </c>
      <c r="R37" s="109">
        <f t="shared" si="14"/>
        <v>2.4558830617633655E-3</v>
      </c>
      <c r="S37" s="110">
        <f t="shared" si="15"/>
        <v>2.2514071294559099E-3</v>
      </c>
      <c r="T37" s="111">
        <f t="shared" si="28"/>
        <v>1.2209238905989454E-2</v>
      </c>
      <c r="U37" s="112">
        <f t="shared" si="29"/>
        <v>96192.5711326335</v>
      </c>
      <c r="V37" s="112">
        <f t="shared" si="30"/>
        <v>478214.17079054262</v>
      </c>
      <c r="W37" s="113">
        <f>SUM(V37:V$42)</f>
        <v>2812539.4487184123</v>
      </c>
      <c r="X37" s="114">
        <f t="shared" si="0"/>
        <v>477137.51599701791</v>
      </c>
      <c r="Y37" s="112">
        <f>SUM(X37:X$42)</f>
        <v>2550345.6434790655</v>
      </c>
      <c r="Z37" s="112">
        <f t="shared" si="1"/>
        <v>1076.6547935246738</v>
      </c>
      <c r="AA37" s="113">
        <f>SUM(Z37:Z$42)</f>
        <v>262193.80523934681</v>
      </c>
      <c r="AB37" s="106">
        <f t="shared" si="2"/>
        <v>29.238634705380626</v>
      </c>
      <c r="AC37" s="107">
        <f t="shared" si="3"/>
        <v>26.512916885884717</v>
      </c>
      <c r="AD37" s="115">
        <f t="shared" si="16"/>
        <v>90.67768434825615</v>
      </c>
      <c r="AE37" s="107">
        <f t="shared" si="4"/>
        <v>2.725717819495908</v>
      </c>
      <c r="AF37" s="116">
        <f t="shared" si="17"/>
        <v>9.3223156517438532</v>
      </c>
      <c r="AH37" s="117">
        <f t="shared" si="31"/>
        <v>3.6811384545588823E-5</v>
      </c>
      <c r="AI37" s="118">
        <f t="shared" si="18"/>
        <v>4.2145183778486772E-6</v>
      </c>
      <c r="AJ37" s="118">
        <f t="shared" si="32"/>
        <v>246612191.102911</v>
      </c>
      <c r="AK37" s="118">
        <f>SUM(AJ37:AJ$42)/U37/U37</f>
        <v>0.159906012898683</v>
      </c>
      <c r="AL37" s="118">
        <f t="shared" si="33"/>
        <v>199688487.63057205</v>
      </c>
      <c r="AM37" s="118">
        <f>SUM(AL37:AL$42)/U37/U37</f>
        <v>0.12841777642912541</v>
      </c>
      <c r="AN37" s="118">
        <f t="shared" si="34"/>
        <v>3545995.3843813241</v>
      </c>
      <c r="AO37" s="119">
        <f>SUM(AN37:AN$42)/U37/U37</f>
        <v>2.3756060387973087E-2</v>
      </c>
      <c r="AP37" s="106">
        <f t="shared" si="5"/>
        <v>28.45486500760482</v>
      </c>
      <c r="AQ37" s="107">
        <f t="shared" si="6"/>
        <v>30.022404403156433</v>
      </c>
      <c r="AR37" s="107">
        <f t="shared" si="7"/>
        <v>25.810542534181774</v>
      </c>
      <c r="AS37" s="107">
        <f t="shared" si="8"/>
        <v>27.21529123758766</v>
      </c>
      <c r="AT37" s="107">
        <f t="shared" si="9"/>
        <v>2.4236229973184376</v>
      </c>
      <c r="AU37" s="120">
        <f t="shared" si="10"/>
        <v>3.0278126416733784</v>
      </c>
    </row>
    <row r="38" spans="1:47" ht="14.45" customHeight="1" x14ac:dyDescent="0.15">
      <c r="A38" s="155"/>
      <c r="B38" s="99" t="s">
        <v>81</v>
      </c>
      <c r="C38" s="142">
        <v>1842</v>
      </c>
      <c r="D38" s="101">
        <v>11</v>
      </c>
      <c r="E38" s="101">
        <v>606</v>
      </c>
      <c r="F38" s="156">
        <v>5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5.9717698154180239E-3</v>
      </c>
      <c r="R38" s="109">
        <f t="shared" si="14"/>
        <v>5.8359234992043244E-3</v>
      </c>
      <c r="S38" s="110">
        <f t="shared" si="15"/>
        <v>8.2508250825082501E-3</v>
      </c>
      <c r="T38" s="111">
        <f t="shared" si="28"/>
        <v>2.8790932451015088E-2</v>
      </c>
      <c r="U38" s="112">
        <f t="shared" si="29"/>
        <v>95018.133050693796</v>
      </c>
      <c r="V38" s="112">
        <f t="shared" si="30"/>
        <v>468762.25342177157</v>
      </c>
      <c r="W38" s="113">
        <f>SUM(V38:V$42)</f>
        <v>2334325.2779278699</v>
      </c>
      <c r="X38" s="114">
        <f t="shared" si="0"/>
        <v>464894.57806350611</v>
      </c>
      <c r="Y38" s="112">
        <f>SUM(X38:X$42)</f>
        <v>2073208.1274820473</v>
      </c>
      <c r="Z38" s="112">
        <f t="shared" si="1"/>
        <v>3867.6753582654414</v>
      </c>
      <c r="AA38" s="113">
        <f>SUM(Z38:Z$42)</f>
        <v>261117.15044582216</v>
      </c>
      <c r="AB38" s="106">
        <f t="shared" si="2"/>
        <v>24.567155794173178</v>
      </c>
      <c r="AC38" s="107">
        <f t="shared" si="3"/>
        <v>21.819078747589739</v>
      </c>
      <c r="AD38" s="115">
        <f t="shared" si="16"/>
        <v>88.814020354626379</v>
      </c>
      <c r="AE38" s="107">
        <f t="shared" si="4"/>
        <v>2.7480770465834317</v>
      </c>
      <c r="AF38" s="116">
        <f t="shared" si="17"/>
        <v>11.185979645373596</v>
      </c>
      <c r="AH38" s="117">
        <f t="shared" si="31"/>
        <v>7.3186588659936646E-5</v>
      </c>
      <c r="AI38" s="118">
        <f t="shared" si="18"/>
        <v>1.3502886085752646E-5</v>
      </c>
      <c r="AJ38" s="118">
        <f t="shared" si="32"/>
        <v>335375921.92309654</v>
      </c>
      <c r="AK38" s="118">
        <f>SUM(AJ38:AJ$42)/U38/U38</f>
        <v>0.13656834379814067</v>
      </c>
      <c r="AL38" s="118">
        <f t="shared" si="33"/>
        <v>259984720.62751138</v>
      </c>
      <c r="AM38" s="118">
        <f>SUM(AL38:AL$42)/U38/U38</f>
        <v>0.10949421637907543</v>
      </c>
      <c r="AN38" s="118">
        <f t="shared" si="34"/>
        <v>8172351.8437832575</v>
      </c>
      <c r="AO38" s="119">
        <f>SUM(AN38:AN$42)/U38/U38</f>
        <v>2.3954188343313115E-2</v>
      </c>
      <c r="AP38" s="106">
        <f t="shared" si="5"/>
        <v>23.842834767600749</v>
      </c>
      <c r="AQ38" s="107">
        <f t="shared" si="6"/>
        <v>25.291476820745608</v>
      </c>
      <c r="AR38" s="107">
        <f t="shared" si="7"/>
        <v>21.170516505671621</v>
      </c>
      <c r="AS38" s="107">
        <f t="shared" si="8"/>
        <v>22.467640989507856</v>
      </c>
      <c r="AT38" s="107">
        <f t="shared" si="9"/>
        <v>2.4447250893791446</v>
      </c>
      <c r="AU38" s="120">
        <f t="shared" si="10"/>
        <v>3.0514290037877188</v>
      </c>
    </row>
    <row r="39" spans="1:47" ht="14.45" customHeight="1" x14ac:dyDescent="0.15">
      <c r="A39" s="155"/>
      <c r="B39" s="99" t="s">
        <v>82</v>
      </c>
      <c r="C39" s="142">
        <v>2245</v>
      </c>
      <c r="D39" s="101">
        <v>24</v>
      </c>
      <c r="E39" s="101">
        <v>793</v>
      </c>
      <c r="F39" s="156">
        <v>12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1.0690423162583519E-2</v>
      </c>
      <c r="R39" s="109">
        <f t="shared" si="14"/>
        <v>1.0805359196242545E-2</v>
      </c>
      <c r="S39" s="110">
        <f t="shared" si="15"/>
        <v>1.5132408575031526E-2</v>
      </c>
      <c r="T39" s="111">
        <f t="shared" si="28"/>
        <v>5.2716635344490989E-2</v>
      </c>
      <c r="U39" s="112">
        <f t="shared" si="29"/>
        <v>92282.472400409708</v>
      </c>
      <c r="V39" s="112">
        <f t="shared" si="30"/>
        <v>450223.01969490707</v>
      </c>
      <c r="W39" s="113">
        <f>SUM(V39:V$42)</f>
        <v>1865563.0245060981</v>
      </c>
      <c r="X39" s="114">
        <f t="shared" si="0"/>
        <v>443410.06101099926</v>
      </c>
      <c r="Y39" s="112">
        <f>SUM(X39:X$42)</f>
        <v>1608313.5494185416</v>
      </c>
      <c r="Z39" s="112">
        <f t="shared" si="1"/>
        <v>6812.9586839077992</v>
      </c>
      <c r="AA39" s="113">
        <f>SUM(Z39:Z$42)</f>
        <v>257249.4750875567</v>
      </c>
      <c r="AB39" s="106">
        <f t="shared" si="2"/>
        <v>20.215789369096004</v>
      </c>
      <c r="AC39" s="107">
        <f t="shared" si="3"/>
        <v>17.428158431214737</v>
      </c>
      <c r="AD39" s="115">
        <f t="shared" si="16"/>
        <v>86.210625333568544</v>
      </c>
      <c r="AE39" s="107">
        <f t="shared" si="4"/>
        <v>2.7876309378812718</v>
      </c>
      <c r="AF39" s="116">
        <f t="shared" si="17"/>
        <v>13.789374666431476</v>
      </c>
      <c r="AH39" s="117">
        <f t="shared" si="31"/>
        <v>1.0968924215666561E-4</v>
      </c>
      <c r="AI39" s="118">
        <f t="shared" si="18"/>
        <v>1.8793718519230565E-5</v>
      </c>
      <c r="AJ39" s="118">
        <f t="shared" si="32"/>
        <v>319377755.45817268</v>
      </c>
      <c r="AK39" s="118">
        <f>SUM(AJ39:AJ$42)/U39/U39</f>
        <v>0.10540373121290343</v>
      </c>
      <c r="AL39" s="118">
        <f t="shared" si="33"/>
        <v>230873764.41090241</v>
      </c>
      <c r="AM39" s="118">
        <f>SUM(AL39:AL$42)/U39/U39</f>
        <v>8.555344945524862E-2</v>
      </c>
      <c r="AN39" s="118">
        <f t="shared" si="34"/>
        <v>11663459.327461915</v>
      </c>
      <c r="AO39" s="119">
        <f>SUM(AN39:AN$42)/U39/U39</f>
        <v>2.4435814674461792E-2</v>
      </c>
      <c r="AP39" s="106">
        <f t="shared" si="5"/>
        <v>19.579456929385842</v>
      </c>
      <c r="AQ39" s="107">
        <f t="shared" si="6"/>
        <v>20.852121808806167</v>
      </c>
      <c r="AR39" s="107">
        <f t="shared" si="7"/>
        <v>16.854867814313252</v>
      </c>
      <c r="AS39" s="107">
        <f t="shared" si="8"/>
        <v>18.001449048116221</v>
      </c>
      <c r="AT39" s="107">
        <f t="shared" si="9"/>
        <v>2.4812445386181641</v>
      </c>
      <c r="AU39" s="120">
        <f t="shared" si="10"/>
        <v>3.0940173371443795</v>
      </c>
    </row>
    <row r="40" spans="1:47" ht="14.45" customHeight="1" x14ac:dyDescent="0.15">
      <c r="A40" s="155"/>
      <c r="B40" s="99" t="s">
        <v>83</v>
      </c>
      <c r="C40" s="142">
        <v>1458</v>
      </c>
      <c r="D40" s="101">
        <v>20</v>
      </c>
      <c r="E40" s="101">
        <v>446</v>
      </c>
      <c r="F40" s="156">
        <v>18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1.3717421124828532E-2</v>
      </c>
      <c r="R40" s="109">
        <f t="shared" si="14"/>
        <v>1.3366400548642611E-2</v>
      </c>
      <c r="S40" s="110">
        <f t="shared" si="15"/>
        <v>4.0358744394618833E-2</v>
      </c>
      <c r="T40" s="111">
        <f t="shared" si="28"/>
        <v>6.4856780224458122E-2</v>
      </c>
      <c r="U40" s="112">
        <f t="shared" si="29"/>
        <v>87417.650954189259</v>
      </c>
      <c r="V40" s="112">
        <f t="shared" si="30"/>
        <v>424170.09388888977</v>
      </c>
      <c r="W40" s="113">
        <f>SUM(V40:V$42)</f>
        <v>1415340.004811191</v>
      </c>
      <c r="X40" s="114">
        <f t="shared" si="0"/>
        <v>407051.1214897866</v>
      </c>
      <c r="Y40" s="112">
        <f>SUM(X40:X$42)</f>
        <v>1164903.488407542</v>
      </c>
      <c r="Z40" s="112">
        <f t="shared" si="1"/>
        <v>17118.972399103175</v>
      </c>
      <c r="AA40" s="113">
        <f>SUM(Z40:Z$42)</f>
        <v>250436.51640364892</v>
      </c>
      <c r="AB40" s="106">
        <f t="shared" si="2"/>
        <v>16.190551786307918</v>
      </c>
      <c r="AC40" s="107">
        <f t="shared" si="3"/>
        <v>13.325723989289111</v>
      </c>
      <c r="AD40" s="115">
        <f t="shared" si="16"/>
        <v>82.305557989434647</v>
      </c>
      <c r="AE40" s="107">
        <f t="shared" si="4"/>
        <v>2.8648277970188056</v>
      </c>
      <c r="AF40" s="116">
        <f t="shared" si="17"/>
        <v>17.694442010565343</v>
      </c>
      <c r="AH40" s="117">
        <f t="shared" si="31"/>
        <v>1.966794127427532E-4</v>
      </c>
      <c r="AI40" s="118">
        <f t="shared" si="18"/>
        <v>8.6838377007866939E-5</v>
      </c>
      <c r="AJ40" s="118">
        <f t="shared" si="32"/>
        <v>311798474.47010064</v>
      </c>
      <c r="AK40" s="118">
        <f>SUM(AJ40:AJ$42)/U40/U40</f>
        <v>7.5668393377774951E-2</v>
      </c>
      <c r="AL40" s="118">
        <f t="shared" si="33"/>
        <v>212915274.98320618</v>
      </c>
      <c r="AM40" s="118">
        <f>SUM(AL40:AL$42)/U40/U40</f>
        <v>6.5128780614651771E-2</v>
      </c>
      <c r="AN40" s="118">
        <f t="shared" si="34"/>
        <v>28668898.577985685</v>
      </c>
      <c r="AO40" s="119">
        <f>SUM(AN40:AN$42)/U40/U40</f>
        <v>2.5704951805441686E-2</v>
      </c>
      <c r="AP40" s="106">
        <f t="shared" si="5"/>
        <v>15.651397170265302</v>
      </c>
      <c r="AQ40" s="107">
        <f t="shared" si="6"/>
        <v>16.729706402350534</v>
      </c>
      <c r="AR40" s="107">
        <f t="shared" si="7"/>
        <v>12.825525305155249</v>
      </c>
      <c r="AS40" s="107">
        <f t="shared" si="8"/>
        <v>13.825922673422973</v>
      </c>
      <c r="AT40" s="107">
        <f t="shared" si="9"/>
        <v>2.5505856247125016</v>
      </c>
      <c r="AU40" s="120">
        <f t="shared" si="10"/>
        <v>3.1790699693251097</v>
      </c>
    </row>
    <row r="41" spans="1:47" ht="14.45" customHeight="1" x14ac:dyDescent="0.15">
      <c r="A41" s="155"/>
      <c r="B41" s="99" t="s">
        <v>84</v>
      </c>
      <c r="C41" s="142">
        <v>1314</v>
      </c>
      <c r="D41" s="101">
        <v>30</v>
      </c>
      <c r="E41" s="101">
        <v>444</v>
      </c>
      <c r="F41" s="156">
        <v>36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2.2831050228310501E-2</v>
      </c>
      <c r="R41" s="109">
        <f t="shared" si="14"/>
        <v>2.313434921818764E-2</v>
      </c>
      <c r="S41" s="110">
        <f t="shared" si="15"/>
        <v>8.1081081081081086E-2</v>
      </c>
      <c r="T41" s="111">
        <f>5*R41/(1+5*(1-O41)*R41)</f>
        <v>0.10991860160322603</v>
      </c>
      <c r="U41" s="112">
        <f t="shared" si="29"/>
        <v>81748.023578515014</v>
      </c>
      <c r="V41" s="112">
        <f>5*U41*((1-T41)+O41*T41)</f>
        <v>388410.68537660211</v>
      </c>
      <c r="W41" s="113">
        <f>SUM(V41:V$42)</f>
        <v>991169.91092230135</v>
      </c>
      <c r="X41" s="114">
        <f t="shared" si="0"/>
        <v>356917.92710282351</v>
      </c>
      <c r="Y41" s="112">
        <f>SUM(X41:X$42)</f>
        <v>757852.36691775557</v>
      </c>
      <c r="Z41" s="112">
        <f t="shared" si="1"/>
        <v>31492.758273778552</v>
      </c>
      <c r="AA41" s="113">
        <f>SUM(Z41:Z$42)</f>
        <v>233317.54400454572</v>
      </c>
      <c r="AB41" s="106">
        <f t="shared" si="2"/>
        <v>12.124695711699141</v>
      </c>
      <c r="AC41" s="107">
        <f t="shared" si="3"/>
        <v>9.2705894741280819</v>
      </c>
      <c r="AD41" s="115">
        <f t="shared" si="16"/>
        <v>76.460388735223034</v>
      </c>
      <c r="AE41" s="107">
        <f t="shared" si="4"/>
        <v>2.8541062375710591</v>
      </c>
      <c r="AF41" s="116">
        <f t="shared" si="17"/>
        <v>23.539611264776951</v>
      </c>
      <c r="AH41" s="117">
        <f>IF(D41=0,0,T41*T41*(1-T41)/D41)</f>
        <v>3.5846838514234231E-4</v>
      </c>
      <c r="AI41" s="118">
        <f t="shared" si="18"/>
        <v>1.678084220085681E-4</v>
      </c>
      <c r="AJ41" s="118">
        <f>U41*U41*((1-O41)*5+AB42)^2*AH41</f>
        <v>266447711.9647885</v>
      </c>
      <c r="AK41" s="118">
        <f>SUM(AJ41:AJ$42)/U41/U41</f>
        <v>3.9871031571238898E-2</v>
      </c>
      <c r="AL41" s="118">
        <f>U41*U41*((1-O41)*5*(1-S41)+AC42)^2*AH41+V41*V41*AI41</f>
        <v>163289556.62357879</v>
      </c>
      <c r="AM41" s="118">
        <f>SUM(AL41:AL$42)/U41/U41</f>
        <v>4.2615580482319802E-2</v>
      </c>
      <c r="AN41" s="118">
        <f>U41*U41*((1-O41)*5*S41+AE42)^2*AH41+V41*V41*AI41</f>
        <v>46265116.430710793</v>
      </c>
      <c r="AO41" s="119">
        <f>SUM(AN41:AN$42)/U41/U41</f>
        <v>2.5104132869840388E-2</v>
      </c>
      <c r="AP41" s="106">
        <f t="shared" si="5"/>
        <v>11.733328167204109</v>
      </c>
      <c r="AQ41" s="107">
        <f t="shared" si="6"/>
        <v>12.516063256194174</v>
      </c>
      <c r="AR41" s="107">
        <f t="shared" si="7"/>
        <v>8.8659760611263874</v>
      </c>
      <c r="AS41" s="107">
        <f t="shared" si="8"/>
        <v>9.6752028871297764</v>
      </c>
      <c r="AT41" s="107">
        <f t="shared" si="9"/>
        <v>2.5435582753610668</v>
      </c>
      <c r="AU41" s="120">
        <f t="shared" si="10"/>
        <v>3.1646541997810513</v>
      </c>
    </row>
    <row r="42" spans="1:47" ht="14.45" customHeight="1" thickBot="1" x14ac:dyDescent="0.2">
      <c r="A42" s="157"/>
      <c r="B42" s="158" t="s">
        <v>85</v>
      </c>
      <c r="C42" s="159">
        <v>1986</v>
      </c>
      <c r="D42" s="160">
        <v>211</v>
      </c>
      <c r="E42" s="160">
        <v>666</v>
      </c>
      <c r="F42" s="161">
        <v>223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0.10624370594159113</v>
      </c>
      <c r="R42" s="168">
        <f t="shared" si="14"/>
        <v>0.12071552298027911</v>
      </c>
      <c r="S42" s="169">
        <f t="shared" si="15"/>
        <v>0.33483483483483484</v>
      </c>
      <c r="T42" s="165">
        <v>1</v>
      </c>
      <c r="U42" s="170">
        <f>U41*(1-T41)</f>
        <v>72762.395142937094</v>
      </c>
      <c r="V42" s="170">
        <f>U42/R42</f>
        <v>602759.22554569924</v>
      </c>
      <c r="W42" s="171">
        <f>SUM(V42:V$42)</f>
        <v>602759.22554569924</v>
      </c>
      <c r="X42" s="165">
        <f t="shared" si="0"/>
        <v>400934.43981493206</v>
      </c>
      <c r="Y42" s="170">
        <f>SUM(X42:X$42)</f>
        <v>400934.43981493206</v>
      </c>
      <c r="Z42" s="170">
        <f t="shared" si="1"/>
        <v>201824.78573076718</v>
      </c>
      <c r="AA42" s="171">
        <f>SUM(Z42:Z$42)</f>
        <v>201824.78573076718</v>
      </c>
      <c r="AB42" s="172">
        <f t="shared" si="2"/>
        <v>8.2839387620709442</v>
      </c>
      <c r="AC42" s="166">
        <f t="shared" si="3"/>
        <v>5.5101874948910341</v>
      </c>
      <c r="AD42" s="173">
        <f t="shared" si="16"/>
        <v>66.516516516516518</v>
      </c>
      <c r="AE42" s="166">
        <f t="shared" si="4"/>
        <v>2.7737512671799114</v>
      </c>
      <c r="AF42" s="174">
        <f t="shared" si="17"/>
        <v>33.483483483483489</v>
      </c>
      <c r="AH42" s="175">
        <f>0</f>
        <v>0</v>
      </c>
      <c r="AI42" s="176">
        <f t="shared" si="18"/>
        <v>3.3441511744138693E-4</v>
      </c>
      <c r="AJ42" s="176">
        <v>0</v>
      </c>
      <c r="AK42" s="176">
        <f>(1-R42)/R42/R42/D42</f>
        <v>0.28597015474725374</v>
      </c>
      <c r="AL42" s="176">
        <f>V42*V42*AI42</f>
        <v>121499260.37197269</v>
      </c>
      <c r="AM42" s="176">
        <f>(1-S42)*(1-S42)*(1-R42)/R42/R42/D42+AI42/R42/R42</f>
        <v>0.14947476155629691</v>
      </c>
      <c r="AN42" s="176">
        <f>V42*V42*AI42</f>
        <v>121499260.37197269</v>
      </c>
      <c r="AO42" s="177">
        <f>S42*S42*(1-R42)/R42/R42/D42+AI42/R42/R42</f>
        <v>5.5010145874020908E-2</v>
      </c>
      <c r="AP42" s="172">
        <f t="shared" si="5"/>
        <v>7.2358056853688257</v>
      </c>
      <c r="AQ42" s="166">
        <f t="shared" si="6"/>
        <v>9.3320718387730626</v>
      </c>
      <c r="AR42" s="166">
        <f t="shared" si="7"/>
        <v>4.7524129611445707</v>
      </c>
      <c r="AS42" s="166">
        <f t="shared" si="8"/>
        <v>6.2679620286374975</v>
      </c>
      <c r="AT42" s="166">
        <f t="shared" si="9"/>
        <v>2.3140481277631366</v>
      </c>
      <c r="AU42" s="178">
        <f t="shared" si="10"/>
        <v>3.2334544065966861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80.712876648699577</v>
      </c>
      <c r="D47" s="194">
        <f t="shared" ref="D47:E82" si="35">AP7</f>
        <v>79.045801758299561</v>
      </c>
      <c r="E47" s="195">
        <f t="shared" si="35"/>
        <v>82.379951539099594</v>
      </c>
      <c r="F47" s="196">
        <f>AC7</f>
        <v>79.507765809851207</v>
      </c>
      <c r="G47" s="194">
        <f t="shared" ref="G47:H82" si="36">AR7</f>
        <v>77.905790262446828</v>
      </c>
      <c r="H47" s="194">
        <f t="shared" si="36"/>
        <v>81.109741357255587</v>
      </c>
      <c r="I47" s="197">
        <f t="shared" ref="I47:J82" si="37">AD7</f>
        <v>98.506916258116306</v>
      </c>
      <c r="J47" s="196">
        <f t="shared" si="37"/>
        <v>1.2051108388483602</v>
      </c>
      <c r="K47" s="194">
        <f t="shared" ref="K47:L82" si="38">AT7</f>
        <v>0.99140272924285577</v>
      </c>
      <c r="L47" s="194">
        <f t="shared" si="38"/>
        <v>1.4188189484538647</v>
      </c>
      <c r="M47" s="198">
        <f>AF7</f>
        <v>1.4930837418836769</v>
      </c>
    </row>
    <row r="48" spans="1:47" ht="14.45" customHeight="1" x14ac:dyDescent="0.25">
      <c r="A48" s="75"/>
      <c r="B48" s="99">
        <v>5</v>
      </c>
      <c r="C48" s="199">
        <f>AB8</f>
        <v>76.171077187389571</v>
      </c>
      <c r="D48" s="199">
        <f t="shared" si="35"/>
        <v>74.756884083335379</v>
      </c>
      <c r="E48" s="200">
        <f t="shared" si="35"/>
        <v>77.585270291443763</v>
      </c>
      <c r="F48" s="201">
        <f>AC8</f>
        <v>74.959056042772261</v>
      </c>
      <c r="G48" s="199">
        <f t="shared" si="36"/>
        <v>73.614078774339063</v>
      </c>
      <c r="H48" s="199">
        <f t="shared" si="36"/>
        <v>76.304033311205458</v>
      </c>
      <c r="I48" s="202">
        <f t="shared" si="37"/>
        <v>98.408817113567139</v>
      </c>
      <c r="J48" s="201">
        <f t="shared" si="37"/>
        <v>1.2120211446172859</v>
      </c>
      <c r="K48" s="199">
        <f t="shared" si="38"/>
        <v>0.99751722259693665</v>
      </c>
      <c r="L48" s="199">
        <f t="shared" si="38"/>
        <v>1.4265250666376352</v>
      </c>
      <c r="M48" s="203">
        <f>AF8</f>
        <v>1.5911828864328319</v>
      </c>
    </row>
    <row r="49" spans="1:13" ht="14.45" customHeight="1" x14ac:dyDescent="0.25">
      <c r="A49" s="75"/>
      <c r="B49" s="99">
        <v>10</v>
      </c>
      <c r="C49" s="199">
        <f t="shared" ref="C49:C62" si="39">AB9</f>
        <v>71.171077187389557</v>
      </c>
      <c r="D49" s="199">
        <f t="shared" si="35"/>
        <v>69.756884083335365</v>
      </c>
      <c r="E49" s="200">
        <f t="shared" si="35"/>
        <v>72.585270291443749</v>
      </c>
      <c r="F49" s="201">
        <f t="shared" ref="F49:F62" si="40">AC9</f>
        <v>69.959056042772261</v>
      </c>
      <c r="G49" s="199">
        <f t="shared" si="36"/>
        <v>68.614078774339063</v>
      </c>
      <c r="H49" s="199">
        <f t="shared" si="36"/>
        <v>71.304033311205458</v>
      </c>
      <c r="I49" s="202">
        <f t="shared" si="37"/>
        <v>98.297031332789714</v>
      </c>
      <c r="J49" s="201">
        <f t="shared" si="37"/>
        <v>1.2120211446172859</v>
      </c>
      <c r="K49" s="199">
        <f t="shared" si="38"/>
        <v>0.99751722259693665</v>
      </c>
      <c r="L49" s="199">
        <f t="shared" si="38"/>
        <v>1.4265250666376352</v>
      </c>
      <c r="M49" s="203">
        <f t="shared" ref="M49:M62" si="41">AF9</f>
        <v>1.702968667210278</v>
      </c>
    </row>
    <row r="50" spans="1:13" ht="14.45" customHeight="1" x14ac:dyDescent="0.25">
      <c r="A50" s="75"/>
      <c r="B50" s="99">
        <v>15</v>
      </c>
      <c r="C50" s="199">
        <f t="shared" si="39"/>
        <v>66.171077187389557</v>
      </c>
      <c r="D50" s="199">
        <f t="shared" si="35"/>
        <v>64.756884083335365</v>
      </c>
      <c r="E50" s="200">
        <f t="shared" si="35"/>
        <v>67.585270291443749</v>
      </c>
      <c r="F50" s="201">
        <f t="shared" si="40"/>
        <v>64.959056042772261</v>
      </c>
      <c r="G50" s="199">
        <f t="shared" si="36"/>
        <v>63.614078774339063</v>
      </c>
      <c r="H50" s="199">
        <f t="shared" si="36"/>
        <v>66.304033311205458</v>
      </c>
      <c r="I50" s="202">
        <f t="shared" si="37"/>
        <v>98.168352101651635</v>
      </c>
      <c r="J50" s="201">
        <f t="shared" si="37"/>
        <v>1.2120211446172859</v>
      </c>
      <c r="K50" s="199">
        <f t="shared" si="38"/>
        <v>0.99751722259693665</v>
      </c>
      <c r="L50" s="199">
        <f t="shared" si="38"/>
        <v>1.4265250666376352</v>
      </c>
      <c r="M50" s="203">
        <f t="shared" si="41"/>
        <v>1.8316478983483511</v>
      </c>
    </row>
    <row r="51" spans="1:13" ht="14.45" customHeight="1" x14ac:dyDescent="0.25">
      <c r="A51" s="75"/>
      <c r="B51" s="99">
        <v>20</v>
      </c>
      <c r="C51" s="199">
        <f t="shared" si="39"/>
        <v>61.423892943303031</v>
      </c>
      <c r="D51" s="199">
        <f t="shared" si="35"/>
        <v>60.093691790169444</v>
      </c>
      <c r="E51" s="200">
        <f t="shared" si="35"/>
        <v>62.754094096436617</v>
      </c>
      <c r="F51" s="201">
        <f t="shared" si="40"/>
        <v>60.207029322357876</v>
      </c>
      <c r="G51" s="199">
        <f t="shared" si="36"/>
        <v>58.94755282573513</v>
      </c>
      <c r="H51" s="199">
        <f t="shared" si="36"/>
        <v>61.466505818980622</v>
      </c>
      <c r="I51" s="202">
        <f t="shared" si="37"/>
        <v>98.018908339026353</v>
      </c>
      <c r="J51" s="201">
        <f t="shared" si="37"/>
        <v>1.2168636209451462</v>
      </c>
      <c r="K51" s="199">
        <f t="shared" si="38"/>
        <v>1.0017127601851188</v>
      </c>
      <c r="L51" s="199">
        <f t="shared" si="38"/>
        <v>1.4320144817051736</v>
      </c>
      <c r="M51" s="203">
        <f t="shared" si="41"/>
        <v>1.9810916609736298</v>
      </c>
    </row>
    <row r="52" spans="1:13" ht="14.45" customHeight="1" x14ac:dyDescent="0.25">
      <c r="A52" s="75"/>
      <c r="B52" s="99">
        <v>25</v>
      </c>
      <c r="C52" s="199">
        <f t="shared" si="39"/>
        <v>56.423892943303017</v>
      </c>
      <c r="D52" s="199">
        <f t="shared" si="35"/>
        <v>55.09369179016943</v>
      </c>
      <c r="E52" s="200">
        <f t="shared" si="35"/>
        <v>57.754094096436603</v>
      </c>
      <c r="F52" s="201">
        <f t="shared" si="40"/>
        <v>55.207029322357869</v>
      </c>
      <c r="G52" s="199">
        <f t="shared" si="36"/>
        <v>53.947552825735123</v>
      </c>
      <c r="H52" s="199">
        <f t="shared" si="36"/>
        <v>56.466505818980615</v>
      </c>
      <c r="I52" s="202">
        <f t="shared" si="37"/>
        <v>97.843354016413045</v>
      </c>
      <c r="J52" s="201">
        <f t="shared" si="37"/>
        <v>1.2168636209451462</v>
      </c>
      <c r="K52" s="199">
        <f t="shared" si="38"/>
        <v>1.0017127601851188</v>
      </c>
      <c r="L52" s="199">
        <f t="shared" si="38"/>
        <v>1.4320144817051736</v>
      </c>
      <c r="M52" s="203">
        <f t="shared" si="41"/>
        <v>2.1566459835869525</v>
      </c>
    </row>
    <row r="53" spans="1:13" ht="14.45" customHeight="1" x14ac:dyDescent="0.25">
      <c r="A53" s="75"/>
      <c r="B53" s="99">
        <v>30</v>
      </c>
      <c r="C53" s="199">
        <f t="shared" si="39"/>
        <v>51.423892943303024</v>
      </c>
      <c r="D53" s="199">
        <f t="shared" si="35"/>
        <v>50.093691790169444</v>
      </c>
      <c r="E53" s="200">
        <f t="shared" si="35"/>
        <v>52.754094096436603</v>
      </c>
      <c r="F53" s="201">
        <f t="shared" si="40"/>
        <v>50.207029322357876</v>
      </c>
      <c r="G53" s="199">
        <f t="shared" si="36"/>
        <v>48.94755282573513</v>
      </c>
      <c r="H53" s="199">
        <f t="shared" si="36"/>
        <v>51.466505818980622</v>
      </c>
      <c r="I53" s="202">
        <f t="shared" si="37"/>
        <v>97.633661025456036</v>
      </c>
      <c r="J53" s="201">
        <f t="shared" si="37"/>
        <v>1.2168636209451462</v>
      </c>
      <c r="K53" s="199">
        <f t="shared" si="38"/>
        <v>1.0017127601851188</v>
      </c>
      <c r="L53" s="199">
        <f t="shared" si="38"/>
        <v>1.4320144817051736</v>
      </c>
      <c r="M53" s="203">
        <f t="shared" si="41"/>
        <v>2.3663389745439711</v>
      </c>
    </row>
    <row r="54" spans="1:13" ht="14.45" customHeight="1" x14ac:dyDescent="0.25">
      <c r="A54" s="75"/>
      <c r="B54" s="99">
        <v>35</v>
      </c>
      <c r="C54" s="199">
        <f t="shared" si="39"/>
        <v>46.637376984465838</v>
      </c>
      <c r="D54" s="199">
        <f t="shared" si="35"/>
        <v>45.368873540654526</v>
      </c>
      <c r="E54" s="200">
        <f t="shared" si="35"/>
        <v>47.90588042827715</v>
      </c>
      <c r="F54" s="201">
        <f t="shared" si="40"/>
        <v>45.415190292943571</v>
      </c>
      <c r="G54" s="199">
        <f t="shared" si="36"/>
        <v>44.218110088148215</v>
      </c>
      <c r="H54" s="199">
        <f t="shared" si="36"/>
        <v>46.612270497738926</v>
      </c>
      <c r="I54" s="202">
        <f t="shared" si="37"/>
        <v>97.379383724926555</v>
      </c>
      <c r="J54" s="201">
        <f t="shared" si="37"/>
        <v>1.2221866915222697</v>
      </c>
      <c r="K54" s="199">
        <f t="shared" si="38"/>
        <v>1.0063477859141137</v>
      </c>
      <c r="L54" s="199">
        <f t="shared" si="38"/>
        <v>1.4380255971304257</v>
      </c>
      <c r="M54" s="203">
        <f t="shared" si="41"/>
        <v>2.6206162750734467</v>
      </c>
    </row>
    <row r="55" spans="1:13" ht="14.45" customHeight="1" x14ac:dyDescent="0.25">
      <c r="A55" s="75"/>
      <c r="B55" s="99">
        <v>40</v>
      </c>
      <c r="C55" s="199">
        <f t="shared" si="39"/>
        <v>41.801406024878609</v>
      </c>
      <c r="D55" s="199">
        <f t="shared" si="35"/>
        <v>40.569589592661231</v>
      </c>
      <c r="E55" s="200">
        <f t="shared" si="35"/>
        <v>43.033222457095988</v>
      </c>
      <c r="F55" s="201">
        <f t="shared" si="40"/>
        <v>40.574664384863418</v>
      </c>
      <c r="G55" s="199">
        <f t="shared" si="36"/>
        <v>39.414647770051609</v>
      </c>
      <c r="H55" s="199">
        <f t="shared" si="36"/>
        <v>41.734680999675227</v>
      </c>
      <c r="I55" s="202">
        <f t="shared" si="37"/>
        <v>97.065310101566723</v>
      </c>
      <c r="J55" s="201">
        <f t="shared" si="37"/>
        <v>1.2267416400151998</v>
      </c>
      <c r="K55" s="199">
        <f t="shared" si="38"/>
        <v>1.0102830437722101</v>
      </c>
      <c r="L55" s="199">
        <f t="shared" si="38"/>
        <v>1.4432002362581895</v>
      </c>
      <c r="M55" s="203">
        <f t="shared" si="41"/>
        <v>2.9346898984332963</v>
      </c>
    </row>
    <row r="56" spans="1:13" ht="14.45" customHeight="1" x14ac:dyDescent="0.25">
      <c r="A56" s="75"/>
      <c r="B56" s="99">
        <v>45</v>
      </c>
      <c r="C56" s="199">
        <f t="shared" si="39"/>
        <v>36.801406024878609</v>
      </c>
      <c r="D56" s="199">
        <f t="shared" si="35"/>
        <v>35.569589592661231</v>
      </c>
      <c r="E56" s="200">
        <f t="shared" si="35"/>
        <v>38.033222457095988</v>
      </c>
      <c r="F56" s="201">
        <f t="shared" si="40"/>
        <v>35.574664384863418</v>
      </c>
      <c r="G56" s="199">
        <f t="shared" si="36"/>
        <v>34.414647770051609</v>
      </c>
      <c r="H56" s="199">
        <f t="shared" si="36"/>
        <v>36.734680999675227</v>
      </c>
      <c r="I56" s="202">
        <f t="shared" si="37"/>
        <v>96.666590294985227</v>
      </c>
      <c r="J56" s="201">
        <f t="shared" si="37"/>
        <v>1.2267416400151998</v>
      </c>
      <c r="K56" s="199">
        <f t="shared" si="38"/>
        <v>1.0102830437722101</v>
      </c>
      <c r="L56" s="199">
        <f t="shared" si="38"/>
        <v>1.4432002362581895</v>
      </c>
      <c r="M56" s="203">
        <f t="shared" si="41"/>
        <v>3.3334097050147866</v>
      </c>
    </row>
    <row r="57" spans="1:13" ht="14.45" customHeight="1" x14ac:dyDescent="0.25">
      <c r="A57" s="75"/>
      <c r="B57" s="99">
        <v>50</v>
      </c>
      <c r="C57" s="199">
        <f t="shared" si="39"/>
        <v>32.102395358532689</v>
      </c>
      <c r="D57" s="199">
        <f t="shared" si="35"/>
        <v>30.907718013605429</v>
      </c>
      <c r="E57" s="200">
        <f t="shared" si="35"/>
        <v>33.297072703459953</v>
      </c>
      <c r="F57" s="201">
        <f t="shared" si="40"/>
        <v>30.867470067628538</v>
      </c>
      <c r="G57" s="199">
        <f t="shared" si="36"/>
        <v>29.744684415337733</v>
      </c>
      <c r="H57" s="199">
        <f t="shared" si="36"/>
        <v>31.990255719919343</v>
      </c>
      <c r="I57" s="202">
        <f t="shared" si="37"/>
        <v>96.153167771089983</v>
      </c>
      <c r="J57" s="201">
        <f t="shared" si="37"/>
        <v>1.2349252909041528</v>
      </c>
      <c r="K57" s="199">
        <f t="shared" si="38"/>
        <v>1.0171078944947605</v>
      </c>
      <c r="L57" s="199">
        <f t="shared" si="38"/>
        <v>1.4527426873135452</v>
      </c>
      <c r="M57" s="203">
        <f t="shared" si="41"/>
        <v>3.8468322289100292</v>
      </c>
    </row>
    <row r="58" spans="1:13" ht="14.45" customHeight="1" x14ac:dyDescent="0.25">
      <c r="A58" s="75"/>
      <c r="B58" s="99">
        <v>55</v>
      </c>
      <c r="C58" s="199">
        <f t="shared" si="39"/>
        <v>27.96395466691056</v>
      </c>
      <c r="D58" s="199">
        <f t="shared" si="35"/>
        <v>26.893791441406059</v>
      </c>
      <c r="E58" s="200">
        <f t="shared" si="35"/>
        <v>29.034117892415061</v>
      </c>
      <c r="F58" s="201">
        <f t="shared" si="40"/>
        <v>26.696036868914803</v>
      </c>
      <c r="G58" s="199">
        <f t="shared" si="36"/>
        <v>25.696666838585035</v>
      </c>
      <c r="H58" s="199">
        <f t="shared" si="36"/>
        <v>27.695406899244571</v>
      </c>
      <c r="I58" s="202">
        <f t="shared" si="37"/>
        <v>95.465885232977897</v>
      </c>
      <c r="J58" s="201">
        <f t="shared" si="37"/>
        <v>1.267917797995761</v>
      </c>
      <c r="K58" s="199">
        <f t="shared" si="38"/>
        <v>1.0454557430838052</v>
      </c>
      <c r="L58" s="199">
        <f t="shared" si="38"/>
        <v>1.4903798529077168</v>
      </c>
      <c r="M58" s="203">
        <f t="shared" si="41"/>
        <v>4.5341147670221122</v>
      </c>
    </row>
    <row r="59" spans="1:13" ht="14.45" customHeight="1" x14ac:dyDescent="0.25">
      <c r="A59" s="75"/>
      <c r="B59" s="99">
        <v>60</v>
      </c>
      <c r="C59" s="199">
        <f t="shared" si="39"/>
        <v>23.810707312595571</v>
      </c>
      <c r="D59" s="199">
        <f t="shared" si="35"/>
        <v>22.858375923062741</v>
      </c>
      <c r="E59" s="200">
        <f t="shared" si="35"/>
        <v>24.763038702128402</v>
      </c>
      <c r="F59" s="201">
        <f t="shared" si="40"/>
        <v>22.507183075482093</v>
      </c>
      <c r="G59" s="199">
        <f t="shared" si="36"/>
        <v>21.623448891633227</v>
      </c>
      <c r="H59" s="199">
        <f t="shared" si="36"/>
        <v>23.390917259330958</v>
      </c>
      <c r="I59" s="202">
        <f t="shared" si="37"/>
        <v>94.525470327276125</v>
      </c>
      <c r="J59" s="201">
        <f t="shared" si="37"/>
        <v>1.3035242371134796</v>
      </c>
      <c r="K59" s="199">
        <f t="shared" si="38"/>
        <v>1.0759970462368913</v>
      </c>
      <c r="L59" s="199">
        <f t="shared" si="38"/>
        <v>1.531051427990068</v>
      </c>
      <c r="M59" s="203">
        <f t="shared" si="41"/>
        <v>5.4745296727238815</v>
      </c>
    </row>
    <row r="60" spans="1:13" ht="14.45" customHeight="1" x14ac:dyDescent="0.25">
      <c r="A60" s="75"/>
      <c r="B60" s="99">
        <v>65</v>
      </c>
      <c r="C60" s="199">
        <f t="shared" si="39"/>
        <v>19.649350271993658</v>
      </c>
      <c r="D60" s="199">
        <f t="shared" si="35"/>
        <v>18.775123395530677</v>
      </c>
      <c r="E60" s="200">
        <f t="shared" si="35"/>
        <v>20.523577148456638</v>
      </c>
      <c r="F60" s="201">
        <f t="shared" si="40"/>
        <v>18.310500788402816</v>
      </c>
      <c r="G60" s="199">
        <f t="shared" si="36"/>
        <v>17.502275412779269</v>
      </c>
      <c r="H60" s="199">
        <f t="shared" si="36"/>
        <v>19.118726164026363</v>
      </c>
      <c r="I60" s="202">
        <f t="shared" si="37"/>
        <v>93.186291327407844</v>
      </c>
      <c r="J60" s="201">
        <f t="shared" si="37"/>
        <v>1.3388494835908404</v>
      </c>
      <c r="K60" s="199">
        <f t="shared" si="38"/>
        <v>1.1052365522040308</v>
      </c>
      <c r="L60" s="199">
        <f t="shared" si="38"/>
        <v>1.57246241497765</v>
      </c>
      <c r="M60" s="203">
        <f t="shared" si="41"/>
        <v>6.8137086725921465</v>
      </c>
    </row>
    <row r="61" spans="1:13" ht="14.45" customHeight="1" x14ac:dyDescent="0.25">
      <c r="A61" s="75"/>
      <c r="B61" s="99">
        <v>70</v>
      </c>
      <c r="C61" s="199">
        <f t="shared" si="39"/>
        <v>16.273983622712489</v>
      </c>
      <c r="D61" s="199">
        <f t="shared" si="35"/>
        <v>15.505295215634474</v>
      </c>
      <c r="E61" s="200">
        <f t="shared" si="35"/>
        <v>17.042672029790502</v>
      </c>
      <c r="F61" s="201">
        <f t="shared" si="40"/>
        <v>14.884226684902501</v>
      </c>
      <c r="G61" s="199">
        <f t="shared" si="36"/>
        <v>14.174875724079623</v>
      </c>
      <c r="H61" s="199">
        <f t="shared" si="36"/>
        <v>15.593577645725379</v>
      </c>
      <c r="I61" s="202">
        <f t="shared" si="37"/>
        <v>91.460253555433113</v>
      </c>
      <c r="J61" s="201">
        <f t="shared" si="37"/>
        <v>1.3897569378099863</v>
      </c>
      <c r="K61" s="199">
        <f t="shared" si="38"/>
        <v>1.142577412234778</v>
      </c>
      <c r="L61" s="199">
        <f t="shared" si="38"/>
        <v>1.6369364633851946</v>
      </c>
      <c r="M61" s="203">
        <f t="shared" si="41"/>
        <v>8.539746444566882</v>
      </c>
    </row>
    <row r="62" spans="1:13" ht="14.45" customHeight="1" x14ac:dyDescent="0.25">
      <c r="A62" s="75"/>
      <c r="B62" s="99">
        <v>75</v>
      </c>
      <c r="C62" s="199">
        <f t="shared" si="39"/>
        <v>12.950859518836621</v>
      </c>
      <c r="D62" s="199">
        <f t="shared" si="35"/>
        <v>12.26561895091638</v>
      </c>
      <c r="E62" s="200">
        <f t="shared" si="35"/>
        <v>13.636100086756862</v>
      </c>
      <c r="F62" s="201">
        <f t="shared" si="40"/>
        <v>11.488236215667886</v>
      </c>
      <c r="G62" s="199">
        <f t="shared" si="36"/>
        <v>10.849873476962157</v>
      </c>
      <c r="H62" s="199">
        <f t="shared" si="36"/>
        <v>12.126598954373614</v>
      </c>
      <c r="I62" s="202">
        <f t="shared" si="37"/>
        <v>88.706361141193796</v>
      </c>
      <c r="J62" s="201">
        <f t="shared" si="37"/>
        <v>1.4626233031687357</v>
      </c>
      <c r="K62" s="199">
        <f t="shared" si="38"/>
        <v>1.1954850154707812</v>
      </c>
      <c r="L62" s="199">
        <f t="shared" si="38"/>
        <v>1.7297615908666901</v>
      </c>
      <c r="M62" s="203">
        <f t="shared" si="41"/>
        <v>11.293638858806212</v>
      </c>
    </row>
    <row r="63" spans="1:13" ht="14.45" customHeight="1" x14ac:dyDescent="0.25">
      <c r="A63" s="75"/>
      <c r="B63" s="99">
        <v>80</v>
      </c>
      <c r="C63" s="199">
        <f>AB23</f>
        <v>9.9215327769716151</v>
      </c>
      <c r="D63" s="199">
        <f t="shared" si="35"/>
        <v>9.418458737010674</v>
      </c>
      <c r="E63" s="200">
        <f t="shared" si="35"/>
        <v>10.424606816932556</v>
      </c>
      <c r="F63" s="201">
        <f>AC23</f>
        <v>8.4600484833222804</v>
      </c>
      <c r="G63" s="199">
        <f t="shared" si="36"/>
        <v>7.9597478548808844</v>
      </c>
      <c r="H63" s="199">
        <f t="shared" si="36"/>
        <v>8.9603491117636764</v>
      </c>
      <c r="I63" s="202">
        <f t="shared" si="37"/>
        <v>85.26957148152033</v>
      </c>
      <c r="J63" s="201">
        <f t="shared" si="37"/>
        <v>1.461484293649336</v>
      </c>
      <c r="K63" s="199">
        <f t="shared" si="38"/>
        <v>1.1785937454860653</v>
      </c>
      <c r="L63" s="199">
        <f t="shared" si="38"/>
        <v>1.7443748418126066</v>
      </c>
      <c r="M63" s="203">
        <f>AF23</f>
        <v>14.730428518479682</v>
      </c>
    </row>
    <row r="64" spans="1:13" ht="14.45" customHeight="1" x14ac:dyDescent="0.25">
      <c r="A64" s="51"/>
      <c r="B64" s="121">
        <v>85</v>
      </c>
      <c r="C64" s="204">
        <f>AB24</f>
        <v>6.9530549115077971</v>
      </c>
      <c r="D64" s="204">
        <f t="shared" si="35"/>
        <v>5.8251854474243139</v>
      </c>
      <c r="E64" s="205">
        <f t="shared" si="35"/>
        <v>8.0809243755912803</v>
      </c>
      <c r="F64" s="206">
        <f>AC24</f>
        <v>5.669414004767896</v>
      </c>
      <c r="G64" s="204">
        <f t="shared" si="36"/>
        <v>4.704129824474335</v>
      </c>
      <c r="H64" s="204">
        <f t="shared" si="36"/>
        <v>6.634698185061457</v>
      </c>
      <c r="I64" s="207">
        <f t="shared" si="37"/>
        <v>81.538461538461533</v>
      </c>
      <c r="J64" s="206">
        <f t="shared" si="37"/>
        <v>1.2836409067399011</v>
      </c>
      <c r="K64" s="204">
        <f t="shared" si="38"/>
        <v>0.92394851639599673</v>
      </c>
      <c r="L64" s="204">
        <f t="shared" si="38"/>
        <v>1.6433332970838053</v>
      </c>
      <c r="M64" s="208">
        <f>AF24</f>
        <v>18.461538461538463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87.617522247441983</v>
      </c>
      <c r="D65" s="210">
        <f t="shared" si="35"/>
        <v>86.286447678597966</v>
      </c>
      <c r="E65" s="211">
        <f t="shared" si="35"/>
        <v>88.948596816285999</v>
      </c>
      <c r="F65" s="212">
        <f>AC25</f>
        <v>84.9882854845834</v>
      </c>
      <c r="G65" s="210">
        <f t="shared" si="36"/>
        <v>83.750085548064447</v>
      </c>
      <c r="H65" s="210">
        <f t="shared" si="36"/>
        <v>86.226485421102353</v>
      </c>
      <c r="I65" s="213">
        <f t="shared" si="37"/>
        <v>96.999188409558855</v>
      </c>
      <c r="J65" s="212">
        <f t="shared" si="37"/>
        <v>2.6292367628585995</v>
      </c>
      <c r="K65" s="210">
        <f t="shared" si="38"/>
        <v>2.3316310290410391</v>
      </c>
      <c r="L65" s="210">
        <f t="shared" si="38"/>
        <v>2.9268424966761599</v>
      </c>
      <c r="M65" s="214">
        <f>AF25</f>
        <v>3.0008115904411583</v>
      </c>
    </row>
    <row r="66" spans="1:13" ht="14.45" customHeight="1" x14ac:dyDescent="0.25">
      <c r="A66" s="155"/>
      <c r="B66" s="99">
        <v>5</v>
      </c>
      <c r="C66" s="199">
        <f>AB26</f>
        <v>82.617522247441983</v>
      </c>
      <c r="D66" s="199">
        <f t="shared" si="35"/>
        <v>81.286447678597966</v>
      </c>
      <c r="E66" s="200">
        <f t="shared" si="35"/>
        <v>83.948596816285999</v>
      </c>
      <c r="F66" s="201">
        <f>AC26</f>
        <v>79.9882854845834</v>
      </c>
      <c r="G66" s="199">
        <f t="shared" si="36"/>
        <v>78.750085548064447</v>
      </c>
      <c r="H66" s="199">
        <f t="shared" si="36"/>
        <v>81.226485421102353</v>
      </c>
      <c r="I66" s="202">
        <f t="shared" si="37"/>
        <v>96.817579744180733</v>
      </c>
      <c r="J66" s="201">
        <f t="shared" si="37"/>
        <v>2.6292367628585995</v>
      </c>
      <c r="K66" s="199">
        <f t="shared" si="38"/>
        <v>2.3316310290410391</v>
      </c>
      <c r="L66" s="199">
        <f t="shared" si="38"/>
        <v>2.9268424966761599</v>
      </c>
      <c r="M66" s="203">
        <f>AF26</f>
        <v>3.1824202558192871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77.617522247441983</v>
      </c>
      <c r="D67" s="199">
        <f t="shared" si="35"/>
        <v>76.286447678597966</v>
      </c>
      <c r="E67" s="200">
        <f t="shared" si="35"/>
        <v>78.948596816285999</v>
      </c>
      <c r="F67" s="201">
        <f t="shared" ref="F67:F80" si="43">AC27</f>
        <v>74.988285484583386</v>
      </c>
      <c r="G67" s="199">
        <f t="shared" si="36"/>
        <v>73.750085548064447</v>
      </c>
      <c r="H67" s="199">
        <f t="shared" si="36"/>
        <v>76.226485421102325</v>
      </c>
      <c r="I67" s="202">
        <f t="shared" si="37"/>
        <v>96.612573183569708</v>
      </c>
      <c r="J67" s="201">
        <f t="shared" si="37"/>
        <v>2.6292367628585995</v>
      </c>
      <c r="K67" s="199">
        <f t="shared" si="38"/>
        <v>2.3316310290410391</v>
      </c>
      <c r="L67" s="199">
        <f t="shared" si="38"/>
        <v>2.9268424966761599</v>
      </c>
      <c r="M67" s="203">
        <f t="shared" ref="M67:M80" si="44">AF27</f>
        <v>3.3874268164302945</v>
      </c>
    </row>
    <row r="68" spans="1:13" ht="14.45" customHeight="1" x14ac:dyDescent="0.25">
      <c r="A68" s="155"/>
      <c r="B68" s="99">
        <v>15</v>
      </c>
      <c r="C68" s="199">
        <f t="shared" si="42"/>
        <v>72.617522247441983</v>
      </c>
      <c r="D68" s="199">
        <f t="shared" si="35"/>
        <v>71.286447678597966</v>
      </c>
      <c r="E68" s="200">
        <f t="shared" si="35"/>
        <v>73.948596816285999</v>
      </c>
      <c r="F68" s="201">
        <f t="shared" si="43"/>
        <v>69.988285484583386</v>
      </c>
      <c r="G68" s="199">
        <f t="shared" si="36"/>
        <v>68.750085548064447</v>
      </c>
      <c r="H68" s="199">
        <f t="shared" si="36"/>
        <v>71.226485421102325</v>
      </c>
      <c r="I68" s="202">
        <f t="shared" si="37"/>
        <v>96.379335618338018</v>
      </c>
      <c r="J68" s="201">
        <f t="shared" si="37"/>
        <v>2.6292367628585995</v>
      </c>
      <c r="K68" s="199">
        <f t="shared" si="38"/>
        <v>2.3316310290410391</v>
      </c>
      <c r="L68" s="199">
        <f t="shared" si="38"/>
        <v>2.9268424966761599</v>
      </c>
      <c r="M68" s="203">
        <f t="shared" si="44"/>
        <v>3.6206643816619852</v>
      </c>
    </row>
    <row r="69" spans="1:13" ht="14.45" customHeight="1" x14ac:dyDescent="0.25">
      <c r="A69" s="155"/>
      <c r="B69" s="99">
        <v>20</v>
      </c>
      <c r="C69" s="199">
        <f t="shared" si="42"/>
        <v>67.617522247441983</v>
      </c>
      <c r="D69" s="199">
        <f t="shared" si="35"/>
        <v>66.286447678597966</v>
      </c>
      <c r="E69" s="200">
        <f t="shared" si="35"/>
        <v>68.948596816285999</v>
      </c>
      <c r="F69" s="201">
        <f t="shared" si="43"/>
        <v>64.988285484583386</v>
      </c>
      <c r="G69" s="199">
        <f t="shared" si="36"/>
        <v>63.75008554806444</v>
      </c>
      <c r="H69" s="199">
        <f t="shared" si="36"/>
        <v>66.226485421102325</v>
      </c>
      <c r="I69" s="202">
        <f t="shared" si="37"/>
        <v>96.111604395622379</v>
      </c>
      <c r="J69" s="201">
        <f t="shared" si="37"/>
        <v>2.6292367628585995</v>
      </c>
      <c r="K69" s="199">
        <f t="shared" si="38"/>
        <v>2.3316310290410391</v>
      </c>
      <c r="L69" s="199">
        <f t="shared" si="38"/>
        <v>2.9268424966761599</v>
      </c>
      <c r="M69" s="203">
        <f t="shared" si="44"/>
        <v>3.8883956043776293</v>
      </c>
    </row>
    <row r="70" spans="1:13" ht="14.45" customHeight="1" x14ac:dyDescent="0.25">
      <c r="A70" s="155"/>
      <c r="B70" s="99">
        <v>25</v>
      </c>
      <c r="C70" s="199">
        <f t="shared" si="42"/>
        <v>62.61752224744199</v>
      </c>
      <c r="D70" s="199">
        <f t="shared" si="35"/>
        <v>61.286447678597973</v>
      </c>
      <c r="E70" s="200">
        <f t="shared" si="35"/>
        <v>63.948596816286006</v>
      </c>
      <c r="F70" s="201">
        <f t="shared" si="43"/>
        <v>59.988285484583386</v>
      </c>
      <c r="G70" s="199">
        <f t="shared" si="36"/>
        <v>58.75008554806444</v>
      </c>
      <c r="H70" s="199">
        <f t="shared" si="36"/>
        <v>61.226485421102332</v>
      </c>
      <c r="I70" s="202">
        <f t="shared" si="37"/>
        <v>95.801116574896071</v>
      </c>
      <c r="J70" s="201">
        <f t="shared" si="37"/>
        <v>2.6292367628585995</v>
      </c>
      <c r="K70" s="199">
        <f t="shared" si="38"/>
        <v>2.3316310290410391</v>
      </c>
      <c r="L70" s="199">
        <f t="shared" si="38"/>
        <v>2.9268424966761599</v>
      </c>
      <c r="M70" s="203">
        <f t="shared" si="44"/>
        <v>4.1988834251039169</v>
      </c>
    </row>
    <row r="71" spans="1:13" ht="14.45" customHeight="1" x14ac:dyDescent="0.25">
      <c r="A71" s="155"/>
      <c r="B71" s="99">
        <v>30</v>
      </c>
      <c r="C71" s="199">
        <f t="shared" si="42"/>
        <v>58.273361322944353</v>
      </c>
      <c r="D71" s="199">
        <f t="shared" si="35"/>
        <v>57.285698914777029</v>
      </c>
      <c r="E71" s="200">
        <f t="shared" si="35"/>
        <v>59.261023731111678</v>
      </c>
      <c r="F71" s="201">
        <f t="shared" si="43"/>
        <v>55.61539722599732</v>
      </c>
      <c r="G71" s="199">
        <f t="shared" si="36"/>
        <v>54.719194258504608</v>
      </c>
      <c r="H71" s="199">
        <f t="shared" si="36"/>
        <v>56.511600193490032</v>
      </c>
      <c r="I71" s="202">
        <f t="shared" si="37"/>
        <v>95.438800788894099</v>
      </c>
      <c r="J71" s="201">
        <f t="shared" si="37"/>
        <v>2.6579640969470404</v>
      </c>
      <c r="K71" s="199">
        <f t="shared" si="38"/>
        <v>2.3597817684970179</v>
      </c>
      <c r="L71" s="199">
        <f t="shared" si="38"/>
        <v>2.9561464253970628</v>
      </c>
      <c r="M71" s="203">
        <f t="shared" si="44"/>
        <v>4.5611992111059196</v>
      </c>
    </row>
    <row r="72" spans="1:13" ht="14.45" customHeight="1" x14ac:dyDescent="0.25">
      <c r="A72" s="155"/>
      <c r="B72" s="99">
        <v>35</v>
      </c>
      <c r="C72" s="199">
        <f t="shared" si="42"/>
        <v>53.273361322944361</v>
      </c>
      <c r="D72" s="199">
        <f t="shared" si="35"/>
        <v>52.285698914777036</v>
      </c>
      <c r="E72" s="200">
        <f t="shared" si="35"/>
        <v>54.261023731111685</v>
      </c>
      <c r="F72" s="201">
        <f t="shared" si="43"/>
        <v>50.61539722599732</v>
      </c>
      <c r="G72" s="199">
        <f t="shared" si="36"/>
        <v>49.719194258504608</v>
      </c>
      <c r="H72" s="199">
        <f t="shared" si="36"/>
        <v>51.511600193490032</v>
      </c>
      <c r="I72" s="202">
        <f t="shared" si="37"/>
        <v>95.01070698198599</v>
      </c>
      <c r="J72" s="201">
        <f t="shared" si="37"/>
        <v>2.6579640969470404</v>
      </c>
      <c r="K72" s="199">
        <f t="shared" si="38"/>
        <v>2.3597817684970179</v>
      </c>
      <c r="L72" s="199">
        <f t="shared" si="38"/>
        <v>2.9561464253970628</v>
      </c>
      <c r="M72" s="203">
        <f t="shared" si="44"/>
        <v>4.9892930180140125</v>
      </c>
    </row>
    <row r="73" spans="1:13" ht="14.45" customHeight="1" x14ac:dyDescent="0.25">
      <c r="A73" s="155"/>
      <c r="B73" s="99">
        <v>40</v>
      </c>
      <c r="C73" s="199">
        <f t="shared" si="42"/>
        <v>48.273361322944368</v>
      </c>
      <c r="D73" s="199">
        <f t="shared" si="35"/>
        <v>47.285698914777043</v>
      </c>
      <c r="E73" s="200">
        <f t="shared" si="35"/>
        <v>49.261023731111692</v>
      </c>
      <c r="F73" s="201">
        <f t="shared" si="43"/>
        <v>45.615397225997313</v>
      </c>
      <c r="G73" s="199">
        <f t="shared" si="36"/>
        <v>44.719194258504601</v>
      </c>
      <c r="H73" s="199">
        <f t="shared" si="36"/>
        <v>46.511600193490025</v>
      </c>
      <c r="I73" s="202">
        <f t="shared" si="37"/>
        <v>94.493932007001717</v>
      </c>
      <c r="J73" s="201">
        <f t="shared" si="37"/>
        <v>2.6579640969470404</v>
      </c>
      <c r="K73" s="199">
        <f t="shared" si="38"/>
        <v>2.3597817684970179</v>
      </c>
      <c r="L73" s="199">
        <f t="shared" si="38"/>
        <v>2.9561464253970628</v>
      </c>
      <c r="M73" s="203">
        <f t="shared" si="44"/>
        <v>5.5060679929982586</v>
      </c>
    </row>
    <row r="74" spans="1:13" ht="14.45" customHeight="1" x14ac:dyDescent="0.25">
      <c r="A74" s="155"/>
      <c r="B74" s="99">
        <v>45</v>
      </c>
      <c r="C74" s="199">
        <f t="shared" si="42"/>
        <v>43.273361322944353</v>
      </c>
      <c r="D74" s="199">
        <f t="shared" si="35"/>
        <v>42.285698914777029</v>
      </c>
      <c r="E74" s="200">
        <f t="shared" si="35"/>
        <v>44.261023731111678</v>
      </c>
      <c r="F74" s="201">
        <f t="shared" si="43"/>
        <v>40.615397225997313</v>
      </c>
      <c r="G74" s="199">
        <f t="shared" si="36"/>
        <v>39.719194258504601</v>
      </c>
      <c r="H74" s="199">
        <f t="shared" si="36"/>
        <v>41.511600193490025</v>
      </c>
      <c r="I74" s="202">
        <f t="shared" si="37"/>
        <v>93.857735993488134</v>
      </c>
      <c r="J74" s="201">
        <f t="shared" si="37"/>
        <v>2.6579640969470404</v>
      </c>
      <c r="K74" s="199">
        <f t="shared" si="38"/>
        <v>2.3597817684970179</v>
      </c>
      <c r="L74" s="199">
        <f t="shared" si="38"/>
        <v>2.9561464253970628</v>
      </c>
      <c r="M74" s="203">
        <f t="shared" si="44"/>
        <v>6.1422640065118719</v>
      </c>
    </row>
    <row r="75" spans="1:13" ht="14.45" customHeight="1" x14ac:dyDescent="0.25">
      <c r="A75" s="155"/>
      <c r="B75" s="99">
        <v>50</v>
      </c>
      <c r="C75" s="199">
        <f t="shared" si="42"/>
        <v>38.525772954900731</v>
      </c>
      <c r="D75" s="199">
        <f t="shared" si="35"/>
        <v>37.595980106086941</v>
      </c>
      <c r="E75" s="200">
        <f t="shared" si="35"/>
        <v>39.455565803714521</v>
      </c>
      <c r="F75" s="201">
        <f t="shared" si="43"/>
        <v>35.853143183671193</v>
      </c>
      <c r="G75" s="199">
        <f t="shared" si="36"/>
        <v>35.013142659846082</v>
      </c>
      <c r="H75" s="199">
        <f t="shared" si="36"/>
        <v>36.693143707496304</v>
      </c>
      <c r="I75" s="202">
        <f t="shared" si="37"/>
        <v>93.062748476563513</v>
      </c>
      <c r="J75" s="201">
        <f t="shared" si="37"/>
        <v>2.6726297712295417</v>
      </c>
      <c r="K75" s="199">
        <f t="shared" si="38"/>
        <v>2.3735861603042716</v>
      </c>
      <c r="L75" s="199">
        <f t="shared" si="38"/>
        <v>2.9716733821548118</v>
      </c>
      <c r="M75" s="203">
        <f t="shared" si="44"/>
        <v>6.9372515234365091</v>
      </c>
    </row>
    <row r="76" spans="1:13" ht="14.45" customHeight="1" x14ac:dyDescent="0.25">
      <c r="A76" s="155"/>
      <c r="B76" s="99">
        <v>55</v>
      </c>
      <c r="C76" s="199">
        <f t="shared" si="42"/>
        <v>33.763119209683033</v>
      </c>
      <c r="D76" s="199">
        <f t="shared" si="35"/>
        <v>32.887291655684749</v>
      </c>
      <c r="E76" s="200">
        <f t="shared" si="35"/>
        <v>34.638946763681318</v>
      </c>
      <c r="F76" s="201">
        <f t="shared" si="43"/>
        <v>31.074721444845981</v>
      </c>
      <c r="G76" s="199">
        <f t="shared" si="36"/>
        <v>30.286304132104071</v>
      </c>
      <c r="H76" s="199">
        <f t="shared" si="36"/>
        <v>31.86313875758789</v>
      </c>
      <c r="I76" s="202">
        <f t="shared" si="37"/>
        <v>92.037472165587005</v>
      </c>
      <c r="J76" s="201">
        <f t="shared" si="37"/>
        <v>2.6883977648370516</v>
      </c>
      <c r="K76" s="199">
        <f t="shared" si="38"/>
        <v>2.3884985607345</v>
      </c>
      <c r="L76" s="199">
        <f t="shared" si="38"/>
        <v>2.9882969689396033</v>
      </c>
      <c r="M76" s="203">
        <f t="shared" si="44"/>
        <v>7.9625278344129926</v>
      </c>
    </row>
    <row r="77" spans="1:13" ht="14.45" customHeight="1" x14ac:dyDescent="0.25">
      <c r="A77" s="155"/>
      <c r="B77" s="99">
        <v>60</v>
      </c>
      <c r="C77" s="199">
        <f t="shared" si="42"/>
        <v>29.238634705380626</v>
      </c>
      <c r="D77" s="199">
        <f t="shared" si="35"/>
        <v>28.45486500760482</v>
      </c>
      <c r="E77" s="200">
        <f t="shared" si="35"/>
        <v>30.022404403156433</v>
      </c>
      <c r="F77" s="201">
        <f t="shared" si="43"/>
        <v>26.512916885884717</v>
      </c>
      <c r="G77" s="199">
        <f t="shared" si="36"/>
        <v>25.810542534181774</v>
      </c>
      <c r="H77" s="199">
        <f t="shared" si="36"/>
        <v>27.21529123758766</v>
      </c>
      <c r="I77" s="202">
        <f t="shared" si="37"/>
        <v>90.67768434825615</v>
      </c>
      <c r="J77" s="201">
        <f t="shared" si="37"/>
        <v>2.725717819495908</v>
      </c>
      <c r="K77" s="199">
        <f t="shared" si="38"/>
        <v>2.4236229973184376</v>
      </c>
      <c r="L77" s="199">
        <f t="shared" si="38"/>
        <v>3.0278126416733784</v>
      </c>
      <c r="M77" s="203">
        <f t="shared" si="44"/>
        <v>9.3223156517438532</v>
      </c>
    </row>
    <row r="78" spans="1:13" ht="14.45" customHeight="1" x14ac:dyDescent="0.25">
      <c r="A78" s="155"/>
      <c r="B78" s="99">
        <v>65</v>
      </c>
      <c r="C78" s="199">
        <f t="shared" si="42"/>
        <v>24.567155794173178</v>
      </c>
      <c r="D78" s="199">
        <f t="shared" si="35"/>
        <v>23.842834767600749</v>
      </c>
      <c r="E78" s="200">
        <f t="shared" si="35"/>
        <v>25.291476820745608</v>
      </c>
      <c r="F78" s="201">
        <f t="shared" si="43"/>
        <v>21.819078747589739</v>
      </c>
      <c r="G78" s="199">
        <f t="shared" si="36"/>
        <v>21.170516505671621</v>
      </c>
      <c r="H78" s="199">
        <f t="shared" si="36"/>
        <v>22.467640989507856</v>
      </c>
      <c r="I78" s="202">
        <f t="shared" si="37"/>
        <v>88.814020354626379</v>
      </c>
      <c r="J78" s="201">
        <f t="shared" si="37"/>
        <v>2.7480770465834317</v>
      </c>
      <c r="K78" s="199">
        <f t="shared" si="38"/>
        <v>2.4447250893791446</v>
      </c>
      <c r="L78" s="199">
        <f t="shared" si="38"/>
        <v>3.0514290037877188</v>
      </c>
      <c r="M78" s="203">
        <f t="shared" si="44"/>
        <v>11.185979645373596</v>
      </c>
    </row>
    <row r="79" spans="1:13" ht="14.45" customHeight="1" x14ac:dyDescent="0.25">
      <c r="A79" s="155"/>
      <c r="B79" s="99">
        <v>70</v>
      </c>
      <c r="C79" s="199">
        <f t="shared" si="42"/>
        <v>20.215789369096004</v>
      </c>
      <c r="D79" s="199">
        <f t="shared" si="35"/>
        <v>19.579456929385842</v>
      </c>
      <c r="E79" s="200">
        <f t="shared" si="35"/>
        <v>20.852121808806167</v>
      </c>
      <c r="F79" s="201">
        <f t="shared" si="43"/>
        <v>17.428158431214737</v>
      </c>
      <c r="G79" s="199">
        <f t="shared" si="36"/>
        <v>16.854867814313252</v>
      </c>
      <c r="H79" s="199">
        <f t="shared" si="36"/>
        <v>18.001449048116221</v>
      </c>
      <c r="I79" s="202">
        <f t="shared" si="37"/>
        <v>86.210625333568544</v>
      </c>
      <c r="J79" s="201">
        <f t="shared" si="37"/>
        <v>2.7876309378812718</v>
      </c>
      <c r="K79" s="199">
        <f t="shared" si="38"/>
        <v>2.4812445386181641</v>
      </c>
      <c r="L79" s="199">
        <f t="shared" si="38"/>
        <v>3.0940173371443795</v>
      </c>
      <c r="M79" s="203">
        <f t="shared" si="44"/>
        <v>13.789374666431476</v>
      </c>
    </row>
    <row r="80" spans="1:13" ht="14.45" customHeight="1" x14ac:dyDescent="0.25">
      <c r="A80" s="155"/>
      <c r="B80" s="99">
        <v>75</v>
      </c>
      <c r="C80" s="199">
        <f t="shared" si="42"/>
        <v>16.190551786307918</v>
      </c>
      <c r="D80" s="199">
        <f t="shared" si="35"/>
        <v>15.651397170265302</v>
      </c>
      <c r="E80" s="200">
        <f t="shared" si="35"/>
        <v>16.729706402350534</v>
      </c>
      <c r="F80" s="201">
        <f t="shared" si="43"/>
        <v>13.325723989289111</v>
      </c>
      <c r="G80" s="199">
        <f t="shared" si="36"/>
        <v>12.825525305155249</v>
      </c>
      <c r="H80" s="199">
        <f t="shared" si="36"/>
        <v>13.825922673422973</v>
      </c>
      <c r="I80" s="202">
        <f t="shared" si="37"/>
        <v>82.305557989434647</v>
      </c>
      <c r="J80" s="201">
        <f t="shared" si="37"/>
        <v>2.8648277970188056</v>
      </c>
      <c r="K80" s="199">
        <f t="shared" si="38"/>
        <v>2.5505856247125016</v>
      </c>
      <c r="L80" s="199">
        <f t="shared" si="38"/>
        <v>3.1790699693251097</v>
      </c>
      <c r="M80" s="203">
        <f t="shared" si="44"/>
        <v>17.694442010565343</v>
      </c>
    </row>
    <row r="81" spans="1:13" ht="14.45" customHeight="1" x14ac:dyDescent="0.25">
      <c r="A81" s="155"/>
      <c r="B81" s="99">
        <v>80</v>
      </c>
      <c r="C81" s="199">
        <f>AB41</f>
        <v>12.124695711699141</v>
      </c>
      <c r="D81" s="199">
        <f t="shared" si="35"/>
        <v>11.733328167204109</v>
      </c>
      <c r="E81" s="200">
        <f t="shared" si="35"/>
        <v>12.516063256194174</v>
      </c>
      <c r="F81" s="201">
        <f>AC41</f>
        <v>9.2705894741280819</v>
      </c>
      <c r="G81" s="199">
        <f t="shared" si="36"/>
        <v>8.8659760611263874</v>
      </c>
      <c r="H81" s="199">
        <f t="shared" si="36"/>
        <v>9.6752028871297764</v>
      </c>
      <c r="I81" s="202">
        <f t="shared" si="37"/>
        <v>76.460388735223034</v>
      </c>
      <c r="J81" s="201">
        <f t="shared" si="37"/>
        <v>2.8541062375710591</v>
      </c>
      <c r="K81" s="199">
        <f t="shared" si="38"/>
        <v>2.5435582753610668</v>
      </c>
      <c r="L81" s="199">
        <f t="shared" si="38"/>
        <v>3.1646541997810513</v>
      </c>
      <c r="M81" s="203">
        <f>AF41</f>
        <v>23.539611264776951</v>
      </c>
    </row>
    <row r="82" spans="1:13" ht="14.45" customHeight="1" thickBot="1" x14ac:dyDescent="0.3">
      <c r="A82" s="157"/>
      <c r="B82" s="215">
        <v>85</v>
      </c>
      <c r="C82" s="216">
        <f>AB42</f>
        <v>8.2839387620709442</v>
      </c>
      <c r="D82" s="216">
        <f t="shared" si="35"/>
        <v>7.2358056853688257</v>
      </c>
      <c r="E82" s="217">
        <f t="shared" si="35"/>
        <v>9.3320718387730626</v>
      </c>
      <c r="F82" s="218">
        <f>AC42</f>
        <v>5.5101874948910341</v>
      </c>
      <c r="G82" s="216">
        <f t="shared" si="36"/>
        <v>4.7524129611445707</v>
      </c>
      <c r="H82" s="216">
        <f t="shared" si="36"/>
        <v>6.2679620286374975</v>
      </c>
      <c r="I82" s="219">
        <f t="shared" si="37"/>
        <v>66.516516516516518</v>
      </c>
      <c r="J82" s="218">
        <f t="shared" si="37"/>
        <v>2.7737512671799114</v>
      </c>
      <c r="K82" s="216">
        <f t="shared" si="38"/>
        <v>2.3140481277631366</v>
      </c>
      <c r="L82" s="216">
        <f t="shared" si="38"/>
        <v>3.2334544065966861</v>
      </c>
      <c r="M82" s="220">
        <f>AF42</f>
        <v>33.483483483483489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" right="0.7" top="0.75" bottom="0.75" header="0.3" footer="0.3"/>
  <pageSetup paperSize="9" scale="5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8EBE7-345D-42C0-8465-045759B08D8C}">
  <dimension ref="A1:AU84"/>
  <sheetViews>
    <sheetView view="pageBreakPreview" topLeftCell="A62" zoomScaleNormal="100" zoomScaleSheetLayoutView="100" workbookViewId="0">
      <selection activeCell="E13" sqref="E13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108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55</v>
      </c>
      <c r="D7" s="78">
        <v>0</v>
      </c>
      <c r="E7" s="78">
        <v>19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8193347.6022578925</v>
      </c>
      <c r="X7" s="92">
        <f t="shared" ref="X7:X42" si="0">V7*(1-S7)</f>
        <v>500000</v>
      </c>
      <c r="Y7" s="90">
        <f>SUM(X7:X$24)</f>
        <v>8053133.7429137193</v>
      </c>
      <c r="Z7" s="90">
        <f t="shared" ref="Z7:Z42" si="1">V7*S7</f>
        <v>0</v>
      </c>
      <c r="AA7" s="91">
        <f>SUM(Z7:Z$24)</f>
        <v>140213.85934417226</v>
      </c>
      <c r="AB7" s="84">
        <f t="shared" ref="AB7:AB42" si="2">W7/U7</f>
        <v>81.93347602257893</v>
      </c>
      <c r="AC7" s="85">
        <f t="shared" ref="AC7:AC42" si="3">Y7/U7</f>
        <v>80.531337429137196</v>
      </c>
      <c r="AD7" s="93">
        <f>AC7/AB7*100</f>
        <v>98.288686552178817</v>
      </c>
      <c r="AE7" s="85">
        <f t="shared" ref="AE7:AE42" si="4">AA7/U7</f>
        <v>1.4021385934417225</v>
      </c>
      <c r="AF7" s="94">
        <f>AE7/AB7*100</f>
        <v>1.7113134478211647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4.4641730129465307</v>
      </c>
      <c r="AL7" s="96">
        <f>U7*U7*((1-O7)*5*(1-S7)+AC8)^2*AH7+V7*V7*AI7</f>
        <v>0</v>
      </c>
      <c r="AM7" s="96">
        <f>SUM(AL7:AL$24)/U7/U7</f>
        <v>3.9825276358035353</v>
      </c>
      <c r="AN7" s="96">
        <f>U7*U7*((1-O7)*5*S7+AE8)^2*AH7+V7*V7*AI7</f>
        <v>0</v>
      </c>
      <c r="AO7" s="97">
        <f>SUM(AN7:AN$24)/U7/U7</f>
        <v>0.17622174144954622</v>
      </c>
      <c r="AP7" s="84">
        <f t="shared" ref="AP7:AP42" si="5">AB7-1.96*SQRT(AK7)</f>
        <v>77.792272447948079</v>
      </c>
      <c r="AQ7" s="85">
        <f t="shared" ref="AQ7:AQ42" si="6">AB7+1.96*SQRT(AK7)</f>
        <v>86.07467959720978</v>
      </c>
      <c r="AR7" s="85">
        <f t="shared" ref="AR7:AR42" si="7">AC7-1.96*SQRT(AM7)</f>
        <v>76.61990825737621</v>
      </c>
      <c r="AS7" s="85">
        <f t="shared" ref="AS7:AS42" si="8">AC7+1.96*SQRT(AM7)</f>
        <v>84.442766600898182</v>
      </c>
      <c r="AT7" s="85">
        <f t="shared" ref="AT7:AT42" si="9">AE7-1.96*SQRT(AO7)</f>
        <v>0.57935463519230646</v>
      </c>
      <c r="AU7" s="98">
        <f t="shared" ref="AU7:AU42" si="10">AE7+1.96*SQRT(AO7)</f>
        <v>2.2249225516911384</v>
      </c>
    </row>
    <row r="8" spans="1:47" ht="14.45" customHeight="1" x14ac:dyDescent="0.25">
      <c r="A8" s="75"/>
      <c r="B8" s="99" t="s">
        <v>69</v>
      </c>
      <c r="C8" s="100">
        <v>88</v>
      </c>
      <c r="D8" s="101">
        <v>0</v>
      </c>
      <c r="E8" s="101">
        <v>30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100000</v>
      </c>
      <c r="V8" s="112">
        <f>5*U8*((1-T8)+O8*T8)</f>
        <v>500000</v>
      </c>
      <c r="W8" s="113">
        <f>SUM(V8:V$24)</f>
        <v>7693347.6022578925</v>
      </c>
      <c r="X8" s="114">
        <f t="shared" si="0"/>
        <v>500000</v>
      </c>
      <c r="Y8" s="112">
        <f>SUM(X8:X$24)</f>
        <v>7553133.7429137193</v>
      </c>
      <c r="Z8" s="112">
        <f t="shared" si="1"/>
        <v>0</v>
      </c>
      <c r="AA8" s="113">
        <f>SUM(Z8:Z$24)</f>
        <v>140213.85934417226</v>
      </c>
      <c r="AB8" s="106">
        <f t="shared" si="2"/>
        <v>76.93347602257893</v>
      </c>
      <c r="AC8" s="107">
        <f t="shared" si="3"/>
        <v>75.531337429137196</v>
      </c>
      <c r="AD8" s="115">
        <f t="shared" ref="AD8:AD42" si="16">AC8/AB8*100</f>
        <v>98.177466213758208</v>
      </c>
      <c r="AE8" s="107">
        <f t="shared" si="4"/>
        <v>1.4021385934417225</v>
      </c>
      <c r="AF8" s="116">
        <f t="shared" ref="AF8:AF42" si="17">AE8/AB8*100</f>
        <v>1.8225337862417836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4.4641730129465307</v>
      </c>
      <c r="AL8" s="118">
        <f>U8*U8*((1-O8)*5*(1-S8)+AC9)^2*AH8+V8*V8*AI8</f>
        <v>0</v>
      </c>
      <c r="AM8" s="118">
        <f>SUM(AL8:AL$24)/U8/U8</f>
        <v>3.9825276358035353</v>
      </c>
      <c r="AN8" s="118">
        <f>U8*U8*((1-O8)*5*S8+AE9)^2*AH8+V8*V8*AI8</f>
        <v>0</v>
      </c>
      <c r="AO8" s="119">
        <f>SUM(AN8:AN$24)/U8/U8</f>
        <v>0.17622174144954622</v>
      </c>
      <c r="AP8" s="106">
        <f t="shared" si="5"/>
        <v>72.792272447948079</v>
      </c>
      <c r="AQ8" s="107">
        <f t="shared" si="6"/>
        <v>81.07467959720978</v>
      </c>
      <c r="AR8" s="107">
        <f t="shared" si="7"/>
        <v>71.61990825737621</v>
      </c>
      <c r="AS8" s="107">
        <f t="shared" si="8"/>
        <v>79.442766600898182</v>
      </c>
      <c r="AT8" s="107">
        <f t="shared" si="9"/>
        <v>0.57935463519230646</v>
      </c>
      <c r="AU8" s="120">
        <f t="shared" si="10"/>
        <v>2.2249225516911384</v>
      </c>
    </row>
    <row r="9" spans="1:47" ht="14.45" customHeight="1" x14ac:dyDescent="0.25">
      <c r="A9" s="75"/>
      <c r="B9" s="99" t="s">
        <v>70</v>
      </c>
      <c r="C9" s="100">
        <v>106</v>
      </c>
      <c r="D9" s="101">
        <v>0</v>
      </c>
      <c r="E9" s="101">
        <v>37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100000</v>
      </c>
      <c r="V9" s="112">
        <f t="shared" ref="V9:V22" si="21">5*U9*((1-T9)+O9*T9)</f>
        <v>500000</v>
      </c>
      <c r="W9" s="113">
        <f>SUM(V9:V$24)</f>
        <v>7193347.6022578925</v>
      </c>
      <c r="X9" s="114">
        <f t="shared" si="0"/>
        <v>500000</v>
      </c>
      <c r="Y9" s="112">
        <f>SUM(X9:X$24)</f>
        <v>7053133.7429137193</v>
      </c>
      <c r="Z9" s="112">
        <f t="shared" si="1"/>
        <v>0</v>
      </c>
      <c r="AA9" s="113">
        <f>SUM(Z9:Z$24)</f>
        <v>140213.85934417226</v>
      </c>
      <c r="AB9" s="106">
        <f t="shared" si="2"/>
        <v>71.93347602257893</v>
      </c>
      <c r="AC9" s="107">
        <f t="shared" si="3"/>
        <v>70.531337429137196</v>
      </c>
      <c r="AD9" s="115">
        <f t="shared" si="16"/>
        <v>98.050784320499645</v>
      </c>
      <c r="AE9" s="107">
        <f t="shared" si="4"/>
        <v>1.4021385934417225</v>
      </c>
      <c r="AF9" s="116">
        <f t="shared" si="17"/>
        <v>1.9492156795003353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4.4641730129465307</v>
      </c>
      <c r="AL9" s="118">
        <f t="shared" ref="AL9:AL23" si="23">U9*U9*((1-O9)*5*(1-S9)+AC10)^2*AH9+V9*V9*AI9</f>
        <v>0</v>
      </c>
      <c r="AM9" s="118">
        <f>SUM(AL9:AL$24)/U9/U9</f>
        <v>3.9825276358035353</v>
      </c>
      <c r="AN9" s="118">
        <f t="shared" ref="AN9:AN23" si="24">U9*U9*((1-O9)*5*S9+AE10)^2*AH9+V9*V9*AI9</f>
        <v>0</v>
      </c>
      <c r="AO9" s="119">
        <f>SUM(AN9:AN$24)/U9/U9</f>
        <v>0.17622174144954622</v>
      </c>
      <c r="AP9" s="106">
        <f t="shared" si="5"/>
        <v>67.792272447948079</v>
      </c>
      <c r="AQ9" s="107">
        <f t="shared" si="6"/>
        <v>76.07467959720978</v>
      </c>
      <c r="AR9" s="107">
        <f t="shared" si="7"/>
        <v>66.61990825737621</v>
      </c>
      <c r="AS9" s="107">
        <f t="shared" si="8"/>
        <v>74.442766600898182</v>
      </c>
      <c r="AT9" s="107">
        <f t="shared" si="9"/>
        <v>0.57935463519230646</v>
      </c>
      <c r="AU9" s="120">
        <f t="shared" si="10"/>
        <v>2.2249225516911384</v>
      </c>
    </row>
    <row r="10" spans="1:47" ht="14.45" customHeight="1" x14ac:dyDescent="0.25">
      <c r="A10" s="75"/>
      <c r="B10" s="99" t="s">
        <v>71</v>
      </c>
      <c r="C10" s="100">
        <v>29</v>
      </c>
      <c r="D10" s="101">
        <v>0</v>
      </c>
      <c r="E10" s="101">
        <v>9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100000</v>
      </c>
      <c r="V10" s="112">
        <f t="shared" si="21"/>
        <v>500000</v>
      </c>
      <c r="W10" s="113">
        <f>SUM(V10:V$24)</f>
        <v>6693347.6022578925</v>
      </c>
      <c r="X10" s="114">
        <f t="shared" si="0"/>
        <v>500000</v>
      </c>
      <c r="Y10" s="112">
        <f>SUM(X10:X$24)</f>
        <v>6553133.7429137193</v>
      </c>
      <c r="Z10" s="112">
        <f t="shared" si="1"/>
        <v>0</v>
      </c>
      <c r="AA10" s="113">
        <f>SUM(Z10:Z$24)</f>
        <v>140213.85934417226</v>
      </c>
      <c r="AB10" s="106">
        <f t="shared" si="2"/>
        <v>66.93347602257893</v>
      </c>
      <c r="AC10" s="107">
        <f t="shared" si="3"/>
        <v>65.531337429137196</v>
      </c>
      <c r="AD10" s="115">
        <f t="shared" si="16"/>
        <v>97.905175889910836</v>
      </c>
      <c r="AE10" s="107">
        <f t="shared" si="4"/>
        <v>1.4021385934417225</v>
      </c>
      <c r="AF10" s="116">
        <f t="shared" si="17"/>
        <v>2.094824110089148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4.4641730129465307</v>
      </c>
      <c r="AL10" s="118">
        <f t="shared" si="23"/>
        <v>0</v>
      </c>
      <c r="AM10" s="118">
        <f>SUM(AL10:AL$24)/U10/U10</f>
        <v>3.9825276358035353</v>
      </c>
      <c r="AN10" s="118">
        <f t="shared" si="24"/>
        <v>0</v>
      </c>
      <c r="AO10" s="119">
        <f>SUM(AN10:AN$24)/U10/U10</f>
        <v>0.17622174144954622</v>
      </c>
      <c r="AP10" s="106">
        <f t="shared" si="5"/>
        <v>62.792272447948072</v>
      </c>
      <c r="AQ10" s="107">
        <f t="shared" si="6"/>
        <v>71.07467959720978</v>
      </c>
      <c r="AR10" s="107">
        <f t="shared" si="7"/>
        <v>61.61990825737621</v>
      </c>
      <c r="AS10" s="107">
        <f t="shared" si="8"/>
        <v>69.442766600898182</v>
      </c>
      <c r="AT10" s="107">
        <f t="shared" si="9"/>
        <v>0.57935463519230646</v>
      </c>
      <c r="AU10" s="120">
        <f t="shared" si="10"/>
        <v>2.2249225516911384</v>
      </c>
    </row>
    <row r="11" spans="1:47" ht="14.45" customHeight="1" x14ac:dyDescent="0.25">
      <c r="A11" s="75"/>
      <c r="B11" s="99" t="s">
        <v>72</v>
      </c>
      <c r="C11" s="100">
        <v>32</v>
      </c>
      <c r="D11" s="101">
        <v>0</v>
      </c>
      <c r="E11" s="101">
        <v>10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100000</v>
      </c>
      <c r="V11" s="112">
        <f t="shared" si="21"/>
        <v>500000</v>
      </c>
      <c r="W11" s="113">
        <f>SUM(V11:V$24)</f>
        <v>6193347.6022578925</v>
      </c>
      <c r="X11" s="114">
        <f t="shared" si="0"/>
        <v>500000</v>
      </c>
      <c r="Y11" s="112">
        <f>SUM(X11:X$24)</f>
        <v>6053133.7429137193</v>
      </c>
      <c r="Z11" s="112">
        <f t="shared" si="1"/>
        <v>0</v>
      </c>
      <c r="AA11" s="113">
        <f>SUM(Z11:Z$24)</f>
        <v>140213.85934417226</v>
      </c>
      <c r="AB11" s="106">
        <f t="shared" si="2"/>
        <v>61.933476022578922</v>
      </c>
      <c r="AC11" s="107">
        <f t="shared" si="3"/>
        <v>60.531337429137196</v>
      </c>
      <c r="AD11" s="115">
        <f t="shared" si="16"/>
        <v>97.736057002628826</v>
      </c>
      <c r="AE11" s="107">
        <f t="shared" si="4"/>
        <v>1.4021385934417225</v>
      </c>
      <c r="AF11" s="116">
        <f t="shared" si="17"/>
        <v>2.2639429973711609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4.4641730129465307</v>
      </c>
      <c r="AL11" s="118">
        <f t="shared" si="23"/>
        <v>0</v>
      </c>
      <c r="AM11" s="118">
        <f>SUM(AL11:AL$24)/U11/U11</f>
        <v>3.9825276358035353</v>
      </c>
      <c r="AN11" s="118">
        <f t="shared" si="24"/>
        <v>0</v>
      </c>
      <c r="AO11" s="119">
        <f>SUM(AN11:AN$24)/U11/U11</f>
        <v>0.17622174144954622</v>
      </c>
      <c r="AP11" s="106">
        <f t="shared" si="5"/>
        <v>57.792272447948065</v>
      </c>
      <c r="AQ11" s="107">
        <f t="shared" si="6"/>
        <v>66.07467959720978</v>
      </c>
      <c r="AR11" s="107">
        <f t="shared" si="7"/>
        <v>56.61990825737621</v>
      </c>
      <c r="AS11" s="107">
        <f t="shared" si="8"/>
        <v>64.442766600898182</v>
      </c>
      <c r="AT11" s="107">
        <f t="shared" si="9"/>
        <v>0.57935463519230646</v>
      </c>
      <c r="AU11" s="120">
        <f t="shared" si="10"/>
        <v>2.2249225516911384</v>
      </c>
    </row>
    <row r="12" spans="1:47" ht="14.45" customHeight="1" x14ac:dyDescent="0.25">
      <c r="A12" s="75"/>
      <c r="B12" s="99" t="s">
        <v>73</v>
      </c>
      <c r="C12" s="100">
        <v>39</v>
      </c>
      <c r="D12" s="101">
        <v>0</v>
      </c>
      <c r="E12" s="101">
        <v>12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100000</v>
      </c>
      <c r="V12" s="112">
        <f t="shared" si="21"/>
        <v>500000</v>
      </c>
      <c r="W12" s="113">
        <f>SUM(V12:V$24)</f>
        <v>5693347.6022578925</v>
      </c>
      <c r="X12" s="114">
        <f t="shared" si="0"/>
        <v>500000</v>
      </c>
      <c r="Y12" s="112">
        <f>SUM(X12:X$24)</f>
        <v>5553133.7429137193</v>
      </c>
      <c r="Z12" s="112">
        <f t="shared" si="1"/>
        <v>0</v>
      </c>
      <c r="AA12" s="113">
        <f>SUM(Z12:Z$24)</f>
        <v>140213.85934417226</v>
      </c>
      <c r="AB12" s="106">
        <f t="shared" si="2"/>
        <v>56.933476022578922</v>
      </c>
      <c r="AC12" s="107">
        <f t="shared" si="3"/>
        <v>55.531337429137196</v>
      </c>
      <c r="AD12" s="115">
        <f t="shared" si="16"/>
        <v>97.53723346720362</v>
      </c>
      <c r="AE12" s="107">
        <f t="shared" si="4"/>
        <v>1.4021385934417225</v>
      </c>
      <c r="AF12" s="116">
        <f t="shared" si="17"/>
        <v>2.4627665327963753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4.4641730129465307</v>
      </c>
      <c r="AL12" s="118">
        <f t="shared" si="23"/>
        <v>0</v>
      </c>
      <c r="AM12" s="118">
        <f>SUM(AL12:AL$24)/U12/U12</f>
        <v>3.9825276358035353</v>
      </c>
      <c r="AN12" s="118">
        <f t="shared" si="24"/>
        <v>0</v>
      </c>
      <c r="AO12" s="119">
        <f>SUM(AN12:AN$24)/U12/U12</f>
        <v>0.17622174144954622</v>
      </c>
      <c r="AP12" s="106">
        <f t="shared" si="5"/>
        <v>52.792272447948065</v>
      </c>
      <c r="AQ12" s="107">
        <f t="shared" si="6"/>
        <v>61.07467959720978</v>
      </c>
      <c r="AR12" s="107">
        <f t="shared" si="7"/>
        <v>51.61990825737621</v>
      </c>
      <c r="AS12" s="107">
        <f t="shared" si="8"/>
        <v>59.442766600898182</v>
      </c>
      <c r="AT12" s="107">
        <f t="shared" si="9"/>
        <v>0.57935463519230646</v>
      </c>
      <c r="AU12" s="120">
        <f t="shared" si="10"/>
        <v>2.2249225516911384</v>
      </c>
    </row>
    <row r="13" spans="1:47" ht="14.45" customHeight="1" x14ac:dyDescent="0.25">
      <c r="A13" s="75"/>
      <c r="B13" s="99" t="s">
        <v>74</v>
      </c>
      <c r="C13" s="100">
        <v>35</v>
      </c>
      <c r="D13" s="101">
        <v>0</v>
      </c>
      <c r="E13" s="101">
        <v>11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0</v>
      </c>
      <c r="R13" s="109">
        <f t="shared" si="14"/>
        <v>0</v>
      </c>
      <c r="S13" s="110">
        <f t="shared" si="15"/>
        <v>0</v>
      </c>
      <c r="T13" s="111">
        <f t="shared" si="19"/>
        <v>0</v>
      </c>
      <c r="U13" s="112">
        <f t="shared" si="20"/>
        <v>100000</v>
      </c>
      <c r="V13" s="112">
        <f t="shared" si="21"/>
        <v>500000</v>
      </c>
      <c r="W13" s="113">
        <f>SUM(V13:V$24)</f>
        <v>5193347.6022578925</v>
      </c>
      <c r="X13" s="114">
        <f t="shared" si="0"/>
        <v>500000</v>
      </c>
      <c r="Y13" s="112">
        <f>SUM(X13:X$24)</f>
        <v>5053133.7429137193</v>
      </c>
      <c r="Z13" s="112">
        <f t="shared" si="1"/>
        <v>0</v>
      </c>
      <c r="AA13" s="113">
        <f>SUM(Z13:Z$24)</f>
        <v>140213.85934417226</v>
      </c>
      <c r="AB13" s="106">
        <f t="shared" si="2"/>
        <v>51.933476022578922</v>
      </c>
      <c r="AC13" s="107">
        <f t="shared" si="3"/>
        <v>50.531337429137196</v>
      </c>
      <c r="AD13" s="115">
        <f t="shared" si="16"/>
        <v>97.300125659156492</v>
      </c>
      <c r="AE13" s="107">
        <f t="shared" si="4"/>
        <v>1.4021385934417225</v>
      </c>
      <c r="AF13" s="116">
        <f t="shared" si="17"/>
        <v>2.6998743408435053</v>
      </c>
      <c r="AH13" s="117">
        <f t="shared" si="25"/>
        <v>0</v>
      </c>
      <c r="AI13" s="118">
        <f t="shared" si="18"/>
        <v>0</v>
      </c>
      <c r="AJ13" s="118">
        <f t="shared" si="22"/>
        <v>0</v>
      </c>
      <c r="AK13" s="118">
        <f>SUM(AJ13:AJ$24)/U13/U13</f>
        <v>4.4641730129465307</v>
      </c>
      <c r="AL13" s="118">
        <f t="shared" si="23"/>
        <v>0</v>
      </c>
      <c r="AM13" s="118">
        <f>SUM(AL13:AL$24)/U13/U13</f>
        <v>3.9825276358035353</v>
      </c>
      <c r="AN13" s="118">
        <f t="shared" si="24"/>
        <v>0</v>
      </c>
      <c r="AO13" s="119">
        <f>SUM(AN13:AN$24)/U13/U13</f>
        <v>0.17622174144954622</v>
      </c>
      <c r="AP13" s="106">
        <f t="shared" si="5"/>
        <v>47.792272447948065</v>
      </c>
      <c r="AQ13" s="107">
        <f t="shared" si="6"/>
        <v>56.07467959720978</v>
      </c>
      <c r="AR13" s="107">
        <f t="shared" si="7"/>
        <v>46.61990825737621</v>
      </c>
      <c r="AS13" s="107">
        <f t="shared" si="8"/>
        <v>54.442766600898182</v>
      </c>
      <c r="AT13" s="107">
        <f t="shared" si="9"/>
        <v>0.57935463519230646</v>
      </c>
      <c r="AU13" s="120">
        <f t="shared" si="10"/>
        <v>2.2249225516911384</v>
      </c>
    </row>
    <row r="14" spans="1:47" ht="14.45" customHeight="1" x14ac:dyDescent="0.25">
      <c r="A14" s="75"/>
      <c r="B14" s="99" t="s">
        <v>75</v>
      </c>
      <c r="C14" s="100">
        <v>100</v>
      </c>
      <c r="D14" s="101">
        <v>0</v>
      </c>
      <c r="E14" s="101">
        <v>35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0</v>
      </c>
      <c r="R14" s="109">
        <f t="shared" si="14"/>
        <v>0</v>
      </c>
      <c r="S14" s="110">
        <f t="shared" si="15"/>
        <v>0</v>
      </c>
      <c r="T14" s="111">
        <f t="shared" si="19"/>
        <v>0</v>
      </c>
      <c r="U14" s="112">
        <f t="shared" si="20"/>
        <v>100000</v>
      </c>
      <c r="V14" s="112">
        <f t="shared" si="21"/>
        <v>500000</v>
      </c>
      <c r="W14" s="113">
        <f>SUM(V14:V$24)</f>
        <v>4693347.6022578925</v>
      </c>
      <c r="X14" s="114">
        <f t="shared" si="0"/>
        <v>500000</v>
      </c>
      <c r="Y14" s="112">
        <f>SUM(X14:X$24)</f>
        <v>4553133.7429137202</v>
      </c>
      <c r="Z14" s="112">
        <f t="shared" si="1"/>
        <v>0</v>
      </c>
      <c r="AA14" s="113">
        <f>SUM(Z14:Z$24)</f>
        <v>140213.85934417226</v>
      </c>
      <c r="AB14" s="106">
        <f t="shared" si="2"/>
        <v>46.933476022578922</v>
      </c>
      <c r="AC14" s="107">
        <f t="shared" si="3"/>
        <v>45.531337429137203</v>
      </c>
      <c r="AD14" s="115">
        <f t="shared" si="16"/>
        <v>97.012497875147417</v>
      </c>
      <c r="AE14" s="107">
        <f t="shared" si="4"/>
        <v>1.4021385934417225</v>
      </c>
      <c r="AF14" s="116">
        <f t="shared" si="17"/>
        <v>2.9875021248525822</v>
      </c>
      <c r="AH14" s="117">
        <f t="shared" si="25"/>
        <v>0</v>
      </c>
      <c r="AI14" s="118">
        <f t="shared" si="18"/>
        <v>0</v>
      </c>
      <c r="AJ14" s="118">
        <f t="shared" si="22"/>
        <v>0</v>
      </c>
      <c r="AK14" s="118">
        <f>SUM(AJ14:AJ$24)/U14/U14</f>
        <v>4.4641730129465307</v>
      </c>
      <c r="AL14" s="118">
        <f t="shared" si="23"/>
        <v>0</v>
      </c>
      <c r="AM14" s="118">
        <f>SUM(AL14:AL$24)/U14/U14</f>
        <v>3.9825276358035353</v>
      </c>
      <c r="AN14" s="118">
        <f t="shared" si="24"/>
        <v>0</v>
      </c>
      <c r="AO14" s="119">
        <f>SUM(AN14:AN$24)/U14/U14</f>
        <v>0.17622174144954622</v>
      </c>
      <c r="AP14" s="106">
        <f t="shared" si="5"/>
        <v>42.792272447948065</v>
      </c>
      <c r="AQ14" s="107">
        <f t="shared" si="6"/>
        <v>51.07467959720978</v>
      </c>
      <c r="AR14" s="107">
        <f t="shared" si="7"/>
        <v>41.61990825737621</v>
      </c>
      <c r="AS14" s="107">
        <f t="shared" si="8"/>
        <v>49.442766600898196</v>
      </c>
      <c r="AT14" s="107">
        <f t="shared" si="9"/>
        <v>0.57935463519230646</v>
      </c>
      <c r="AU14" s="120">
        <f t="shared" si="10"/>
        <v>2.2249225516911384</v>
      </c>
    </row>
    <row r="15" spans="1:47" ht="14.45" customHeight="1" x14ac:dyDescent="0.25">
      <c r="A15" s="75"/>
      <c r="B15" s="99" t="s">
        <v>76</v>
      </c>
      <c r="C15" s="100">
        <v>77</v>
      </c>
      <c r="D15" s="101">
        <v>0</v>
      </c>
      <c r="E15" s="101">
        <v>20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0</v>
      </c>
      <c r="R15" s="109">
        <f t="shared" si="14"/>
        <v>0</v>
      </c>
      <c r="S15" s="110">
        <f t="shared" si="15"/>
        <v>0</v>
      </c>
      <c r="T15" s="111">
        <f t="shared" si="19"/>
        <v>0</v>
      </c>
      <c r="U15" s="112">
        <f t="shared" si="20"/>
        <v>100000</v>
      </c>
      <c r="V15" s="112">
        <f t="shared" si="21"/>
        <v>500000</v>
      </c>
      <c r="W15" s="113">
        <f>SUM(V15:V$24)</f>
        <v>4193347.602257892</v>
      </c>
      <c r="X15" s="114">
        <f t="shared" si="0"/>
        <v>500000</v>
      </c>
      <c r="Y15" s="112">
        <f>SUM(X15:X$24)</f>
        <v>4053133.7429137197</v>
      </c>
      <c r="Z15" s="112">
        <f t="shared" si="1"/>
        <v>0</v>
      </c>
      <c r="AA15" s="113">
        <f>SUM(Z15:Z$24)</f>
        <v>140213.85934417226</v>
      </c>
      <c r="AB15" s="106">
        <f t="shared" si="2"/>
        <v>41.933476022578922</v>
      </c>
      <c r="AC15" s="107">
        <f t="shared" si="3"/>
        <v>40.531337429137196</v>
      </c>
      <c r="AD15" s="115">
        <f t="shared" si="16"/>
        <v>96.65627864313764</v>
      </c>
      <c r="AE15" s="107">
        <f t="shared" si="4"/>
        <v>1.4021385934417225</v>
      </c>
      <c r="AF15" s="116">
        <f t="shared" si="17"/>
        <v>3.3437213568623463</v>
      </c>
      <c r="AH15" s="117">
        <f t="shared" si="25"/>
        <v>0</v>
      </c>
      <c r="AI15" s="118">
        <f t="shared" si="18"/>
        <v>0</v>
      </c>
      <c r="AJ15" s="118">
        <f t="shared" si="22"/>
        <v>0</v>
      </c>
      <c r="AK15" s="118">
        <f>SUM(AJ15:AJ$24)/U15/U15</f>
        <v>4.4641730129465307</v>
      </c>
      <c r="AL15" s="118">
        <f t="shared" si="23"/>
        <v>0</v>
      </c>
      <c r="AM15" s="118">
        <f>SUM(AL15:AL$24)/U15/U15</f>
        <v>3.9825276358035353</v>
      </c>
      <c r="AN15" s="118">
        <f t="shared" si="24"/>
        <v>0</v>
      </c>
      <c r="AO15" s="119">
        <f>SUM(AN15:AN$24)/U15/U15</f>
        <v>0.17622174144954622</v>
      </c>
      <c r="AP15" s="106">
        <f t="shared" si="5"/>
        <v>37.792272447948065</v>
      </c>
      <c r="AQ15" s="107">
        <f t="shared" si="6"/>
        <v>46.07467959720978</v>
      </c>
      <c r="AR15" s="107">
        <f t="shared" si="7"/>
        <v>36.61990825737621</v>
      </c>
      <c r="AS15" s="107">
        <f t="shared" si="8"/>
        <v>44.442766600898182</v>
      </c>
      <c r="AT15" s="107">
        <f t="shared" si="9"/>
        <v>0.57935463519230646</v>
      </c>
      <c r="AU15" s="120">
        <f t="shared" si="10"/>
        <v>2.2249225516911384</v>
      </c>
    </row>
    <row r="16" spans="1:47" ht="14.45" customHeight="1" x14ac:dyDescent="0.25">
      <c r="A16" s="75"/>
      <c r="B16" s="99" t="s">
        <v>77</v>
      </c>
      <c r="C16" s="100">
        <v>101</v>
      </c>
      <c r="D16" s="101">
        <v>0</v>
      </c>
      <c r="E16" s="101">
        <v>35</v>
      </c>
      <c r="F16" s="102">
        <v>0.2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0</v>
      </c>
      <c r="R16" s="109">
        <f t="shared" si="14"/>
        <v>0</v>
      </c>
      <c r="S16" s="110">
        <f t="shared" si="15"/>
        <v>5.7142857142857143E-3</v>
      </c>
      <c r="T16" s="111">
        <f t="shared" si="19"/>
        <v>0</v>
      </c>
      <c r="U16" s="112">
        <f t="shared" si="20"/>
        <v>100000</v>
      </c>
      <c r="V16" s="112">
        <f t="shared" si="21"/>
        <v>500000</v>
      </c>
      <c r="W16" s="113">
        <f>SUM(V16:V$24)</f>
        <v>3693347.602257892</v>
      </c>
      <c r="X16" s="114">
        <f t="shared" si="0"/>
        <v>497142.85714285716</v>
      </c>
      <c r="Y16" s="112">
        <f>SUM(X16:X$24)</f>
        <v>3553133.7429137202</v>
      </c>
      <c r="Z16" s="112">
        <f t="shared" si="1"/>
        <v>2857.1428571428573</v>
      </c>
      <c r="AA16" s="113">
        <f>SUM(Z16:Z$24)</f>
        <v>140213.85934417226</v>
      </c>
      <c r="AB16" s="106">
        <f t="shared" si="2"/>
        <v>36.933476022578922</v>
      </c>
      <c r="AC16" s="107">
        <f t="shared" si="3"/>
        <v>35.531337429137203</v>
      </c>
      <c r="AD16" s="115">
        <f t="shared" si="16"/>
        <v>96.203610533206955</v>
      </c>
      <c r="AE16" s="107">
        <f t="shared" si="4"/>
        <v>1.4021385934417225</v>
      </c>
      <c r="AF16" s="116">
        <f t="shared" si="17"/>
        <v>3.7963894667930487</v>
      </c>
      <c r="AH16" s="117">
        <f t="shared" si="25"/>
        <v>0</v>
      </c>
      <c r="AI16" s="118">
        <f t="shared" si="18"/>
        <v>1.6233236151603499E-4</v>
      </c>
      <c r="AJ16" s="118">
        <f t="shared" si="22"/>
        <v>0</v>
      </c>
      <c r="AK16" s="118">
        <f>SUM(AJ16:AJ$24)/U16/U16</f>
        <v>4.4641730129465307</v>
      </c>
      <c r="AL16" s="118">
        <f t="shared" si="23"/>
        <v>40583090.379008748</v>
      </c>
      <c r="AM16" s="118">
        <f>SUM(AL16:AL$24)/U16/U16</f>
        <v>3.9825276358035353</v>
      </c>
      <c r="AN16" s="118">
        <f t="shared" si="24"/>
        <v>40583090.379008748</v>
      </c>
      <c r="AO16" s="119">
        <f>SUM(AN16:AN$24)/U16/U16</f>
        <v>0.17622174144954622</v>
      </c>
      <c r="AP16" s="106">
        <f t="shared" si="5"/>
        <v>32.792272447948065</v>
      </c>
      <c r="AQ16" s="107">
        <f t="shared" si="6"/>
        <v>41.07467959720978</v>
      </c>
      <c r="AR16" s="107">
        <f t="shared" si="7"/>
        <v>31.619908257376213</v>
      </c>
      <c r="AS16" s="107">
        <f t="shared" si="8"/>
        <v>39.442766600898196</v>
      </c>
      <c r="AT16" s="107">
        <f t="shared" si="9"/>
        <v>0.57935463519230646</v>
      </c>
      <c r="AU16" s="120">
        <f t="shared" si="10"/>
        <v>2.2249225516911384</v>
      </c>
    </row>
    <row r="17" spans="1:47" ht="14.45" customHeight="1" x14ac:dyDescent="0.25">
      <c r="A17" s="75"/>
      <c r="B17" s="99" t="s">
        <v>78</v>
      </c>
      <c r="C17" s="100">
        <v>100</v>
      </c>
      <c r="D17" s="101">
        <v>0</v>
      </c>
      <c r="E17" s="101">
        <v>36</v>
      </c>
      <c r="F17" s="102">
        <v>0.2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0</v>
      </c>
      <c r="R17" s="109">
        <f t="shared" si="14"/>
        <v>0</v>
      </c>
      <c r="S17" s="110">
        <f t="shared" si="15"/>
        <v>5.5555555555555558E-3</v>
      </c>
      <c r="T17" s="111">
        <f t="shared" si="19"/>
        <v>0</v>
      </c>
      <c r="U17" s="112">
        <f t="shared" si="20"/>
        <v>100000</v>
      </c>
      <c r="V17" s="112">
        <f t="shared" si="21"/>
        <v>500000</v>
      </c>
      <c r="W17" s="113">
        <f>SUM(V17:V$24)</f>
        <v>3193347.6022578916</v>
      </c>
      <c r="X17" s="114">
        <f t="shared" si="0"/>
        <v>497222.22222222225</v>
      </c>
      <c r="Y17" s="112">
        <f>SUM(X17:X$24)</f>
        <v>3055990.8857708625</v>
      </c>
      <c r="Z17" s="112">
        <f t="shared" si="1"/>
        <v>2777.7777777777778</v>
      </c>
      <c r="AA17" s="113">
        <f>SUM(Z17:Z$24)</f>
        <v>137356.71648702939</v>
      </c>
      <c r="AB17" s="106">
        <f t="shared" si="2"/>
        <v>31.933476022578915</v>
      </c>
      <c r="AC17" s="107">
        <f t="shared" si="3"/>
        <v>30.559908857708624</v>
      </c>
      <c r="AD17" s="115">
        <f t="shared" si="16"/>
        <v>95.69866066600737</v>
      </c>
      <c r="AE17" s="107">
        <f t="shared" si="4"/>
        <v>1.3735671648702938</v>
      </c>
      <c r="AF17" s="116">
        <f t="shared" si="17"/>
        <v>4.3013393339926358</v>
      </c>
      <c r="AH17" s="117">
        <f t="shared" si="25"/>
        <v>0</v>
      </c>
      <c r="AI17" s="118">
        <f t="shared" si="18"/>
        <v>1.534636488340192E-4</v>
      </c>
      <c r="AJ17" s="118">
        <f t="shared" si="22"/>
        <v>0</v>
      </c>
      <c r="AK17" s="118">
        <f>SUM(AJ17:AJ$24)/U17/U17</f>
        <v>4.4641730129465307</v>
      </c>
      <c r="AL17" s="118">
        <f t="shared" si="23"/>
        <v>38365912.208504803</v>
      </c>
      <c r="AM17" s="118">
        <f>SUM(AL17:AL$24)/U17/U17</f>
        <v>3.9784693267656337</v>
      </c>
      <c r="AN17" s="118">
        <f t="shared" si="24"/>
        <v>38365912.208504803</v>
      </c>
      <c r="AO17" s="119">
        <f>SUM(AN17:AN$24)/U17/U17</f>
        <v>0.17216343241164531</v>
      </c>
      <c r="AP17" s="106">
        <f t="shared" si="5"/>
        <v>27.792272447948058</v>
      </c>
      <c r="AQ17" s="107">
        <f t="shared" si="6"/>
        <v>36.074679597209773</v>
      </c>
      <c r="AR17" s="107">
        <f t="shared" si="7"/>
        <v>26.650473122758775</v>
      </c>
      <c r="AS17" s="107">
        <f t="shared" si="8"/>
        <v>34.469344592658473</v>
      </c>
      <c r="AT17" s="107">
        <f t="shared" si="9"/>
        <v>0.56031256638801252</v>
      </c>
      <c r="AU17" s="120">
        <f t="shared" si="10"/>
        <v>2.1868217633525751</v>
      </c>
    </row>
    <row r="18" spans="1:47" ht="14.45" customHeight="1" x14ac:dyDescent="0.25">
      <c r="A18" s="75"/>
      <c r="B18" s="99" t="s">
        <v>79</v>
      </c>
      <c r="C18" s="100">
        <v>89</v>
      </c>
      <c r="D18" s="101">
        <v>0</v>
      </c>
      <c r="E18" s="101">
        <v>27</v>
      </c>
      <c r="F18" s="102">
        <v>0.4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0</v>
      </c>
      <c r="R18" s="109">
        <f t="shared" si="14"/>
        <v>0</v>
      </c>
      <c r="S18" s="110">
        <f t="shared" si="15"/>
        <v>1.4814814814814815E-2</v>
      </c>
      <c r="T18" s="111">
        <f t="shared" si="19"/>
        <v>0</v>
      </c>
      <c r="U18" s="112">
        <f t="shared" si="20"/>
        <v>100000</v>
      </c>
      <c r="V18" s="112">
        <f t="shared" si="21"/>
        <v>500000</v>
      </c>
      <c r="W18" s="113">
        <f>SUM(V18:V$24)</f>
        <v>2693347.6022578916</v>
      </c>
      <c r="X18" s="114">
        <f t="shared" si="0"/>
        <v>492592.59259259258</v>
      </c>
      <c r="Y18" s="112">
        <f>SUM(X18:X$24)</f>
        <v>2558768.66354864</v>
      </c>
      <c r="Z18" s="112">
        <f t="shared" si="1"/>
        <v>7407.4074074074078</v>
      </c>
      <c r="AA18" s="113">
        <f>SUM(Z18:Z$24)</f>
        <v>134578.93870925161</v>
      </c>
      <c r="AB18" s="106">
        <f t="shared" si="2"/>
        <v>26.933476022578915</v>
      </c>
      <c r="AC18" s="107">
        <f t="shared" si="3"/>
        <v>25.587686635486399</v>
      </c>
      <c r="AD18" s="115">
        <f t="shared" si="16"/>
        <v>95.003283698085198</v>
      </c>
      <c r="AE18" s="107">
        <f t="shared" si="4"/>
        <v>1.3457893870925162</v>
      </c>
      <c r="AF18" s="116">
        <f t="shared" si="17"/>
        <v>4.9967163019148062</v>
      </c>
      <c r="AH18" s="117">
        <f t="shared" si="25"/>
        <v>0</v>
      </c>
      <c r="AI18" s="118">
        <f t="shared" si="18"/>
        <v>5.4056800284509477E-4</v>
      </c>
      <c r="AJ18" s="118">
        <f t="shared" si="22"/>
        <v>0</v>
      </c>
      <c r="AK18" s="118">
        <f>SUM(AJ18:AJ$24)/U18/U18</f>
        <v>4.4641730129465307</v>
      </c>
      <c r="AL18" s="118">
        <f t="shared" si="23"/>
        <v>135142000.7112737</v>
      </c>
      <c r="AM18" s="118">
        <f>SUM(AL18:AL$24)/U18/U18</f>
        <v>3.974632735544783</v>
      </c>
      <c r="AN18" s="118">
        <f t="shared" si="24"/>
        <v>135142000.7112737</v>
      </c>
      <c r="AO18" s="119">
        <f>SUM(AN18:AN$24)/U18/U18</f>
        <v>0.16832684119079483</v>
      </c>
      <c r="AP18" s="106">
        <f t="shared" si="5"/>
        <v>22.792272447948058</v>
      </c>
      <c r="AQ18" s="107">
        <f t="shared" si="6"/>
        <v>31.074679597209773</v>
      </c>
      <c r="AR18" s="107">
        <f t="shared" si="7"/>
        <v>21.680136364937237</v>
      </c>
      <c r="AS18" s="107">
        <f t="shared" si="8"/>
        <v>29.495236906035561</v>
      </c>
      <c r="AT18" s="107">
        <f t="shared" si="9"/>
        <v>0.5416473641148849</v>
      </c>
      <c r="AU18" s="120">
        <f t="shared" si="10"/>
        <v>2.1499314100701472</v>
      </c>
    </row>
    <row r="19" spans="1:47" ht="14.45" customHeight="1" x14ac:dyDescent="0.25">
      <c r="A19" s="75"/>
      <c r="B19" s="99" t="s">
        <v>80</v>
      </c>
      <c r="C19" s="100">
        <v>89</v>
      </c>
      <c r="D19" s="101">
        <v>2</v>
      </c>
      <c r="E19" s="101">
        <v>31</v>
      </c>
      <c r="F19" s="102">
        <v>1.2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2.247191011235955E-2</v>
      </c>
      <c r="R19" s="109">
        <f t="shared" si="14"/>
        <v>2.2465288326736891E-2</v>
      </c>
      <c r="S19" s="110">
        <f t="shared" si="15"/>
        <v>3.870967741935484E-2</v>
      </c>
      <c r="T19" s="111">
        <f t="shared" si="19"/>
        <v>0.10676585063660005</v>
      </c>
      <c r="U19" s="112">
        <f t="shared" si="20"/>
        <v>100000</v>
      </c>
      <c r="V19" s="112">
        <f t="shared" si="21"/>
        <v>475248.076427016</v>
      </c>
      <c r="W19" s="113">
        <f>SUM(V19:V$24)</f>
        <v>2193347.6022578916</v>
      </c>
      <c r="X19" s="114">
        <f t="shared" si="0"/>
        <v>456851.37669435731</v>
      </c>
      <c r="Y19" s="112">
        <f>SUM(X19:X$24)</f>
        <v>2066176.0709560476</v>
      </c>
      <c r="Z19" s="112">
        <f t="shared" si="1"/>
        <v>18396.699732658686</v>
      </c>
      <c r="AA19" s="113">
        <f>SUM(Z19:Z$24)</f>
        <v>127171.53130184422</v>
      </c>
      <c r="AB19" s="106">
        <f t="shared" si="2"/>
        <v>21.933476022578915</v>
      </c>
      <c r="AC19" s="107">
        <f t="shared" si="3"/>
        <v>20.661760709560475</v>
      </c>
      <c r="AD19" s="115">
        <f t="shared" si="16"/>
        <v>94.201943587467383</v>
      </c>
      <c r="AE19" s="107">
        <f t="shared" si="4"/>
        <v>1.2717153130184422</v>
      </c>
      <c r="AF19" s="116">
        <f t="shared" si="17"/>
        <v>5.798056412532623</v>
      </c>
      <c r="AH19" s="117">
        <f t="shared" si="25"/>
        <v>5.0909643020286086E-3</v>
      </c>
      <c r="AI19" s="118">
        <f t="shared" si="18"/>
        <v>1.2003625255949785E-3</v>
      </c>
      <c r="AJ19" s="118">
        <f t="shared" si="22"/>
        <v>23648995093.696461</v>
      </c>
      <c r="AK19" s="118">
        <f>SUM(AJ19:AJ$24)/U19/U19</f>
        <v>4.4641730129465307</v>
      </c>
      <c r="AL19" s="118">
        <f t="shared" si="23"/>
        <v>21137816471.947784</v>
      </c>
      <c r="AM19" s="118">
        <f>SUM(AL19:AL$24)/U19/U19</f>
        <v>3.961118535473656</v>
      </c>
      <c r="AN19" s="118">
        <f t="shared" si="24"/>
        <v>358148458.26056415</v>
      </c>
      <c r="AO19" s="119">
        <f>SUM(AN19:AN$24)/U19/U19</f>
        <v>0.15481264111966747</v>
      </c>
      <c r="AP19" s="106">
        <f t="shared" si="5"/>
        <v>17.792272447948058</v>
      </c>
      <c r="AQ19" s="107">
        <f t="shared" si="6"/>
        <v>26.074679597209773</v>
      </c>
      <c r="AR19" s="107">
        <f t="shared" si="7"/>
        <v>16.760859151474754</v>
      </c>
      <c r="AS19" s="107">
        <f t="shared" si="8"/>
        <v>24.562662267646196</v>
      </c>
      <c r="AT19" s="107">
        <f t="shared" si="9"/>
        <v>0.50052905657625524</v>
      </c>
      <c r="AU19" s="120">
        <f t="shared" si="10"/>
        <v>2.0429015694606294</v>
      </c>
    </row>
    <row r="20" spans="1:47" ht="14.45" customHeight="1" x14ac:dyDescent="0.25">
      <c r="A20" s="75"/>
      <c r="B20" s="99" t="s">
        <v>81</v>
      </c>
      <c r="C20" s="100">
        <v>112</v>
      </c>
      <c r="D20" s="101">
        <v>2</v>
      </c>
      <c r="E20" s="101">
        <v>41</v>
      </c>
      <c r="F20" s="102">
        <v>2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1.7857142857142856E-2</v>
      </c>
      <c r="R20" s="109">
        <f t="shared" si="14"/>
        <v>1.7518236051069499E-2</v>
      </c>
      <c r="S20" s="110">
        <f t="shared" si="15"/>
        <v>4.878048780487805E-2</v>
      </c>
      <c r="T20" s="111">
        <f t="shared" si="19"/>
        <v>8.4177392667308087E-2</v>
      </c>
      <c r="U20" s="112">
        <f t="shared" si="20"/>
        <v>89323.414936339992</v>
      </c>
      <c r="V20" s="112">
        <f t="shared" si="21"/>
        <v>429210.5752863253</v>
      </c>
      <c r="W20" s="113">
        <f>SUM(V20:V$24)</f>
        <v>1718099.5258308758</v>
      </c>
      <c r="X20" s="114">
        <f t="shared" si="0"/>
        <v>408273.47405284602</v>
      </c>
      <c r="Y20" s="112">
        <f>SUM(X20:X$24)</f>
        <v>1609324.6942616904</v>
      </c>
      <c r="Z20" s="112">
        <f t="shared" si="1"/>
        <v>20937.101233479283</v>
      </c>
      <c r="AA20" s="113">
        <f>SUM(Z20:Z$24)</f>
        <v>108774.83156918554</v>
      </c>
      <c r="AB20" s="106">
        <f t="shared" si="2"/>
        <v>19.234592934622462</v>
      </c>
      <c r="AC20" s="107">
        <f t="shared" si="3"/>
        <v>18.01682901855736</v>
      </c>
      <c r="AD20" s="115">
        <f t="shared" si="16"/>
        <v>93.668886468228223</v>
      </c>
      <c r="AE20" s="107">
        <f t="shared" si="4"/>
        <v>1.2177639160651035</v>
      </c>
      <c r="AF20" s="116">
        <f t="shared" si="17"/>
        <v>6.3311135317717913</v>
      </c>
      <c r="AH20" s="117">
        <f t="shared" si="25"/>
        <v>3.2446832263632271E-3</v>
      </c>
      <c r="AI20" s="118">
        <f t="shared" si="18"/>
        <v>1.1317305320584438E-3</v>
      </c>
      <c r="AJ20" s="118">
        <f t="shared" si="22"/>
        <v>8453854251.0229473</v>
      </c>
      <c r="AK20" s="118">
        <f>SUM(AJ20:AJ$24)/U20/U20</f>
        <v>2.631106258820386</v>
      </c>
      <c r="AL20" s="118">
        <f t="shared" si="23"/>
        <v>7588494402.1865253</v>
      </c>
      <c r="AM20" s="118">
        <f>SUM(AL20:AL$24)/U20/U20</f>
        <v>2.3153436846692963</v>
      </c>
      <c r="AN20" s="118">
        <f t="shared" si="24"/>
        <v>244945430.73355809</v>
      </c>
      <c r="AO20" s="119">
        <f>SUM(AN20:AN$24)/U20/U20</f>
        <v>0.14914485580338771</v>
      </c>
      <c r="AP20" s="106">
        <f t="shared" si="5"/>
        <v>16.055338650378374</v>
      </c>
      <c r="AQ20" s="107">
        <f t="shared" si="6"/>
        <v>22.41384721886655</v>
      </c>
      <c r="AR20" s="107">
        <f t="shared" si="7"/>
        <v>15.034443346142478</v>
      </c>
      <c r="AS20" s="107">
        <f t="shared" si="8"/>
        <v>20.999214690972241</v>
      </c>
      <c r="AT20" s="107">
        <f t="shared" si="9"/>
        <v>0.46082608634968081</v>
      </c>
      <c r="AU20" s="120">
        <f t="shared" si="10"/>
        <v>1.9747017457805263</v>
      </c>
    </row>
    <row r="21" spans="1:47" ht="14.45" customHeight="1" x14ac:dyDescent="0.25">
      <c r="A21" s="75"/>
      <c r="B21" s="99" t="s">
        <v>82</v>
      </c>
      <c r="C21" s="100">
        <v>148</v>
      </c>
      <c r="D21" s="101">
        <v>3</v>
      </c>
      <c r="E21" s="101">
        <v>49</v>
      </c>
      <c r="F21" s="102">
        <v>0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2.0270270270270271E-2</v>
      </c>
      <c r="R21" s="109">
        <f t="shared" si="14"/>
        <v>2.0460732797954049E-2</v>
      </c>
      <c r="S21" s="110">
        <f t="shared" si="15"/>
        <v>0</v>
      </c>
      <c r="T21" s="111">
        <f t="shared" si="19"/>
        <v>9.7608290087690994E-2</v>
      </c>
      <c r="U21" s="112">
        <f t="shared" si="20"/>
        <v>81804.402762858808</v>
      </c>
      <c r="V21" s="112">
        <f t="shared" si="21"/>
        <v>390249.35979447729</v>
      </c>
      <c r="W21" s="113">
        <f>SUM(V21:V$24)</f>
        <v>1288888.9505445505</v>
      </c>
      <c r="X21" s="114">
        <f t="shared" si="0"/>
        <v>390249.35979447729</v>
      </c>
      <c r="Y21" s="112">
        <f>SUM(X21:X$24)</f>
        <v>1201051.2202088444</v>
      </c>
      <c r="Z21" s="112">
        <f t="shared" si="1"/>
        <v>0</v>
      </c>
      <c r="AA21" s="113">
        <f>SUM(Z21:Z$24)</f>
        <v>87837.730335706248</v>
      </c>
      <c r="AB21" s="106">
        <f t="shared" si="2"/>
        <v>15.755740608251681</v>
      </c>
      <c r="AC21" s="107">
        <f t="shared" si="3"/>
        <v>14.681987517108931</v>
      </c>
      <c r="AD21" s="115">
        <f t="shared" si="16"/>
        <v>93.185004006854498</v>
      </c>
      <c r="AE21" s="107">
        <f t="shared" si="4"/>
        <v>1.0737530911427511</v>
      </c>
      <c r="AF21" s="116">
        <f t="shared" si="17"/>
        <v>6.8149959931455033</v>
      </c>
      <c r="AH21" s="117">
        <f t="shared" si="25"/>
        <v>2.8658090631874179E-3</v>
      </c>
      <c r="AI21" s="118">
        <f t="shared" si="18"/>
        <v>0</v>
      </c>
      <c r="AJ21" s="118">
        <f t="shared" si="22"/>
        <v>4045789571.3465533</v>
      </c>
      <c r="AK21" s="118">
        <f>SUM(AJ21:AJ$24)/U21/U21</f>
        <v>1.8737231246586905</v>
      </c>
      <c r="AL21" s="118">
        <f t="shared" si="23"/>
        <v>3410052955.2575417</v>
      </c>
      <c r="AM21" s="118">
        <f>SUM(AL21:AL$24)/U21/U21</f>
        <v>1.626559927750759</v>
      </c>
      <c r="AN21" s="118">
        <f t="shared" si="24"/>
        <v>27153090.607875664</v>
      </c>
      <c r="AO21" s="119">
        <f>SUM(AN21:AN$24)/U21/U21</f>
        <v>0.14121908652003606</v>
      </c>
      <c r="AP21" s="106">
        <f t="shared" si="5"/>
        <v>13.072814080057363</v>
      </c>
      <c r="AQ21" s="107">
        <f t="shared" si="6"/>
        <v>18.438667136446</v>
      </c>
      <c r="AR21" s="107">
        <f t="shared" si="7"/>
        <v>12.182269009267035</v>
      </c>
      <c r="AS21" s="107">
        <f t="shared" si="8"/>
        <v>17.181706024950827</v>
      </c>
      <c r="AT21" s="107">
        <f t="shared" si="9"/>
        <v>0.3372021813100563</v>
      </c>
      <c r="AU21" s="120">
        <f t="shared" si="10"/>
        <v>1.8103040009754459</v>
      </c>
    </row>
    <row r="22" spans="1:47" ht="14.45" customHeight="1" x14ac:dyDescent="0.25">
      <c r="A22" s="75"/>
      <c r="B22" s="99" t="s">
        <v>83</v>
      </c>
      <c r="C22" s="100">
        <v>86</v>
      </c>
      <c r="D22" s="101">
        <v>2</v>
      </c>
      <c r="E22" s="101">
        <v>26</v>
      </c>
      <c r="F22" s="102">
        <v>2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2.3255813953488372E-2</v>
      </c>
      <c r="R22" s="109">
        <f t="shared" si="14"/>
        <v>2.2697465997742739E-2</v>
      </c>
      <c r="S22" s="110">
        <f t="shared" si="15"/>
        <v>7.6923076923076927E-2</v>
      </c>
      <c r="T22" s="111">
        <f t="shared" si="19"/>
        <v>0.10774248801591706</v>
      </c>
      <c r="U22" s="112">
        <f t="shared" si="20"/>
        <v>73819.614887531381</v>
      </c>
      <c r="V22" s="112">
        <f t="shared" si="21"/>
        <v>350413.96132724412</v>
      </c>
      <c r="W22" s="113">
        <f>SUM(V22:V$24)</f>
        <v>898639.59075007332</v>
      </c>
      <c r="X22" s="114">
        <f t="shared" si="0"/>
        <v>323459.04122514842</v>
      </c>
      <c r="Y22" s="112">
        <f>SUM(X22:X$24)</f>
        <v>810801.86041436705</v>
      </c>
      <c r="Z22" s="112">
        <f t="shared" si="1"/>
        <v>26954.920102095704</v>
      </c>
      <c r="AA22" s="113">
        <f>SUM(Z22:Z$24)</f>
        <v>87837.730335706248</v>
      </c>
      <c r="AB22" s="106">
        <f t="shared" si="2"/>
        <v>12.173452707917871</v>
      </c>
      <c r="AC22" s="107">
        <f t="shared" si="3"/>
        <v>10.983555815749952</v>
      </c>
      <c r="AD22" s="115">
        <f t="shared" si="16"/>
        <v>90.225477350448116</v>
      </c>
      <c r="AE22" s="107">
        <f t="shared" si="4"/>
        <v>1.1898968921679192</v>
      </c>
      <c r="AF22" s="116">
        <f t="shared" si="17"/>
        <v>9.7745226495518818</v>
      </c>
      <c r="AH22" s="117">
        <f t="shared" si="25"/>
        <v>5.1788605575292974E-3</v>
      </c>
      <c r="AI22" s="118">
        <f t="shared" si="18"/>
        <v>2.7309968138370506E-3</v>
      </c>
      <c r="AJ22" s="118">
        <f t="shared" si="22"/>
        <v>3214475613.6131973</v>
      </c>
      <c r="AK22" s="118">
        <f>SUM(AJ22:AJ$24)/U22/U22</f>
        <v>1.5585553775715335</v>
      </c>
      <c r="AL22" s="118">
        <f t="shared" si="23"/>
        <v>2918612975.5509281</v>
      </c>
      <c r="AM22" s="118">
        <f>SUM(AL22:AL$24)/U22/U22</f>
        <v>1.3716941207853308</v>
      </c>
      <c r="AN22" s="118">
        <f t="shared" si="24"/>
        <v>369800857.58979785</v>
      </c>
      <c r="AO22" s="119">
        <f>SUM(AN22:AN$24)/U22/U22</f>
        <v>0.16843878019550945</v>
      </c>
      <c r="AP22" s="106">
        <f t="shared" si="5"/>
        <v>9.7265472462216493</v>
      </c>
      <c r="AQ22" s="107">
        <f t="shared" si="6"/>
        <v>14.620358169614093</v>
      </c>
      <c r="AR22" s="107">
        <f t="shared" si="7"/>
        <v>8.6880166341176874</v>
      </c>
      <c r="AS22" s="107">
        <f t="shared" si="8"/>
        <v>13.279094997382217</v>
      </c>
      <c r="AT22" s="107">
        <f t="shared" si="9"/>
        <v>0.38548753245169287</v>
      </c>
      <c r="AU22" s="120">
        <f t="shared" si="10"/>
        <v>1.9943062518841455</v>
      </c>
    </row>
    <row r="23" spans="1:47" ht="14.45" customHeight="1" x14ac:dyDescent="0.25">
      <c r="A23" s="75"/>
      <c r="B23" s="99" t="s">
        <v>84</v>
      </c>
      <c r="C23" s="100">
        <v>88</v>
      </c>
      <c r="D23" s="101">
        <v>10</v>
      </c>
      <c r="E23" s="101">
        <v>33</v>
      </c>
      <c r="F23" s="102">
        <v>3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0.11363636363636363</v>
      </c>
      <c r="R23" s="109">
        <f t="shared" si="14"/>
        <v>0.11538673772388357</v>
      </c>
      <c r="S23" s="110">
        <f t="shared" si="15"/>
        <v>9.0909090909090912E-2</v>
      </c>
      <c r="T23" s="111">
        <f>5*R23/(1+5*(1-O23)*R23)</f>
        <v>0.45290256054470412</v>
      </c>
      <c r="U23" s="112">
        <f t="shared" si="20"/>
        <v>65866.105915171924</v>
      </c>
      <c r="V23" s="112">
        <f>5*U23*((1-T23)+O23*T23)</f>
        <v>258529.95422640693</v>
      </c>
      <c r="W23" s="113">
        <f>SUM(V23:V$24)</f>
        <v>548225.62942282925</v>
      </c>
      <c r="X23" s="114">
        <f t="shared" si="0"/>
        <v>235027.2311149154</v>
      </c>
      <c r="Y23" s="112">
        <f>SUM(X23:X$24)</f>
        <v>487342.81918921869</v>
      </c>
      <c r="Z23" s="112">
        <f t="shared" si="1"/>
        <v>23502.723111491541</v>
      </c>
      <c r="AA23" s="113">
        <f>SUM(Z23:Z$24)</f>
        <v>60882.810233610544</v>
      </c>
      <c r="AB23" s="106">
        <f t="shared" si="2"/>
        <v>8.3233344647531116</v>
      </c>
      <c r="AC23" s="107">
        <f t="shared" si="3"/>
        <v>7.3989924319628217</v>
      </c>
      <c r="AD23" s="115">
        <f t="shared" si="16"/>
        <v>88.894570599023652</v>
      </c>
      <c r="AE23" s="107">
        <f t="shared" si="4"/>
        <v>0.9243420327902897</v>
      </c>
      <c r="AF23" s="116">
        <f t="shared" si="17"/>
        <v>11.105429400976352</v>
      </c>
      <c r="AH23" s="117">
        <f>IF(D23=0,0,T23*T23*(1-T23)/D23)</f>
        <v>1.1222102580546588E-2</v>
      </c>
      <c r="AI23" s="118">
        <f t="shared" si="18"/>
        <v>2.5043826696719259E-3</v>
      </c>
      <c r="AJ23" s="118">
        <f t="shared" si="22"/>
        <v>5278615599.7861567</v>
      </c>
      <c r="AK23" s="118">
        <f>SUM(AJ23:AJ$24)/U23/U23</f>
        <v>1.216735166967913</v>
      </c>
      <c r="AL23" s="118">
        <f t="shared" si="23"/>
        <v>4251964076.7458382</v>
      </c>
      <c r="AM23" s="118">
        <f>SUM(AL23:AL$24)/U23/U23</f>
        <v>1.0502183888515293</v>
      </c>
      <c r="AN23" s="118">
        <f t="shared" si="24"/>
        <v>243834100.95693886</v>
      </c>
      <c r="AO23" s="119">
        <f>SUM(AN23:AN$24)/U23/U23</f>
        <v>0.12633359308838055</v>
      </c>
      <c r="AP23" s="106">
        <f t="shared" si="5"/>
        <v>6.1613423700811776</v>
      </c>
      <c r="AQ23" s="107">
        <f t="shared" si="6"/>
        <v>10.485326559425046</v>
      </c>
      <c r="AR23" s="107">
        <f t="shared" si="7"/>
        <v>5.3903812295117266</v>
      </c>
      <c r="AS23" s="107">
        <f t="shared" si="8"/>
        <v>9.4076036344139169</v>
      </c>
      <c r="AT23" s="107">
        <f t="shared" si="9"/>
        <v>0.22769066287250739</v>
      </c>
      <c r="AU23" s="120">
        <f t="shared" si="10"/>
        <v>1.6209934027080721</v>
      </c>
    </row>
    <row r="24" spans="1:47" ht="14.45" customHeight="1" x14ac:dyDescent="0.25">
      <c r="A24" s="51"/>
      <c r="B24" s="121" t="s">
        <v>85</v>
      </c>
      <c r="C24" s="122">
        <v>99</v>
      </c>
      <c r="D24" s="123">
        <v>11</v>
      </c>
      <c r="E24" s="123">
        <v>31</v>
      </c>
      <c r="F24" s="124">
        <v>4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0.1111111111111111</v>
      </c>
      <c r="R24" s="131">
        <f t="shared" si="14"/>
        <v>0.12438976822366767</v>
      </c>
      <c r="S24" s="132">
        <f t="shared" si="15"/>
        <v>0.12903225806451613</v>
      </c>
      <c r="T24" s="128">
        <v>1</v>
      </c>
      <c r="U24" s="133">
        <f>U23*(1-T23)</f>
        <v>36035.177893081876</v>
      </c>
      <c r="V24" s="133">
        <f>U24/R24</f>
        <v>289695.67519642226</v>
      </c>
      <c r="W24" s="134">
        <f>SUM(V24:V$24)</f>
        <v>289695.67519642226</v>
      </c>
      <c r="X24" s="128">
        <f t="shared" si="0"/>
        <v>252315.58807430326</v>
      </c>
      <c r="Y24" s="133">
        <f>SUM(X24:X$24)</f>
        <v>252315.58807430326</v>
      </c>
      <c r="Z24" s="133">
        <f t="shared" si="1"/>
        <v>37380.087122119003</v>
      </c>
      <c r="AA24" s="134">
        <f>SUM(Z24:Z$24)</f>
        <v>37380.087122119003</v>
      </c>
      <c r="AB24" s="135">
        <f t="shared" si="2"/>
        <v>8.0392464290300829</v>
      </c>
      <c r="AC24" s="129">
        <f t="shared" si="3"/>
        <v>7.0019243091552337</v>
      </c>
      <c r="AD24" s="136">
        <f t="shared" si="16"/>
        <v>87.096774193548384</v>
      </c>
      <c r="AE24" s="129">
        <f t="shared" si="4"/>
        <v>1.0373221198748495</v>
      </c>
      <c r="AF24" s="137">
        <f t="shared" si="17"/>
        <v>12.903225806451612</v>
      </c>
      <c r="AH24" s="138">
        <f>0</f>
        <v>0</v>
      </c>
      <c r="AI24" s="139">
        <f t="shared" si="18"/>
        <v>3.6252559497834918E-3</v>
      </c>
      <c r="AJ24" s="139">
        <v>0</v>
      </c>
      <c r="AK24" s="139">
        <f>(1-R24)/R24/R24/D24</f>
        <v>5.1445669743311688</v>
      </c>
      <c r="AL24" s="139">
        <f>V24*V24*AI24</f>
        <v>304244473.04794019</v>
      </c>
      <c r="AM24" s="139">
        <f>(1-S24)*(1-S24)*(1-R24)/R24/R24/D24+AI24/R24/R24</f>
        <v>4.1368887661626257</v>
      </c>
      <c r="AN24" s="139">
        <f>V24*V24*AI24</f>
        <v>304244473.04794019</v>
      </c>
      <c r="AO24" s="140">
        <f>S24*S24*(1-R24)/R24/R24/D24+AI24/R24/R24</f>
        <v>0.31995197875562886</v>
      </c>
      <c r="AP24" s="135">
        <f t="shared" si="5"/>
        <v>3.593645402330699</v>
      </c>
      <c r="AQ24" s="129">
        <f t="shared" si="6"/>
        <v>12.484847455729467</v>
      </c>
      <c r="AR24" s="129">
        <f t="shared" si="7"/>
        <v>3.0154130669673553</v>
      </c>
      <c r="AS24" s="129">
        <f t="shared" si="8"/>
        <v>10.988435551343112</v>
      </c>
      <c r="AT24" s="129">
        <f t="shared" si="9"/>
        <v>-7.133811734285822E-2</v>
      </c>
      <c r="AU24" s="141">
        <f t="shared" si="10"/>
        <v>2.1459823570925574</v>
      </c>
    </row>
    <row r="25" spans="1:47" ht="14.45" customHeight="1" x14ac:dyDescent="0.15">
      <c r="A25" s="75" t="s">
        <v>86</v>
      </c>
      <c r="B25" s="76" t="s">
        <v>68</v>
      </c>
      <c r="C25" s="142">
        <v>54</v>
      </c>
      <c r="D25" s="78">
        <v>0</v>
      </c>
      <c r="E25" s="78">
        <v>18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8660684.6067882683</v>
      </c>
      <c r="X25" s="153">
        <f t="shared" si="0"/>
        <v>500000</v>
      </c>
      <c r="Y25" s="151">
        <f>SUM(X25:X$42)</f>
        <v>8387912.7836573999</v>
      </c>
      <c r="Z25" s="151">
        <f t="shared" si="1"/>
        <v>0</v>
      </c>
      <c r="AA25" s="152">
        <f>SUM(Z25:Z$42)</f>
        <v>272771.82313086611</v>
      </c>
      <c r="AB25" s="146">
        <f t="shared" si="2"/>
        <v>86.606846067882685</v>
      </c>
      <c r="AC25" s="147">
        <f t="shared" si="3"/>
        <v>83.879127836574</v>
      </c>
      <c r="AD25" s="93">
        <f t="shared" si="16"/>
        <v>96.850458878076807</v>
      </c>
      <c r="AE25" s="147">
        <f t="shared" si="4"/>
        <v>2.727718231308661</v>
      </c>
      <c r="AF25" s="94">
        <f t="shared" si="17"/>
        <v>3.1495411219231655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1.8004708395276641</v>
      </c>
      <c r="AL25" s="96">
        <f>U25*U25*((1-O25)*5*(1-S25)+AC26)^2*AH25+V25*V25*AI25</f>
        <v>0</v>
      </c>
      <c r="AM25" s="96">
        <f>SUM(AL25:AL$42)/U25/U25</f>
        <v>1.2661756318055275</v>
      </c>
      <c r="AN25" s="96">
        <f>U25*U25*((1-O25)*5*S25+AE26)^2*AH25+V25*V25*AI25</f>
        <v>0</v>
      </c>
      <c r="AO25" s="97">
        <f>SUM(AN25:AN$42)/U25/U25</f>
        <v>0.19848195137736874</v>
      </c>
      <c r="AP25" s="146">
        <f t="shared" si="5"/>
        <v>83.976886224628515</v>
      </c>
      <c r="AQ25" s="147">
        <f t="shared" si="6"/>
        <v>89.236805911136855</v>
      </c>
      <c r="AR25" s="147">
        <f t="shared" si="7"/>
        <v>81.673648227249956</v>
      </c>
      <c r="AS25" s="147">
        <f t="shared" si="8"/>
        <v>86.084607445898044</v>
      </c>
      <c r="AT25" s="147">
        <f t="shared" si="9"/>
        <v>1.85451249128441</v>
      </c>
      <c r="AU25" s="154">
        <f t="shared" si="10"/>
        <v>3.6009239713329118</v>
      </c>
    </row>
    <row r="26" spans="1:47" ht="14.45" customHeight="1" x14ac:dyDescent="0.15">
      <c r="A26" s="155"/>
      <c r="B26" s="99" t="s">
        <v>69</v>
      </c>
      <c r="C26" s="142">
        <v>69</v>
      </c>
      <c r="D26" s="101">
        <v>0</v>
      </c>
      <c r="E26" s="101">
        <v>23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8160684.6067882683</v>
      </c>
      <c r="X26" s="114">
        <f t="shared" si="0"/>
        <v>500000</v>
      </c>
      <c r="Y26" s="112">
        <f>SUM(X26:X$42)</f>
        <v>7887912.7836573999</v>
      </c>
      <c r="Z26" s="112">
        <f t="shared" si="1"/>
        <v>0</v>
      </c>
      <c r="AA26" s="113">
        <f>SUM(Z26:Z$42)</f>
        <v>272771.82313086611</v>
      </c>
      <c r="AB26" s="106">
        <f t="shared" si="2"/>
        <v>81.606846067882685</v>
      </c>
      <c r="AC26" s="107">
        <f t="shared" si="3"/>
        <v>78.879127836574</v>
      </c>
      <c r="AD26" s="115">
        <f t="shared" si="16"/>
        <v>96.657488479533086</v>
      </c>
      <c r="AE26" s="107">
        <f t="shared" si="4"/>
        <v>2.727718231308661</v>
      </c>
      <c r="AF26" s="116">
        <f t="shared" si="17"/>
        <v>3.3425115204668914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1.8004708395276641</v>
      </c>
      <c r="AL26" s="118">
        <f>U26*U26*((1-O26)*5*(1-S26)+AC27)^2*AH26+V26*V26*AI26</f>
        <v>0</v>
      </c>
      <c r="AM26" s="118">
        <f>SUM(AL26:AL$42)/U26/U26</f>
        <v>1.2661756318055275</v>
      </c>
      <c r="AN26" s="118">
        <f>U26*U26*((1-O26)*5*S26+AE27)^2*AH26+V26*V26*AI26</f>
        <v>0</v>
      </c>
      <c r="AO26" s="119">
        <f>SUM(AN26:AN$42)/U26/U26</f>
        <v>0.19848195137736874</v>
      </c>
      <c r="AP26" s="106">
        <f t="shared" si="5"/>
        <v>78.976886224628515</v>
      </c>
      <c r="AQ26" s="107">
        <f t="shared" si="6"/>
        <v>84.236805911136855</v>
      </c>
      <c r="AR26" s="107">
        <f t="shared" si="7"/>
        <v>76.673648227249956</v>
      </c>
      <c r="AS26" s="107">
        <f t="shared" si="8"/>
        <v>81.084607445898044</v>
      </c>
      <c r="AT26" s="107">
        <f t="shared" si="9"/>
        <v>1.85451249128441</v>
      </c>
      <c r="AU26" s="120">
        <f t="shared" si="10"/>
        <v>3.6009239713329118</v>
      </c>
    </row>
    <row r="27" spans="1:47" ht="14.45" customHeight="1" x14ac:dyDescent="0.15">
      <c r="A27" s="155"/>
      <c r="B27" s="99" t="s">
        <v>70</v>
      </c>
      <c r="C27" s="142">
        <v>53</v>
      </c>
      <c r="D27" s="101">
        <v>0</v>
      </c>
      <c r="E27" s="101">
        <v>19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7660684.6067882683</v>
      </c>
      <c r="X27" s="114">
        <f t="shared" si="0"/>
        <v>500000</v>
      </c>
      <c r="Y27" s="112">
        <f>SUM(X27:X$42)</f>
        <v>7387912.7836573999</v>
      </c>
      <c r="Z27" s="112">
        <f t="shared" si="1"/>
        <v>0</v>
      </c>
      <c r="AA27" s="113">
        <f>SUM(Z27:Z$42)</f>
        <v>272771.82313086611</v>
      </c>
      <c r="AB27" s="106">
        <f t="shared" si="2"/>
        <v>76.606846067882685</v>
      </c>
      <c r="AC27" s="107">
        <f t="shared" si="3"/>
        <v>73.879127836574</v>
      </c>
      <c r="AD27" s="115">
        <f t="shared" si="16"/>
        <v>96.439328374266182</v>
      </c>
      <c r="AE27" s="107">
        <f t="shared" si="4"/>
        <v>2.727718231308661</v>
      </c>
      <c r="AF27" s="116">
        <f t="shared" si="17"/>
        <v>3.5606716257337903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1.8004708395276641</v>
      </c>
      <c r="AL27" s="118">
        <f t="shared" ref="AL27:AL40" si="33">U27*U27*((1-O27)*5*(1-S27)+AC28)^2*AH27+V27*V27*AI27</f>
        <v>0</v>
      </c>
      <c r="AM27" s="118">
        <f>SUM(AL27:AL$42)/U27/U27</f>
        <v>1.2661756318055275</v>
      </c>
      <c r="AN27" s="118">
        <f t="shared" ref="AN27:AN40" si="34">U27*U27*((1-O27)*5*S27+AE28)^2*AH27+V27*V27*AI27</f>
        <v>0</v>
      </c>
      <c r="AO27" s="119">
        <f>SUM(AN27:AN$42)/U27/U27</f>
        <v>0.19848195137736874</v>
      </c>
      <c r="AP27" s="106">
        <f t="shared" si="5"/>
        <v>73.976886224628515</v>
      </c>
      <c r="AQ27" s="107">
        <f t="shared" si="6"/>
        <v>79.236805911136855</v>
      </c>
      <c r="AR27" s="107">
        <f t="shared" si="7"/>
        <v>71.673648227249956</v>
      </c>
      <c r="AS27" s="107">
        <f t="shared" si="8"/>
        <v>76.084607445898044</v>
      </c>
      <c r="AT27" s="107">
        <f t="shared" si="9"/>
        <v>1.85451249128441</v>
      </c>
      <c r="AU27" s="120">
        <f t="shared" si="10"/>
        <v>3.6009239713329118</v>
      </c>
    </row>
    <row r="28" spans="1:47" ht="14.45" customHeight="1" x14ac:dyDescent="0.15">
      <c r="A28" s="155"/>
      <c r="B28" s="99" t="s">
        <v>71</v>
      </c>
      <c r="C28" s="142">
        <v>10</v>
      </c>
      <c r="D28" s="101">
        <v>0</v>
      </c>
      <c r="E28" s="101">
        <v>3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7160684.6067882683</v>
      </c>
      <c r="X28" s="114">
        <f t="shared" si="0"/>
        <v>500000</v>
      </c>
      <c r="Y28" s="112">
        <f>SUM(X28:X$42)</f>
        <v>6887912.7836573999</v>
      </c>
      <c r="Z28" s="112">
        <f t="shared" si="1"/>
        <v>0</v>
      </c>
      <c r="AA28" s="113">
        <f>SUM(Z28:Z$42)</f>
        <v>272771.82313086611</v>
      </c>
      <c r="AB28" s="106">
        <f t="shared" si="2"/>
        <v>71.606846067882685</v>
      </c>
      <c r="AC28" s="107">
        <f t="shared" si="3"/>
        <v>68.879127836574</v>
      </c>
      <c r="AD28" s="115">
        <f t="shared" si="16"/>
        <v>96.190701893611077</v>
      </c>
      <c r="AE28" s="107">
        <f t="shared" si="4"/>
        <v>2.727718231308661</v>
      </c>
      <c r="AF28" s="116">
        <f t="shared" si="17"/>
        <v>3.809298106388888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1.8004708395276641</v>
      </c>
      <c r="AL28" s="118">
        <f t="shared" si="33"/>
        <v>0</v>
      </c>
      <c r="AM28" s="118">
        <f>SUM(AL28:AL$42)/U28/U28</f>
        <v>1.2661756318055275</v>
      </c>
      <c r="AN28" s="118">
        <f t="shared" si="34"/>
        <v>0</v>
      </c>
      <c r="AO28" s="119">
        <f>SUM(AN28:AN$42)/U28/U28</f>
        <v>0.19848195137736874</v>
      </c>
      <c r="AP28" s="106">
        <f t="shared" si="5"/>
        <v>68.976886224628515</v>
      </c>
      <c r="AQ28" s="107">
        <f t="shared" si="6"/>
        <v>74.236805911136855</v>
      </c>
      <c r="AR28" s="107">
        <f t="shared" si="7"/>
        <v>66.673648227249956</v>
      </c>
      <c r="AS28" s="107">
        <f t="shared" si="8"/>
        <v>71.084607445898044</v>
      </c>
      <c r="AT28" s="107">
        <f t="shared" si="9"/>
        <v>1.85451249128441</v>
      </c>
      <c r="AU28" s="120">
        <f t="shared" si="10"/>
        <v>3.6009239713329118</v>
      </c>
    </row>
    <row r="29" spans="1:47" ht="14.45" customHeight="1" x14ac:dyDescent="0.15">
      <c r="A29" s="155"/>
      <c r="B29" s="99" t="s">
        <v>72</v>
      </c>
      <c r="C29" s="142">
        <v>17</v>
      </c>
      <c r="D29" s="101">
        <v>0</v>
      </c>
      <c r="E29" s="101">
        <v>5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100000</v>
      </c>
      <c r="V29" s="112">
        <f t="shared" si="30"/>
        <v>500000</v>
      </c>
      <c r="W29" s="113">
        <f>SUM(V29:V$42)</f>
        <v>6660684.6067882683</v>
      </c>
      <c r="X29" s="114">
        <f t="shared" si="0"/>
        <v>500000</v>
      </c>
      <c r="Y29" s="112">
        <f>SUM(X29:X$42)</f>
        <v>6387912.7836573999</v>
      </c>
      <c r="Z29" s="112">
        <f t="shared" si="1"/>
        <v>0</v>
      </c>
      <c r="AA29" s="113">
        <f>SUM(Z29:Z$42)</f>
        <v>272771.82313086611</v>
      </c>
      <c r="AB29" s="106">
        <f t="shared" si="2"/>
        <v>66.606846067882685</v>
      </c>
      <c r="AC29" s="107">
        <f t="shared" si="3"/>
        <v>63.879127836574</v>
      </c>
      <c r="AD29" s="115">
        <f t="shared" si="16"/>
        <v>95.90474794658688</v>
      </c>
      <c r="AE29" s="107">
        <f t="shared" si="4"/>
        <v>2.727718231308661</v>
      </c>
      <c r="AF29" s="116">
        <f t="shared" si="17"/>
        <v>4.0952520534130894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1.8004708395276641</v>
      </c>
      <c r="AL29" s="118">
        <f t="shared" si="33"/>
        <v>0</v>
      </c>
      <c r="AM29" s="118">
        <f>SUM(AL29:AL$42)/U29/U29</f>
        <v>1.2661756318055275</v>
      </c>
      <c r="AN29" s="118">
        <f t="shared" si="34"/>
        <v>0</v>
      </c>
      <c r="AO29" s="119">
        <f>SUM(AN29:AN$42)/U29/U29</f>
        <v>0.19848195137736874</v>
      </c>
      <c r="AP29" s="106">
        <f t="shared" si="5"/>
        <v>63.976886224628522</v>
      </c>
      <c r="AQ29" s="107">
        <f t="shared" si="6"/>
        <v>69.236805911136855</v>
      </c>
      <c r="AR29" s="107">
        <f t="shared" si="7"/>
        <v>61.673648227249963</v>
      </c>
      <c r="AS29" s="107">
        <f t="shared" si="8"/>
        <v>66.084607445898044</v>
      </c>
      <c r="AT29" s="107">
        <f t="shared" si="9"/>
        <v>1.85451249128441</v>
      </c>
      <c r="AU29" s="120">
        <f t="shared" si="10"/>
        <v>3.6009239713329118</v>
      </c>
    </row>
    <row r="30" spans="1:47" ht="14.45" customHeight="1" x14ac:dyDescent="0.15">
      <c r="A30" s="155"/>
      <c r="B30" s="99" t="s">
        <v>73</v>
      </c>
      <c r="C30" s="142">
        <v>30</v>
      </c>
      <c r="D30" s="101">
        <v>0</v>
      </c>
      <c r="E30" s="101">
        <v>8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100000</v>
      </c>
      <c r="V30" s="112">
        <f t="shared" si="30"/>
        <v>500000</v>
      </c>
      <c r="W30" s="113">
        <f>SUM(V30:V$42)</f>
        <v>6160684.6067882683</v>
      </c>
      <c r="X30" s="114">
        <f t="shared" si="0"/>
        <v>500000</v>
      </c>
      <c r="Y30" s="112">
        <f>SUM(X30:X$42)</f>
        <v>5887912.7836573999</v>
      </c>
      <c r="Z30" s="112">
        <f t="shared" si="1"/>
        <v>0</v>
      </c>
      <c r="AA30" s="113">
        <f>SUM(Z30:Z$42)</f>
        <v>272771.82313086611</v>
      </c>
      <c r="AB30" s="106">
        <f t="shared" si="2"/>
        <v>61.606846067882685</v>
      </c>
      <c r="AC30" s="107">
        <f t="shared" si="3"/>
        <v>58.879127836574</v>
      </c>
      <c r="AD30" s="115">
        <f t="shared" si="16"/>
        <v>95.572378062816114</v>
      </c>
      <c r="AE30" s="107">
        <f t="shared" si="4"/>
        <v>2.727718231308661</v>
      </c>
      <c r="AF30" s="116">
        <f t="shared" si="17"/>
        <v>4.4276219371838517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1.8004708395276641</v>
      </c>
      <c r="AL30" s="118">
        <f t="shared" si="33"/>
        <v>0</v>
      </c>
      <c r="AM30" s="118">
        <f>SUM(AL30:AL$42)/U30/U30</f>
        <v>1.2661756318055275</v>
      </c>
      <c r="AN30" s="118">
        <f t="shared" si="34"/>
        <v>0</v>
      </c>
      <c r="AO30" s="119">
        <f>SUM(AN30:AN$42)/U30/U30</f>
        <v>0.19848195137736874</v>
      </c>
      <c r="AP30" s="106">
        <f t="shared" si="5"/>
        <v>58.976886224628522</v>
      </c>
      <c r="AQ30" s="107">
        <f t="shared" si="6"/>
        <v>64.236805911136855</v>
      </c>
      <c r="AR30" s="107">
        <f t="shared" si="7"/>
        <v>56.673648227249963</v>
      </c>
      <c r="AS30" s="107">
        <f t="shared" si="8"/>
        <v>61.084607445898037</v>
      </c>
      <c r="AT30" s="107">
        <f t="shared" si="9"/>
        <v>1.85451249128441</v>
      </c>
      <c r="AU30" s="120">
        <f t="shared" si="10"/>
        <v>3.6009239713329118</v>
      </c>
    </row>
    <row r="31" spans="1:47" ht="14.45" customHeight="1" x14ac:dyDescent="0.15">
      <c r="A31" s="155"/>
      <c r="B31" s="99" t="s">
        <v>74</v>
      </c>
      <c r="C31" s="142">
        <v>45</v>
      </c>
      <c r="D31" s="101">
        <v>0</v>
      </c>
      <c r="E31" s="101">
        <v>12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100000</v>
      </c>
      <c r="V31" s="112">
        <f t="shared" si="30"/>
        <v>500000</v>
      </c>
      <c r="W31" s="113">
        <f>SUM(V31:V$42)</f>
        <v>5660684.6067882674</v>
      </c>
      <c r="X31" s="114">
        <f t="shared" si="0"/>
        <v>500000</v>
      </c>
      <c r="Y31" s="112">
        <f>SUM(X31:X$42)</f>
        <v>5387912.7836573999</v>
      </c>
      <c r="Z31" s="112">
        <f t="shared" si="1"/>
        <v>0</v>
      </c>
      <c r="AA31" s="113">
        <f>SUM(Z31:Z$42)</f>
        <v>272771.82313086611</v>
      </c>
      <c r="AB31" s="106">
        <f t="shared" si="2"/>
        <v>56.606846067882671</v>
      </c>
      <c r="AC31" s="107">
        <f t="shared" si="3"/>
        <v>53.879127836574</v>
      </c>
      <c r="AD31" s="115">
        <f t="shared" si="16"/>
        <v>95.181292686687385</v>
      </c>
      <c r="AE31" s="107">
        <f t="shared" si="4"/>
        <v>2.727718231308661</v>
      </c>
      <c r="AF31" s="116">
        <f t="shared" si="17"/>
        <v>4.8187073133125873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1.8004708395276641</v>
      </c>
      <c r="AL31" s="118">
        <f t="shared" si="33"/>
        <v>0</v>
      </c>
      <c r="AM31" s="118">
        <f>SUM(AL31:AL$42)/U31/U31</f>
        <v>1.2661756318055275</v>
      </c>
      <c r="AN31" s="118">
        <f t="shared" si="34"/>
        <v>0</v>
      </c>
      <c r="AO31" s="119">
        <f>SUM(AN31:AN$42)/U31/U31</f>
        <v>0.19848195137736874</v>
      </c>
      <c r="AP31" s="106">
        <f t="shared" si="5"/>
        <v>53.976886224628508</v>
      </c>
      <c r="AQ31" s="107">
        <f t="shared" si="6"/>
        <v>59.236805911136834</v>
      </c>
      <c r="AR31" s="107">
        <f t="shared" si="7"/>
        <v>51.673648227249963</v>
      </c>
      <c r="AS31" s="107">
        <f t="shared" si="8"/>
        <v>56.084607445898037</v>
      </c>
      <c r="AT31" s="107">
        <f t="shared" si="9"/>
        <v>1.85451249128441</v>
      </c>
      <c r="AU31" s="120">
        <f t="shared" si="10"/>
        <v>3.6009239713329118</v>
      </c>
    </row>
    <row r="32" spans="1:47" ht="14.45" customHeight="1" x14ac:dyDescent="0.15">
      <c r="A32" s="155"/>
      <c r="B32" s="99" t="s">
        <v>75</v>
      </c>
      <c r="C32" s="142">
        <v>79</v>
      </c>
      <c r="D32" s="101">
        <v>0</v>
      </c>
      <c r="E32" s="101">
        <v>28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0</v>
      </c>
      <c r="R32" s="109">
        <f t="shared" si="14"/>
        <v>0</v>
      </c>
      <c r="S32" s="110">
        <f t="shared" si="15"/>
        <v>0</v>
      </c>
      <c r="T32" s="111">
        <f t="shared" si="28"/>
        <v>0</v>
      </c>
      <c r="U32" s="112">
        <f t="shared" si="29"/>
        <v>100000</v>
      </c>
      <c r="V32" s="112">
        <f t="shared" si="30"/>
        <v>500000</v>
      </c>
      <c r="W32" s="113">
        <f>SUM(V32:V$42)</f>
        <v>5160684.6067882683</v>
      </c>
      <c r="X32" s="114">
        <f t="shared" si="0"/>
        <v>500000</v>
      </c>
      <c r="Y32" s="112">
        <f>SUM(X32:X$42)</f>
        <v>4887912.7836574018</v>
      </c>
      <c r="Z32" s="112">
        <f t="shared" si="1"/>
        <v>0</v>
      </c>
      <c r="AA32" s="113">
        <f>SUM(Z32:Z$42)</f>
        <v>272771.82313086611</v>
      </c>
      <c r="AB32" s="106">
        <f t="shared" si="2"/>
        <v>51.606846067882685</v>
      </c>
      <c r="AC32" s="107">
        <f t="shared" si="3"/>
        <v>48.879127836574021</v>
      </c>
      <c r="AD32" s="115">
        <f t="shared" si="16"/>
        <v>94.714425625389552</v>
      </c>
      <c r="AE32" s="107">
        <f t="shared" si="4"/>
        <v>2.727718231308661</v>
      </c>
      <c r="AF32" s="116">
        <f t="shared" si="17"/>
        <v>5.2855743746104373</v>
      </c>
      <c r="AH32" s="117">
        <f t="shared" si="31"/>
        <v>0</v>
      </c>
      <c r="AI32" s="118">
        <f t="shared" si="18"/>
        <v>0</v>
      </c>
      <c r="AJ32" s="118">
        <f t="shared" si="32"/>
        <v>0</v>
      </c>
      <c r="AK32" s="118">
        <f>SUM(AJ32:AJ$42)/U32/U32</f>
        <v>1.8004708395276641</v>
      </c>
      <c r="AL32" s="118">
        <f t="shared" si="33"/>
        <v>0</v>
      </c>
      <c r="AM32" s="118">
        <f>SUM(AL32:AL$42)/U32/U32</f>
        <v>1.2661756318055275</v>
      </c>
      <c r="AN32" s="118">
        <f t="shared" si="34"/>
        <v>0</v>
      </c>
      <c r="AO32" s="119">
        <f>SUM(AN32:AN$42)/U32/U32</f>
        <v>0.19848195137736874</v>
      </c>
      <c r="AP32" s="106">
        <f t="shared" si="5"/>
        <v>48.976886224628522</v>
      </c>
      <c r="AQ32" s="107">
        <f t="shared" si="6"/>
        <v>54.236805911136848</v>
      </c>
      <c r="AR32" s="107">
        <f t="shared" si="7"/>
        <v>46.673648227249984</v>
      </c>
      <c r="AS32" s="107">
        <f t="shared" si="8"/>
        <v>51.084607445898058</v>
      </c>
      <c r="AT32" s="107">
        <f t="shared" si="9"/>
        <v>1.85451249128441</v>
      </c>
      <c r="AU32" s="120">
        <f t="shared" si="10"/>
        <v>3.6009239713329118</v>
      </c>
    </row>
    <row r="33" spans="1:47" ht="14.45" customHeight="1" x14ac:dyDescent="0.15">
      <c r="A33" s="155"/>
      <c r="B33" s="99" t="s">
        <v>76</v>
      </c>
      <c r="C33" s="142">
        <v>81</v>
      </c>
      <c r="D33" s="101">
        <v>0</v>
      </c>
      <c r="E33" s="101">
        <v>27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0</v>
      </c>
      <c r="R33" s="109">
        <f t="shared" si="14"/>
        <v>0</v>
      </c>
      <c r="S33" s="110">
        <f t="shared" si="15"/>
        <v>0</v>
      </c>
      <c r="T33" s="111">
        <f t="shared" si="28"/>
        <v>0</v>
      </c>
      <c r="U33" s="112">
        <f t="shared" si="29"/>
        <v>100000</v>
      </c>
      <c r="V33" s="112">
        <f t="shared" si="30"/>
        <v>500000</v>
      </c>
      <c r="W33" s="113">
        <f>SUM(V33:V$42)</f>
        <v>4660684.6067882683</v>
      </c>
      <c r="X33" s="114">
        <f t="shared" si="0"/>
        <v>500000</v>
      </c>
      <c r="Y33" s="112">
        <f>SUM(X33:X$42)</f>
        <v>4387912.7836574018</v>
      </c>
      <c r="Z33" s="112">
        <f t="shared" si="1"/>
        <v>0</v>
      </c>
      <c r="AA33" s="113">
        <f>SUM(Z33:Z$42)</f>
        <v>272771.82313086611</v>
      </c>
      <c r="AB33" s="106">
        <f t="shared" si="2"/>
        <v>46.606846067882685</v>
      </c>
      <c r="AC33" s="107">
        <f t="shared" si="3"/>
        <v>43.879127836574021</v>
      </c>
      <c r="AD33" s="115">
        <f t="shared" si="16"/>
        <v>94.147387215741333</v>
      </c>
      <c r="AE33" s="107">
        <f t="shared" si="4"/>
        <v>2.727718231308661</v>
      </c>
      <c r="AF33" s="116">
        <f t="shared" si="17"/>
        <v>5.8526127842586693</v>
      </c>
      <c r="AH33" s="117">
        <f t="shared" si="31"/>
        <v>0</v>
      </c>
      <c r="AI33" s="118">
        <f t="shared" si="18"/>
        <v>0</v>
      </c>
      <c r="AJ33" s="118">
        <f t="shared" si="32"/>
        <v>0</v>
      </c>
      <c r="AK33" s="118">
        <f>SUM(AJ33:AJ$42)/U33/U33</f>
        <v>1.8004708395276641</v>
      </c>
      <c r="AL33" s="118">
        <f t="shared" si="33"/>
        <v>0</v>
      </c>
      <c r="AM33" s="118">
        <f>SUM(AL33:AL$42)/U33/U33</f>
        <v>1.2661756318055275</v>
      </c>
      <c r="AN33" s="118">
        <f t="shared" si="34"/>
        <v>0</v>
      </c>
      <c r="AO33" s="119">
        <f>SUM(AN33:AN$42)/U33/U33</f>
        <v>0.19848195137736874</v>
      </c>
      <c r="AP33" s="106">
        <f t="shared" si="5"/>
        <v>43.976886224628522</v>
      </c>
      <c r="AQ33" s="107">
        <f t="shared" si="6"/>
        <v>49.236805911136848</v>
      </c>
      <c r="AR33" s="107">
        <f t="shared" si="7"/>
        <v>41.673648227249984</v>
      </c>
      <c r="AS33" s="107">
        <f t="shared" si="8"/>
        <v>46.084607445898058</v>
      </c>
      <c r="AT33" s="107">
        <f t="shared" si="9"/>
        <v>1.85451249128441</v>
      </c>
      <c r="AU33" s="120">
        <f t="shared" si="10"/>
        <v>3.6009239713329118</v>
      </c>
    </row>
    <row r="34" spans="1:47" ht="14.45" customHeight="1" x14ac:dyDescent="0.15">
      <c r="A34" s="155"/>
      <c r="B34" s="99" t="s">
        <v>77</v>
      </c>
      <c r="C34" s="142">
        <v>89</v>
      </c>
      <c r="D34" s="101">
        <v>0</v>
      </c>
      <c r="E34" s="101">
        <v>30</v>
      </c>
      <c r="F34" s="156">
        <v>0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0</v>
      </c>
      <c r="R34" s="109">
        <f t="shared" si="14"/>
        <v>0</v>
      </c>
      <c r="S34" s="110">
        <f t="shared" si="15"/>
        <v>0</v>
      </c>
      <c r="T34" s="111">
        <f t="shared" si="28"/>
        <v>0</v>
      </c>
      <c r="U34" s="112">
        <f t="shared" si="29"/>
        <v>100000</v>
      </c>
      <c r="V34" s="112">
        <f t="shared" si="30"/>
        <v>500000</v>
      </c>
      <c r="W34" s="113">
        <f>SUM(V34:V$42)</f>
        <v>4160684.6067882674</v>
      </c>
      <c r="X34" s="114">
        <f t="shared" si="0"/>
        <v>500000</v>
      </c>
      <c r="Y34" s="112">
        <f>SUM(X34:X$42)</f>
        <v>3887912.7836574018</v>
      </c>
      <c r="Z34" s="112">
        <f t="shared" si="1"/>
        <v>0</v>
      </c>
      <c r="AA34" s="113">
        <f>SUM(Z34:Z$42)</f>
        <v>272771.82313086611</v>
      </c>
      <c r="AB34" s="106">
        <f t="shared" si="2"/>
        <v>41.606846067882671</v>
      </c>
      <c r="AC34" s="107">
        <f t="shared" si="3"/>
        <v>38.879127836574021</v>
      </c>
      <c r="AD34" s="115">
        <f t="shared" si="16"/>
        <v>93.444063924339986</v>
      </c>
      <c r="AE34" s="107">
        <f t="shared" si="4"/>
        <v>2.727718231308661</v>
      </c>
      <c r="AF34" s="116">
        <f t="shared" si="17"/>
        <v>6.5559360756600409</v>
      </c>
      <c r="AH34" s="117">
        <f t="shared" si="31"/>
        <v>0</v>
      </c>
      <c r="AI34" s="118">
        <f t="shared" si="18"/>
        <v>0</v>
      </c>
      <c r="AJ34" s="118">
        <f t="shared" si="32"/>
        <v>0</v>
      </c>
      <c r="AK34" s="118">
        <f>SUM(AJ34:AJ$42)/U34/U34</f>
        <v>1.8004708395276641</v>
      </c>
      <c r="AL34" s="118">
        <f t="shared" si="33"/>
        <v>0</v>
      </c>
      <c r="AM34" s="118">
        <f>SUM(AL34:AL$42)/U34/U34</f>
        <v>1.2661756318055275</v>
      </c>
      <c r="AN34" s="118">
        <f t="shared" si="34"/>
        <v>0</v>
      </c>
      <c r="AO34" s="119">
        <f>SUM(AN34:AN$42)/U34/U34</f>
        <v>0.19848195137736874</v>
      </c>
      <c r="AP34" s="106">
        <f t="shared" si="5"/>
        <v>38.976886224628508</v>
      </c>
      <c r="AQ34" s="107">
        <f t="shared" si="6"/>
        <v>44.236805911136834</v>
      </c>
      <c r="AR34" s="107">
        <f t="shared" si="7"/>
        <v>36.673648227249984</v>
      </c>
      <c r="AS34" s="107">
        <f t="shared" si="8"/>
        <v>41.084607445898058</v>
      </c>
      <c r="AT34" s="107">
        <f t="shared" si="9"/>
        <v>1.85451249128441</v>
      </c>
      <c r="AU34" s="120">
        <f t="shared" si="10"/>
        <v>3.6009239713329118</v>
      </c>
    </row>
    <row r="35" spans="1:47" ht="14.45" customHeight="1" x14ac:dyDescent="0.15">
      <c r="A35" s="155"/>
      <c r="B35" s="99" t="s">
        <v>78</v>
      </c>
      <c r="C35" s="142">
        <v>73</v>
      </c>
      <c r="D35" s="101">
        <v>0</v>
      </c>
      <c r="E35" s="101">
        <v>25</v>
      </c>
      <c r="F35" s="156">
        <v>0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0</v>
      </c>
      <c r="R35" s="109">
        <f t="shared" si="14"/>
        <v>0</v>
      </c>
      <c r="S35" s="110">
        <f t="shared" si="15"/>
        <v>0</v>
      </c>
      <c r="T35" s="111">
        <f t="shared" si="28"/>
        <v>0</v>
      </c>
      <c r="U35" s="112">
        <f t="shared" si="29"/>
        <v>100000</v>
      </c>
      <c r="V35" s="112">
        <f t="shared" si="30"/>
        <v>500000</v>
      </c>
      <c r="W35" s="113">
        <f>SUM(V35:V$42)</f>
        <v>3660684.6067882674</v>
      </c>
      <c r="X35" s="114">
        <f t="shared" si="0"/>
        <v>500000</v>
      </c>
      <c r="Y35" s="112">
        <f>SUM(X35:X$42)</f>
        <v>3387912.7836574018</v>
      </c>
      <c r="Z35" s="112">
        <f t="shared" si="1"/>
        <v>0</v>
      </c>
      <c r="AA35" s="113">
        <f>SUM(Z35:Z$42)</f>
        <v>272771.82313086611</v>
      </c>
      <c r="AB35" s="106">
        <f t="shared" si="2"/>
        <v>36.606846067882671</v>
      </c>
      <c r="AC35" s="107">
        <f t="shared" si="3"/>
        <v>33.879127836574021</v>
      </c>
      <c r="AD35" s="115">
        <f t="shared" si="16"/>
        <v>92.548611737131225</v>
      </c>
      <c r="AE35" s="107">
        <f t="shared" si="4"/>
        <v>2.727718231308661</v>
      </c>
      <c r="AF35" s="116">
        <f t="shared" si="17"/>
        <v>7.4513882628688073</v>
      </c>
      <c r="AH35" s="117">
        <f t="shared" si="31"/>
        <v>0</v>
      </c>
      <c r="AI35" s="118">
        <f t="shared" si="18"/>
        <v>0</v>
      </c>
      <c r="AJ35" s="118">
        <f t="shared" si="32"/>
        <v>0</v>
      </c>
      <c r="AK35" s="118">
        <f>SUM(AJ35:AJ$42)/U35/U35</f>
        <v>1.8004708395276641</v>
      </c>
      <c r="AL35" s="118">
        <f t="shared" si="33"/>
        <v>0</v>
      </c>
      <c r="AM35" s="118">
        <f>SUM(AL35:AL$42)/U35/U35</f>
        <v>1.2661756318055275</v>
      </c>
      <c r="AN35" s="118">
        <f t="shared" si="34"/>
        <v>0</v>
      </c>
      <c r="AO35" s="119">
        <f>SUM(AN35:AN$42)/U35/U35</f>
        <v>0.19848195137736874</v>
      </c>
      <c r="AP35" s="106">
        <f t="shared" si="5"/>
        <v>33.976886224628508</v>
      </c>
      <c r="AQ35" s="107">
        <f t="shared" si="6"/>
        <v>39.236805911136834</v>
      </c>
      <c r="AR35" s="107">
        <f t="shared" si="7"/>
        <v>31.673648227249984</v>
      </c>
      <c r="AS35" s="107">
        <f t="shared" si="8"/>
        <v>36.084607445898058</v>
      </c>
      <c r="AT35" s="107">
        <f t="shared" si="9"/>
        <v>1.85451249128441</v>
      </c>
      <c r="AU35" s="120">
        <f t="shared" si="10"/>
        <v>3.6009239713329118</v>
      </c>
    </row>
    <row r="36" spans="1:47" ht="14.45" customHeight="1" x14ac:dyDescent="0.15">
      <c r="A36" s="155"/>
      <c r="B36" s="99" t="s">
        <v>79</v>
      </c>
      <c r="C36" s="142">
        <v>64</v>
      </c>
      <c r="D36" s="101">
        <v>0</v>
      </c>
      <c r="E36" s="101">
        <v>22</v>
      </c>
      <c r="F36" s="156">
        <v>0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0</v>
      </c>
      <c r="R36" s="109">
        <f t="shared" si="14"/>
        <v>0</v>
      </c>
      <c r="S36" s="110">
        <f t="shared" si="15"/>
        <v>0</v>
      </c>
      <c r="T36" s="111">
        <f t="shared" si="28"/>
        <v>0</v>
      </c>
      <c r="U36" s="112">
        <f t="shared" si="29"/>
        <v>100000</v>
      </c>
      <c r="V36" s="112">
        <f t="shared" si="30"/>
        <v>500000</v>
      </c>
      <c r="W36" s="113">
        <f>SUM(V36:V$42)</f>
        <v>3160684.6067882674</v>
      </c>
      <c r="X36" s="114">
        <f t="shared" si="0"/>
        <v>500000</v>
      </c>
      <c r="Y36" s="112">
        <f>SUM(X36:X$42)</f>
        <v>2887912.7836574018</v>
      </c>
      <c r="Z36" s="112">
        <f t="shared" si="1"/>
        <v>0</v>
      </c>
      <c r="AA36" s="113">
        <f>SUM(Z36:Z$42)</f>
        <v>272771.82313086611</v>
      </c>
      <c r="AB36" s="106">
        <f t="shared" si="2"/>
        <v>31.606846067882675</v>
      </c>
      <c r="AC36" s="107">
        <f t="shared" si="3"/>
        <v>28.879127836574018</v>
      </c>
      <c r="AD36" s="115">
        <f t="shared" si="16"/>
        <v>91.369849982974316</v>
      </c>
      <c r="AE36" s="107">
        <f t="shared" si="4"/>
        <v>2.727718231308661</v>
      </c>
      <c r="AF36" s="116">
        <f t="shared" si="17"/>
        <v>8.6301500170256915</v>
      </c>
      <c r="AH36" s="117">
        <f t="shared" si="31"/>
        <v>0</v>
      </c>
      <c r="AI36" s="118">
        <f t="shared" si="18"/>
        <v>0</v>
      </c>
      <c r="AJ36" s="118">
        <f t="shared" si="32"/>
        <v>0</v>
      </c>
      <c r="AK36" s="118">
        <f>SUM(AJ36:AJ$42)/U36/U36</f>
        <v>1.8004708395276641</v>
      </c>
      <c r="AL36" s="118">
        <f t="shared" si="33"/>
        <v>0</v>
      </c>
      <c r="AM36" s="118">
        <f>SUM(AL36:AL$42)/U36/U36</f>
        <v>1.2661756318055275</v>
      </c>
      <c r="AN36" s="118">
        <f t="shared" si="34"/>
        <v>0</v>
      </c>
      <c r="AO36" s="119">
        <f>SUM(AN36:AN$42)/U36/U36</f>
        <v>0.19848195137736874</v>
      </c>
      <c r="AP36" s="106">
        <f t="shared" si="5"/>
        <v>28.976886224628508</v>
      </c>
      <c r="AQ36" s="107">
        <f t="shared" si="6"/>
        <v>34.236805911136841</v>
      </c>
      <c r="AR36" s="107">
        <f t="shared" si="7"/>
        <v>26.673648227249981</v>
      </c>
      <c r="AS36" s="107">
        <f t="shared" si="8"/>
        <v>31.084607445898055</v>
      </c>
      <c r="AT36" s="107">
        <f t="shared" si="9"/>
        <v>1.85451249128441</v>
      </c>
      <c r="AU36" s="120">
        <f t="shared" si="10"/>
        <v>3.6009239713329118</v>
      </c>
    </row>
    <row r="37" spans="1:47" ht="14.45" customHeight="1" x14ac:dyDescent="0.15">
      <c r="A37" s="155"/>
      <c r="B37" s="99" t="s">
        <v>80</v>
      </c>
      <c r="C37" s="142">
        <v>72</v>
      </c>
      <c r="D37" s="101">
        <v>0</v>
      </c>
      <c r="E37" s="101">
        <v>23</v>
      </c>
      <c r="F37" s="156">
        <v>0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0</v>
      </c>
      <c r="R37" s="109">
        <f t="shared" si="14"/>
        <v>0</v>
      </c>
      <c r="S37" s="110">
        <f t="shared" si="15"/>
        <v>0</v>
      </c>
      <c r="T37" s="111">
        <f t="shared" si="28"/>
        <v>0</v>
      </c>
      <c r="U37" s="112">
        <f t="shared" si="29"/>
        <v>100000</v>
      </c>
      <c r="V37" s="112">
        <f t="shared" si="30"/>
        <v>500000</v>
      </c>
      <c r="W37" s="113">
        <f>SUM(V37:V$42)</f>
        <v>2660684.6067882674</v>
      </c>
      <c r="X37" s="114">
        <f t="shared" si="0"/>
        <v>500000</v>
      </c>
      <c r="Y37" s="112">
        <f>SUM(X37:X$42)</f>
        <v>2387912.7836574013</v>
      </c>
      <c r="Z37" s="112">
        <f t="shared" si="1"/>
        <v>0</v>
      </c>
      <c r="AA37" s="113">
        <f>SUM(Z37:Z$42)</f>
        <v>272771.82313086611</v>
      </c>
      <c r="AB37" s="106">
        <f t="shared" si="2"/>
        <v>26.606846067882675</v>
      </c>
      <c r="AC37" s="107">
        <f t="shared" si="3"/>
        <v>23.879127836574014</v>
      </c>
      <c r="AD37" s="115">
        <f t="shared" si="16"/>
        <v>89.748058735148959</v>
      </c>
      <c r="AE37" s="107">
        <f t="shared" si="4"/>
        <v>2.727718231308661</v>
      </c>
      <c r="AF37" s="116">
        <f t="shared" si="17"/>
        <v>10.251941264851043</v>
      </c>
      <c r="AH37" s="117">
        <f t="shared" si="31"/>
        <v>0</v>
      </c>
      <c r="AI37" s="118">
        <f t="shared" si="18"/>
        <v>0</v>
      </c>
      <c r="AJ37" s="118">
        <f t="shared" si="32"/>
        <v>0</v>
      </c>
      <c r="AK37" s="118">
        <f>SUM(AJ37:AJ$42)/U37/U37</f>
        <v>1.8004708395276641</v>
      </c>
      <c r="AL37" s="118">
        <f t="shared" si="33"/>
        <v>0</v>
      </c>
      <c r="AM37" s="118">
        <f>SUM(AL37:AL$42)/U37/U37</f>
        <v>1.2661756318055275</v>
      </c>
      <c r="AN37" s="118">
        <f t="shared" si="34"/>
        <v>0</v>
      </c>
      <c r="AO37" s="119">
        <f>SUM(AN37:AN$42)/U37/U37</f>
        <v>0.19848195137736874</v>
      </c>
      <c r="AP37" s="106">
        <f t="shared" si="5"/>
        <v>23.976886224628508</v>
      </c>
      <c r="AQ37" s="107">
        <f t="shared" si="6"/>
        <v>29.236805911136841</v>
      </c>
      <c r="AR37" s="107">
        <f t="shared" si="7"/>
        <v>21.673648227249977</v>
      </c>
      <c r="AS37" s="107">
        <f t="shared" si="8"/>
        <v>26.084607445898051</v>
      </c>
      <c r="AT37" s="107">
        <f t="shared" si="9"/>
        <v>1.85451249128441</v>
      </c>
      <c r="AU37" s="120">
        <f t="shared" si="10"/>
        <v>3.6009239713329118</v>
      </c>
    </row>
    <row r="38" spans="1:47" ht="14.45" customHeight="1" x14ac:dyDescent="0.15">
      <c r="A38" s="155"/>
      <c r="B38" s="99" t="s">
        <v>81</v>
      </c>
      <c r="C38" s="142">
        <v>123</v>
      </c>
      <c r="D38" s="101">
        <v>2</v>
      </c>
      <c r="E38" s="101">
        <v>41</v>
      </c>
      <c r="F38" s="156">
        <v>1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1.6260162601626018E-2</v>
      </c>
      <c r="R38" s="109">
        <f t="shared" si="14"/>
        <v>1.589027507100424E-2</v>
      </c>
      <c r="S38" s="110">
        <f t="shared" si="15"/>
        <v>2.4390243902439025E-2</v>
      </c>
      <c r="T38" s="111">
        <f t="shared" si="28"/>
        <v>7.6634370973790084E-2</v>
      </c>
      <c r="U38" s="112">
        <f t="shared" si="29"/>
        <v>100000</v>
      </c>
      <c r="V38" s="112">
        <f t="shared" si="30"/>
        <v>482272.14841377136</v>
      </c>
      <c r="W38" s="113">
        <f>SUM(V38:V$42)</f>
        <v>2160684.6067882674</v>
      </c>
      <c r="X38" s="114">
        <f t="shared" si="0"/>
        <v>470509.41308660619</v>
      </c>
      <c r="Y38" s="112">
        <f>SUM(X38:X$42)</f>
        <v>1887912.7836574013</v>
      </c>
      <c r="Z38" s="112">
        <f t="shared" si="1"/>
        <v>11762.735327165155</v>
      </c>
      <c r="AA38" s="113">
        <f>SUM(Z38:Z$42)</f>
        <v>272771.82313086611</v>
      </c>
      <c r="AB38" s="106">
        <f t="shared" si="2"/>
        <v>21.606846067882675</v>
      </c>
      <c r="AC38" s="107">
        <f t="shared" si="3"/>
        <v>18.879127836574014</v>
      </c>
      <c r="AD38" s="115">
        <f t="shared" si="16"/>
        <v>87.375676104050854</v>
      </c>
      <c r="AE38" s="107">
        <f t="shared" si="4"/>
        <v>2.727718231308661</v>
      </c>
      <c r="AF38" s="116">
        <f t="shared" si="17"/>
        <v>12.624323895949146</v>
      </c>
      <c r="AH38" s="117">
        <f t="shared" si="31"/>
        <v>2.7113832128887751E-3</v>
      </c>
      <c r="AI38" s="118">
        <f t="shared" si="18"/>
        <v>5.8037463182484302E-4</v>
      </c>
      <c r="AJ38" s="118">
        <f t="shared" si="32"/>
        <v>11383940017.326609</v>
      </c>
      <c r="AK38" s="118">
        <f>SUM(AJ38:AJ$42)/U38/U38</f>
        <v>1.8004708395276641</v>
      </c>
      <c r="AL38" s="118">
        <f t="shared" si="33"/>
        <v>8540720318.5349159</v>
      </c>
      <c r="AM38" s="118">
        <f>SUM(AL38:AL$42)/U38/U38</f>
        <v>1.2661756318055275</v>
      </c>
      <c r="AN38" s="118">
        <f t="shared" si="34"/>
        <v>360370322.64803362</v>
      </c>
      <c r="AO38" s="119">
        <f>SUM(AN38:AN$42)/U38/U38</f>
        <v>0.19848195137736874</v>
      </c>
      <c r="AP38" s="106">
        <f t="shared" si="5"/>
        <v>18.976886224628508</v>
      </c>
      <c r="AQ38" s="107">
        <f t="shared" si="6"/>
        <v>24.236805911136841</v>
      </c>
      <c r="AR38" s="107">
        <f t="shared" si="7"/>
        <v>16.673648227249977</v>
      </c>
      <c r="AS38" s="107">
        <f t="shared" si="8"/>
        <v>21.084607445898051</v>
      </c>
      <c r="AT38" s="107">
        <f t="shared" si="9"/>
        <v>1.85451249128441</v>
      </c>
      <c r="AU38" s="120">
        <f t="shared" si="10"/>
        <v>3.6009239713329118</v>
      </c>
    </row>
    <row r="39" spans="1:47" ht="14.45" customHeight="1" x14ac:dyDescent="0.15">
      <c r="A39" s="155"/>
      <c r="B39" s="99" t="s">
        <v>82</v>
      </c>
      <c r="C39" s="142">
        <v>134</v>
      </c>
      <c r="D39" s="101">
        <v>0</v>
      </c>
      <c r="E39" s="101">
        <v>46</v>
      </c>
      <c r="F39" s="156">
        <v>1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0</v>
      </c>
      <c r="R39" s="109">
        <f t="shared" si="14"/>
        <v>0</v>
      </c>
      <c r="S39" s="110">
        <f t="shared" si="15"/>
        <v>2.1739130434782608E-2</v>
      </c>
      <c r="T39" s="111">
        <f t="shared" si="28"/>
        <v>0</v>
      </c>
      <c r="U39" s="112">
        <f t="shared" si="29"/>
        <v>92336.562902620994</v>
      </c>
      <c r="V39" s="112">
        <f t="shared" si="30"/>
        <v>461682.81451310497</v>
      </c>
      <c r="W39" s="113">
        <f>SUM(V39:V$42)</f>
        <v>1678412.4583744961</v>
      </c>
      <c r="X39" s="114">
        <f t="shared" si="0"/>
        <v>451646.23158890702</v>
      </c>
      <c r="Y39" s="112">
        <f>SUM(X39:X$42)</f>
        <v>1417403.3705707951</v>
      </c>
      <c r="Z39" s="112">
        <f t="shared" si="1"/>
        <v>10036.582924197934</v>
      </c>
      <c r="AA39" s="113">
        <f>SUM(Z39:Z$42)</f>
        <v>261009.08780370097</v>
      </c>
      <c r="AB39" s="106">
        <f t="shared" si="2"/>
        <v>18.177116470585609</v>
      </c>
      <c r="AC39" s="107">
        <f t="shared" si="3"/>
        <v>15.350402116067523</v>
      </c>
      <c r="AD39" s="115">
        <f t="shared" si="16"/>
        <v>84.449049665868046</v>
      </c>
      <c r="AE39" s="107">
        <f t="shared" si="4"/>
        <v>2.8267143545180864</v>
      </c>
      <c r="AF39" s="116">
        <f t="shared" si="17"/>
        <v>15.550950334131949</v>
      </c>
      <c r="AH39" s="117">
        <f t="shared" si="31"/>
        <v>0</v>
      </c>
      <c r="AI39" s="118">
        <f t="shared" si="18"/>
        <v>4.6231610092874165E-4</v>
      </c>
      <c r="AJ39" s="118">
        <f t="shared" si="32"/>
        <v>0</v>
      </c>
      <c r="AK39" s="118">
        <f>SUM(AJ39:AJ$42)/U39/U39</f>
        <v>0.77653491174430267</v>
      </c>
      <c r="AL39" s="118">
        <f t="shared" si="33"/>
        <v>98543149.037903696</v>
      </c>
      <c r="AM39" s="118">
        <f>SUM(AL39:AL$42)/U39/U39</f>
        <v>0.48334696873559618</v>
      </c>
      <c r="AN39" s="118">
        <f t="shared" si="34"/>
        <v>98543149.037903696</v>
      </c>
      <c r="AO39" s="119">
        <f>SUM(AN39:AN$42)/U39/U39</f>
        <v>0.19052796250432183</v>
      </c>
      <c r="AP39" s="106">
        <f t="shared" si="5"/>
        <v>16.449940591597915</v>
      </c>
      <c r="AQ39" s="107">
        <f t="shared" si="6"/>
        <v>19.904292349573304</v>
      </c>
      <c r="AR39" s="107">
        <f t="shared" si="7"/>
        <v>13.987748192617159</v>
      </c>
      <c r="AS39" s="107">
        <f t="shared" si="8"/>
        <v>16.713056039517884</v>
      </c>
      <c r="AT39" s="107">
        <f t="shared" si="9"/>
        <v>1.9711839805648277</v>
      </c>
      <c r="AU39" s="120">
        <f t="shared" si="10"/>
        <v>3.6822447284713453</v>
      </c>
    </row>
    <row r="40" spans="1:47" ht="14.45" customHeight="1" x14ac:dyDescent="0.15">
      <c r="A40" s="155"/>
      <c r="B40" s="99" t="s">
        <v>83</v>
      </c>
      <c r="C40" s="142">
        <v>125</v>
      </c>
      <c r="D40" s="101">
        <v>3</v>
      </c>
      <c r="E40" s="101">
        <v>40</v>
      </c>
      <c r="F40" s="156">
        <v>0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2.4E-2</v>
      </c>
      <c r="R40" s="109">
        <f t="shared" si="14"/>
        <v>2.3385854399905114E-2</v>
      </c>
      <c r="S40" s="110">
        <f t="shared" si="15"/>
        <v>0</v>
      </c>
      <c r="T40" s="111">
        <f t="shared" si="28"/>
        <v>0.11101396837718489</v>
      </c>
      <c r="U40" s="112">
        <f t="shared" si="29"/>
        <v>92336.562902620994</v>
      </c>
      <c r="V40" s="112">
        <f t="shared" si="30"/>
        <v>438326.86626882874</v>
      </c>
      <c r="W40" s="113">
        <f>SUM(V40:V$42)</f>
        <v>1216729.6438613911</v>
      </c>
      <c r="X40" s="114">
        <f t="shared" si="0"/>
        <v>438326.86626882874</v>
      </c>
      <c r="Y40" s="112">
        <f>SUM(X40:X$42)</f>
        <v>965757.13898188807</v>
      </c>
      <c r="Z40" s="112">
        <f t="shared" si="1"/>
        <v>0</v>
      </c>
      <c r="AA40" s="113">
        <f>SUM(Z40:Z$42)</f>
        <v>250972.50487950305</v>
      </c>
      <c r="AB40" s="106">
        <f t="shared" si="2"/>
        <v>13.177116470585608</v>
      </c>
      <c r="AC40" s="107">
        <f t="shared" si="3"/>
        <v>10.459097768241435</v>
      </c>
      <c r="AD40" s="115">
        <f t="shared" si="16"/>
        <v>79.373190573131652</v>
      </c>
      <c r="AE40" s="107">
        <f t="shared" si="4"/>
        <v>2.7180187023441733</v>
      </c>
      <c r="AF40" s="116">
        <f t="shared" si="17"/>
        <v>20.626809426868345</v>
      </c>
      <c r="AH40" s="117">
        <f t="shared" si="31"/>
        <v>3.6519845989161706E-3</v>
      </c>
      <c r="AI40" s="118">
        <f t="shared" si="18"/>
        <v>0</v>
      </c>
      <c r="AJ40" s="118">
        <f t="shared" si="32"/>
        <v>4307095623.9795437</v>
      </c>
      <c r="AK40" s="118">
        <f>SUM(AJ40:AJ$42)/U40/U40</f>
        <v>0.77653491174430267</v>
      </c>
      <c r="AL40" s="118">
        <f t="shared" si="33"/>
        <v>2358832411.7032323</v>
      </c>
      <c r="AM40" s="118">
        <f>SUM(AL40:AL$42)/U40/U40</f>
        <v>0.47178906621237771</v>
      </c>
      <c r="AN40" s="118">
        <f t="shared" si="34"/>
        <v>291065916.97052717</v>
      </c>
      <c r="AO40" s="119">
        <f>SUM(AN40:AN$42)/U40/U40</f>
        <v>0.17897005998110327</v>
      </c>
      <c r="AP40" s="106">
        <f t="shared" si="5"/>
        <v>11.449940591597914</v>
      </c>
      <c r="AQ40" s="107">
        <f t="shared" si="6"/>
        <v>14.904292349573302</v>
      </c>
      <c r="AR40" s="107">
        <f t="shared" si="7"/>
        <v>9.1128344668172776</v>
      </c>
      <c r="AS40" s="107">
        <f t="shared" si="8"/>
        <v>11.805361069665592</v>
      </c>
      <c r="AT40" s="107">
        <f t="shared" si="9"/>
        <v>1.888843580657924</v>
      </c>
      <c r="AU40" s="120">
        <f t="shared" si="10"/>
        <v>3.5471938240304226</v>
      </c>
    </row>
    <row r="41" spans="1:47" ht="14.45" customHeight="1" x14ac:dyDescent="0.15">
      <c r="A41" s="155"/>
      <c r="B41" s="99" t="s">
        <v>84</v>
      </c>
      <c r="C41" s="142">
        <v>157</v>
      </c>
      <c r="D41" s="101">
        <v>7</v>
      </c>
      <c r="E41" s="101">
        <v>53</v>
      </c>
      <c r="F41" s="156">
        <v>6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4.4585987261146494E-2</v>
      </c>
      <c r="R41" s="109">
        <f t="shared" si="14"/>
        <v>4.5178289619721847E-2</v>
      </c>
      <c r="S41" s="110">
        <f t="shared" si="15"/>
        <v>0.11320754716981132</v>
      </c>
      <c r="T41" s="111">
        <f>5*R41/(1+5*(1-O41)*R41)</f>
        <v>0.20494353306895691</v>
      </c>
      <c r="U41" s="112">
        <f t="shared" si="29"/>
        <v>82085.914628491475</v>
      </c>
      <c r="V41" s="112">
        <f>5*U41*((1-T41)+O41*T41)</f>
        <v>372368.61998901394</v>
      </c>
      <c r="W41" s="113">
        <f>SUM(V41:V$42)</f>
        <v>778402.77759256237</v>
      </c>
      <c r="X41" s="114">
        <f t="shared" si="0"/>
        <v>330213.68187705008</v>
      </c>
      <c r="Y41" s="112">
        <f>SUM(X41:X$42)</f>
        <v>527430.27271305933</v>
      </c>
      <c r="Z41" s="112">
        <f t="shared" si="1"/>
        <v>42154.938111963842</v>
      </c>
      <c r="AA41" s="113">
        <f>SUM(Z41:Z$42)</f>
        <v>250972.50487950305</v>
      </c>
      <c r="AB41" s="106">
        <f t="shared" si="2"/>
        <v>9.4827813165693104</v>
      </c>
      <c r="AC41" s="107">
        <f t="shared" si="3"/>
        <v>6.4253444101844943</v>
      </c>
      <c r="AD41" s="115">
        <f t="shared" si="16"/>
        <v>67.758015245563641</v>
      </c>
      <c r="AE41" s="107">
        <f t="shared" si="4"/>
        <v>3.0574369063848157</v>
      </c>
      <c r="AF41" s="116">
        <f t="shared" si="17"/>
        <v>32.241984754436345</v>
      </c>
      <c r="AH41" s="117">
        <f>IF(D41=0,0,T41*T41*(1-T41)/D41)</f>
        <v>4.7705491220516637E-3</v>
      </c>
      <c r="AI41" s="118">
        <f t="shared" si="18"/>
        <v>1.8941811025208731E-3</v>
      </c>
      <c r="AJ41" s="118">
        <f>U41*U41*((1-O41)*5+AB42)^2*AH41</f>
        <v>2313672753.9704885</v>
      </c>
      <c r="AK41" s="118">
        <f>SUM(AJ41:AJ$42)/U41/U41</f>
        <v>0.34337181897993235</v>
      </c>
      <c r="AL41" s="118">
        <f>U41*U41*((1-O41)*5*(1-S41)+AC42)^2*AH41+V41*V41*AI41</f>
        <v>1075342029.8568709</v>
      </c>
      <c r="AM41" s="118">
        <f>SUM(AL41:AL$42)/U41/U41</f>
        <v>0.24690359085927222</v>
      </c>
      <c r="AN41" s="118">
        <f>U41*U41*((1-O41)*5*S41+AE42)^2*AH41+V41*V41*AI41</f>
        <v>646521716.19486809</v>
      </c>
      <c r="AO41" s="119">
        <f>SUM(AN41:AN$42)/U41/U41</f>
        <v>0.18326243380066029</v>
      </c>
      <c r="AP41" s="106">
        <f t="shared" si="5"/>
        <v>8.334261756529818</v>
      </c>
      <c r="AQ41" s="107">
        <f t="shared" si="6"/>
        <v>10.631300876608803</v>
      </c>
      <c r="AR41" s="107">
        <f t="shared" si="7"/>
        <v>5.4514322813735934</v>
      </c>
      <c r="AS41" s="107">
        <f t="shared" si="8"/>
        <v>7.3992565389953953</v>
      </c>
      <c r="AT41" s="107">
        <f t="shared" si="9"/>
        <v>2.2183773341918656</v>
      </c>
      <c r="AU41" s="120">
        <f t="shared" si="10"/>
        <v>3.8964964785777658</v>
      </c>
    </row>
    <row r="42" spans="1:47" ht="14.45" customHeight="1" thickBot="1" x14ac:dyDescent="0.2">
      <c r="A42" s="157"/>
      <c r="B42" s="158" t="s">
        <v>85</v>
      </c>
      <c r="C42" s="159">
        <v>205</v>
      </c>
      <c r="D42" s="160">
        <v>29</v>
      </c>
      <c r="E42" s="160">
        <v>70</v>
      </c>
      <c r="F42" s="161">
        <v>36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0.14146341463414633</v>
      </c>
      <c r="R42" s="168">
        <f t="shared" si="14"/>
        <v>0.16073262814764061</v>
      </c>
      <c r="S42" s="169">
        <f t="shared" si="15"/>
        <v>0.51428571428571423</v>
      </c>
      <c r="T42" s="165">
        <v>1</v>
      </c>
      <c r="U42" s="170">
        <f>U41*(1-T41)</f>
        <v>65262.937269331662</v>
      </c>
      <c r="V42" s="170">
        <f>U42/R42</f>
        <v>406034.15760354849</v>
      </c>
      <c r="W42" s="171">
        <f>SUM(V42:V$42)</f>
        <v>406034.15760354849</v>
      </c>
      <c r="X42" s="165">
        <f t="shared" si="0"/>
        <v>197216.5908360093</v>
      </c>
      <c r="Y42" s="170">
        <f>SUM(X42:X$42)</f>
        <v>197216.5908360093</v>
      </c>
      <c r="Z42" s="170">
        <f t="shared" si="1"/>
        <v>208817.56676753919</v>
      </c>
      <c r="AA42" s="171">
        <f>SUM(Z42:Z$42)</f>
        <v>208817.56676753919</v>
      </c>
      <c r="AB42" s="172">
        <f t="shared" si="2"/>
        <v>6.2215121567069263</v>
      </c>
      <c r="AC42" s="166">
        <f t="shared" si="3"/>
        <v>3.0218773332576507</v>
      </c>
      <c r="AD42" s="173">
        <f t="shared" si="16"/>
        <v>48.571428571428591</v>
      </c>
      <c r="AE42" s="166">
        <f t="shared" si="4"/>
        <v>3.199634823449276</v>
      </c>
      <c r="AF42" s="174">
        <f t="shared" si="17"/>
        <v>51.428571428571423</v>
      </c>
      <c r="AH42" s="175">
        <f>0</f>
        <v>0</v>
      </c>
      <c r="AI42" s="176">
        <f t="shared" si="18"/>
        <v>3.5685131195335278E-3</v>
      </c>
      <c r="AJ42" s="176">
        <v>0</v>
      </c>
      <c r="AK42" s="176">
        <f>(1-R42)/R42/R42/D42</f>
        <v>1.1201965985981084</v>
      </c>
      <c r="AL42" s="176">
        <f>V42*V42*AI42</f>
        <v>588318408.9223547</v>
      </c>
      <c r="AM42" s="176">
        <f>(1-S42)*(1-S42)*(1-R42)/R42/R42/D42+AI42/R42/R42</f>
        <v>0.40240215190147721</v>
      </c>
      <c r="AN42" s="176">
        <f>V42*V42*AI42</f>
        <v>588318408.9223547</v>
      </c>
      <c r="AO42" s="177">
        <f>S42*S42*(1-R42)/R42/R42/D42+AI42/R42/R42</f>
        <v>0.43440776900428024</v>
      </c>
      <c r="AP42" s="172">
        <f t="shared" si="5"/>
        <v>4.1470610839711792</v>
      </c>
      <c r="AQ42" s="166">
        <f t="shared" si="6"/>
        <v>8.2959632294426733</v>
      </c>
      <c r="AR42" s="166">
        <f t="shared" si="7"/>
        <v>1.7785478890857873</v>
      </c>
      <c r="AS42" s="166">
        <f t="shared" si="8"/>
        <v>4.2652067774295137</v>
      </c>
      <c r="AT42" s="166">
        <f t="shared" si="9"/>
        <v>1.9078063188067893</v>
      </c>
      <c r="AU42" s="178">
        <f t="shared" si="10"/>
        <v>4.4914633280917631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81.93347602257893</v>
      </c>
      <c r="D47" s="194">
        <f t="shared" ref="D47:E82" si="35">AP7</f>
        <v>77.792272447948079</v>
      </c>
      <c r="E47" s="195">
        <f t="shared" si="35"/>
        <v>86.07467959720978</v>
      </c>
      <c r="F47" s="196">
        <f>AC7</f>
        <v>80.531337429137196</v>
      </c>
      <c r="G47" s="194">
        <f t="shared" ref="G47:H82" si="36">AR7</f>
        <v>76.61990825737621</v>
      </c>
      <c r="H47" s="194">
        <f t="shared" si="36"/>
        <v>84.442766600898182</v>
      </c>
      <c r="I47" s="197">
        <f t="shared" ref="I47:J82" si="37">AD7</f>
        <v>98.288686552178817</v>
      </c>
      <c r="J47" s="196">
        <f t="shared" si="37"/>
        <v>1.4021385934417225</v>
      </c>
      <c r="K47" s="194">
        <f t="shared" ref="K47:L82" si="38">AT7</f>
        <v>0.57935463519230646</v>
      </c>
      <c r="L47" s="194">
        <f t="shared" si="38"/>
        <v>2.2249225516911384</v>
      </c>
      <c r="M47" s="198">
        <f>AF7</f>
        <v>1.7113134478211647</v>
      </c>
    </row>
    <row r="48" spans="1:47" ht="14.45" customHeight="1" x14ac:dyDescent="0.25">
      <c r="A48" s="75"/>
      <c r="B48" s="99">
        <v>5</v>
      </c>
      <c r="C48" s="199">
        <f>AB8</f>
        <v>76.93347602257893</v>
      </c>
      <c r="D48" s="199">
        <f t="shared" si="35"/>
        <v>72.792272447948079</v>
      </c>
      <c r="E48" s="200">
        <f t="shared" si="35"/>
        <v>81.07467959720978</v>
      </c>
      <c r="F48" s="201">
        <f>AC8</f>
        <v>75.531337429137196</v>
      </c>
      <c r="G48" s="199">
        <f t="shared" si="36"/>
        <v>71.61990825737621</v>
      </c>
      <c r="H48" s="199">
        <f t="shared" si="36"/>
        <v>79.442766600898182</v>
      </c>
      <c r="I48" s="202">
        <f t="shared" si="37"/>
        <v>98.177466213758208</v>
      </c>
      <c r="J48" s="201">
        <f t="shared" si="37"/>
        <v>1.4021385934417225</v>
      </c>
      <c r="K48" s="199">
        <f t="shared" si="38"/>
        <v>0.57935463519230646</v>
      </c>
      <c r="L48" s="199">
        <f t="shared" si="38"/>
        <v>2.2249225516911384</v>
      </c>
      <c r="M48" s="203">
        <f>AF8</f>
        <v>1.8225337862417836</v>
      </c>
    </row>
    <row r="49" spans="1:13" ht="14.45" customHeight="1" x14ac:dyDescent="0.25">
      <c r="A49" s="75"/>
      <c r="B49" s="99">
        <v>10</v>
      </c>
      <c r="C49" s="199">
        <f t="shared" ref="C49:C62" si="39">AB9</f>
        <v>71.93347602257893</v>
      </c>
      <c r="D49" s="199">
        <f t="shared" si="35"/>
        <v>67.792272447948079</v>
      </c>
      <c r="E49" s="200">
        <f t="shared" si="35"/>
        <v>76.07467959720978</v>
      </c>
      <c r="F49" s="201">
        <f t="shared" ref="F49:F62" si="40">AC9</f>
        <v>70.531337429137196</v>
      </c>
      <c r="G49" s="199">
        <f t="shared" si="36"/>
        <v>66.61990825737621</v>
      </c>
      <c r="H49" s="199">
        <f t="shared" si="36"/>
        <v>74.442766600898182</v>
      </c>
      <c r="I49" s="202">
        <f t="shared" si="37"/>
        <v>98.050784320499645</v>
      </c>
      <c r="J49" s="201">
        <f t="shared" si="37"/>
        <v>1.4021385934417225</v>
      </c>
      <c r="K49" s="199">
        <f t="shared" si="38"/>
        <v>0.57935463519230646</v>
      </c>
      <c r="L49" s="199">
        <f t="shared" si="38"/>
        <v>2.2249225516911384</v>
      </c>
      <c r="M49" s="203">
        <f t="shared" ref="M49:M62" si="41">AF9</f>
        <v>1.9492156795003353</v>
      </c>
    </row>
    <row r="50" spans="1:13" ht="14.45" customHeight="1" x14ac:dyDescent="0.25">
      <c r="A50" s="75"/>
      <c r="B50" s="99">
        <v>15</v>
      </c>
      <c r="C50" s="199">
        <f t="shared" si="39"/>
        <v>66.93347602257893</v>
      </c>
      <c r="D50" s="199">
        <f t="shared" si="35"/>
        <v>62.792272447948072</v>
      </c>
      <c r="E50" s="200">
        <f t="shared" si="35"/>
        <v>71.07467959720978</v>
      </c>
      <c r="F50" s="201">
        <f t="shared" si="40"/>
        <v>65.531337429137196</v>
      </c>
      <c r="G50" s="199">
        <f t="shared" si="36"/>
        <v>61.61990825737621</v>
      </c>
      <c r="H50" s="199">
        <f t="shared" si="36"/>
        <v>69.442766600898182</v>
      </c>
      <c r="I50" s="202">
        <f t="shared" si="37"/>
        <v>97.905175889910836</v>
      </c>
      <c r="J50" s="201">
        <f t="shared" si="37"/>
        <v>1.4021385934417225</v>
      </c>
      <c r="K50" s="199">
        <f t="shared" si="38"/>
        <v>0.57935463519230646</v>
      </c>
      <c r="L50" s="199">
        <f t="shared" si="38"/>
        <v>2.2249225516911384</v>
      </c>
      <c r="M50" s="203">
        <f t="shared" si="41"/>
        <v>2.094824110089148</v>
      </c>
    </row>
    <row r="51" spans="1:13" ht="14.45" customHeight="1" x14ac:dyDescent="0.25">
      <c r="A51" s="75"/>
      <c r="B51" s="99">
        <v>20</v>
      </c>
      <c r="C51" s="199">
        <f t="shared" si="39"/>
        <v>61.933476022578922</v>
      </c>
      <c r="D51" s="199">
        <f t="shared" si="35"/>
        <v>57.792272447948065</v>
      </c>
      <c r="E51" s="200">
        <f t="shared" si="35"/>
        <v>66.07467959720978</v>
      </c>
      <c r="F51" s="201">
        <f t="shared" si="40"/>
        <v>60.531337429137196</v>
      </c>
      <c r="G51" s="199">
        <f t="shared" si="36"/>
        <v>56.61990825737621</v>
      </c>
      <c r="H51" s="199">
        <f t="shared" si="36"/>
        <v>64.442766600898182</v>
      </c>
      <c r="I51" s="202">
        <f t="shared" si="37"/>
        <v>97.736057002628826</v>
      </c>
      <c r="J51" s="201">
        <f t="shared" si="37"/>
        <v>1.4021385934417225</v>
      </c>
      <c r="K51" s="199">
        <f t="shared" si="38"/>
        <v>0.57935463519230646</v>
      </c>
      <c r="L51" s="199">
        <f t="shared" si="38"/>
        <v>2.2249225516911384</v>
      </c>
      <c r="M51" s="203">
        <f t="shared" si="41"/>
        <v>2.2639429973711609</v>
      </c>
    </row>
    <row r="52" spans="1:13" ht="14.45" customHeight="1" x14ac:dyDescent="0.25">
      <c r="A52" s="75"/>
      <c r="B52" s="99">
        <v>25</v>
      </c>
      <c r="C52" s="199">
        <f t="shared" si="39"/>
        <v>56.933476022578922</v>
      </c>
      <c r="D52" s="199">
        <f t="shared" si="35"/>
        <v>52.792272447948065</v>
      </c>
      <c r="E52" s="200">
        <f t="shared" si="35"/>
        <v>61.07467959720978</v>
      </c>
      <c r="F52" s="201">
        <f t="shared" si="40"/>
        <v>55.531337429137196</v>
      </c>
      <c r="G52" s="199">
        <f t="shared" si="36"/>
        <v>51.61990825737621</v>
      </c>
      <c r="H52" s="199">
        <f t="shared" si="36"/>
        <v>59.442766600898182</v>
      </c>
      <c r="I52" s="202">
        <f t="shared" si="37"/>
        <v>97.53723346720362</v>
      </c>
      <c r="J52" s="201">
        <f t="shared" si="37"/>
        <v>1.4021385934417225</v>
      </c>
      <c r="K52" s="199">
        <f t="shared" si="38"/>
        <v>0.57935463519230646</v>
      </c>
      <c r="L52" s="199">
        <f t="shared" si="38"/>
        <v>2.2249225516911384</v>
      </c>
      <c r="M52" s="203">
        <f t="shared" si="41"/>
        <v>2.4627665327963753</v>
      </c>
    </row>
    <row r="53" spans="1:13" ht="14.45" customHeight="1" x14ac:dyDescent="0.25">
      <c r="A53" s="75"/>
      <c r="B53" s="99">
        <v>30</v>
      </c>
      <c r="C53" s="199">
        <f t="shared" si="39"/>
        <v>51.933476022578922</v>
      </c>
      <c r="D53" s="199">
        <f t="shared" si="35"/>
        <v>47.792272447948065</v>
      </c>
      <c r="E53" s="200">
        <f t="shared" si="35"/>
        <v>56.07467959720978</v>
      </c>
      <c r="F53" s="201">
        <f t="shared" si="40"/>
        <v>50.531337429137196</v>
      </c>
      <c r="G53" s="199">
        <f t="shared" si="36"/>
        <v>46.61990825737621</v>
      </c>
      <c r="H53" s="199">
        <f t="shared" si="36"/>
        <v>54.442766600898182</v>
      </c>
      <c r="I53" s="202">
        <f t="shared" si="37"/>
        <v>97.300125659156492</v>
      </c>
      <c r="J53" s="201">
        <f t="shared" si="37"/>
        <v>1.4021385934417225</v>
      </c>
      <c r="K53" s="199">
        <f t="shared" si="38"/>
        <v>0.57935463519230646</v>
      </c>
      <c r="L53" s="199">
        <f t="shared" si="38"/>
        <v>2.2249225516911384</v>
      </c>
      <c r="M53" s="203">
        <f t="shared" si="41"/>
        <v>2.6998743408435053</v>
      </c>
    </row>
    <row r="54" spans="1:13" ht="14.45" customHeight="1" x14ac:dyDescent="0.25">
      <c r="A54" s="75"/>
      <c r="B54" s="99">
        <v>35</v>
      </c>
      <c r="C54" s="199">
        <f t="shared" si="39"/>
        <v>46.933476022578922</v>
      </c>
      <c r="D54" s="199">
        <f t="shared" si="35"/>
        <v>42.792272447948065</v>
      </c>
      <c r="E54" s="200">
        <f t="shared" si="35"/>
        <v>51.07467959720978</v>
      </c>
      <c r="F54" s="201">
        <f t="shared" si="40"/>
        <v>45.531337429137203</v>
      </c>
      <c r="G54" s="199">
        <f t="shared" si="36"/>
        <v>41.61990825737621</v>
      </c>
      <c r="H54" s="199">
        <f t="shared" si="36"/>
        <v>49.442766600898196</v>
      </c>
      <c r="I54" s="202">
        <f t="shared" si="37"/>
        <v>97.012497875147417</v>
      </c>
      <c r="J54" s="201">
        <f t="shared" si="37"/>
        <v>1.4021385934417225</v>
      </c>
      <c r="K54" s="199">
        <f t="shared" si="38"/>
        <v>0.57935463519230646</v>
      </c>
      <c r="L54" s="199">
        <f t="shared" si="38"/>
        <v>2.2249225516911384</v>
      </c>
      <c r="M54" s="203">
        <f t="shared" si="41"/>
        <v>2.9875021248525822</v>
      </c>
    </row>
    <row r="55" spans="1:13" ht="14.45" customHeight="1" x14ac:dyDescent="0.25">
      <c r="A55" s="75"/>
      <c r="B55" s="99">
        <v>40</v>
      </c>
      <c r="C55" s="199">
        <f t="shared" si="39"/>
        <v>41.933476022578922</v>
      </c>
      <c r="D55" s="199">
        <f t="shared" si="35"/>
        <v>37.792272447948065</v>
      </c>
      <c r="E55" s="200">
        <f t="shared" si="35"/>
        <v>46.07467959720978</v>
      </c>
      <c r="F55" s="201">
        <f t="shared" si="40"/>
        <v>40.531337429137196</v>
      </c>
      <c r="G55" s="199">
        <f t="shared" si="36"/>
        <v>36.61990825737621</v>
      </c>
      <c r="H55" s="199">
        <f t="shared" si="36"/>
        <v>44.442766600898182</v>
      </c>
      <c r="I55" s="202">
        <f t="shared" si="37"/>
        <v>96.65627864313764</v>
      </c>
      <c r="J55" s="201">
        <f t="shared" si="37"/>
        <v>1.4021385934417225</v>
      </c>
      <c r="K55" s="199">
        <f t="shared" si="38"/>
        <v>0.57935463519230646</v>
      </c>
      <c r="L55" s="199">
        <f t="shared" si="38"/>
        <v>2.2249225516911384</v>
      </c>
      <c r="M55" s="203">
        <f t="shared" si="41"/>
        <v>3.3437213568623463</v>
      </c>
    </row>
    <row r="56" spans="1:13" ht="14.45" customHeight="1" x14ac:dyDescent="0.25">
      <c r="A56" s="75"/>
      <c r="B56" s="99">
        <v>45</v>
      </c>
      <c r="C56" s="199">
        <f t="shared" si="39"/>
        <v>36.933476022578922</v>
      </c>
      <c r="D56" s="199">
        <f t="shared" si="35"/>
        <v>32.792272447948065</v>
      </c>
      <c r="E56" s="200">
        <f t="shared" si="35"/>
        <v>41.07467959720978</v>
      </c>
      <c r="F56" s="201">
        <f t="shared" si="40"/>
        <v>35.531337429137203</v>
      </c>
      <c r="G56" s="199">
        <f t="shared" si="36"/>
        <v>31.619908257376213</v>
      </c>
      <c r="H56" s="199">
        <f t="shared" si="36"/>
        <v>39.442766600898196</v>
      </c>
      <c r="I56" s="202">
        <f t="shared" si="37"/>
        <v>96.203610533206955</v>
      </c>
      <c r="J56" s="201">
        <f t="shared" si="37"/>
        <v>1.4021385934417225</v>
      </c>
      <c r="K56" s="199">
        <f t="shared" si="38"/>
        <v>0.57935463519230646</v>
      </c>
      <c r="L56" s="199">
        <f t="shared" si="38"/>
        <v>2.2249225516911384</v>
      </c>
      <c r="M56" s="203">
        <f t="shared" si="41"/>
        <v>3.7963894667930487</v>
      </c>
    </row>
    <row r="57" spans="1:13" ht="14.45" customHeight="1" x14ac:dyDescent="0.25">
      <c r="A57" s="75"/>
      <c r="B57" s="99">
        <v>50</v>
      </c>
      <c r="C57" s="199">
        <f t="shared" si="39"/>
        <v>31.933476022578915</v>
      </c>
      <c r="D57" s="199">
        <f t="shared" si="35"/>
        <v>27.792272447948058</v>
      </c>
      <c r="E57" s="200">
        <f t="shared" si="35"/>
        <v>36.074679597209773</v>
      </c>
      <c r="F57" s="201">
        <f t="shared" si="40"/>
        <v>30.559908857708624</v>
      </c>
      <c r="G57" s="199">
        <f t="shared" si="36"/>
        <v>26.650473122758775</v>
      </c>
      <c r="H57" s="199">
        <f t="shared" si="36"/>
        <v>34.469344592658473</v>
      </c>
      <c r="I57" s="202">
        <f t="shared" si="37"/>
        <v>95.69866066600737</v>
      </c>
      <c r="J57" s="201">
        <f t="shared" si="37"/>
        <v>1.3735671648702938</v>
      </c>
      <c r="K57" s="199">
        <f t="shared" si="38"/>
        <v>0.56031256638801252</v>
      </c>
      <c r="L57" s="199">
        <f t="shared" si="38"/>
        <v>2.1868217633525751</v>
      </c>
      <c r="M57" s="203">
        <f t="shared" si="41"/>
        <v>4.3013393339926358</v>
      </c>
    </row>
    <row r="58" spans="1:13" ht="14.45" customHeight="1" x14ac:dyDescent="0.25">
      <c r="A58" s="75"/>
      <c r="B58" s="99">
        <v>55</v>
      </c>
      <c r="C58" s="199">
        <f t="shared" si="39"/>
        <v>26.933476022578915</v>
      </c>
      <c r="D58" s="199">
        <f t="shared" si="35"/>
        <v>22.792272447948058</v>
      </c>
      <c r="E58" s="200">
        <f t="shared" si="35"/>
        <v>31.074679597209773</v>
      </c>
      <c r="F58" s="201">
        <f t="shared" si="40"/>
        <v>25.587686635486399</v>
      </c>
      <c r="G58" s="199">
        <f t="shared" si="36"/>
        <v>21.680136364937237</v>
      </c>
      <c r="H58" s="199">
        <f t="shared" si="36"/>
        <v>29.495236906035561</v>
      </c>
      <c r="I58" s="202">
        <f t="shared" si="37"/>
        <v>95.003283698085198</v>
      </c>
      <c r="J58" s="201">
        <f t="shared" si="37"/>
        <v>1.3457893870925162</v>
      </c>
      <c r="K58" s="199">
        <f t="shared" si="38"/>
        <v>0.5416473641148849</v>
      </c>
      <c r="L58" s="199">
        <f t="shared" si="38"/>
        <v>2.1499314100701472</v>
      </c>
      <c r="M58" s="203">
        <f t="shared" si="41"/>
        <v>4.9967163019148062</v>
      </c>
    </row>
    <row r="59" spans="1:13" ht="14.45" customHeight="1" x14ac:dyDescent="0.25">
      <c r="A59" s="75"/>
      <c r="B59" s="99">
        <v>60</v>
      </c>
      <c r="C59" s="199">
        <f t="shared" si="39"/>
        <v>21.933476022578915</v>
      </c>
      <c r="D59" s="199">
        <f t="shared" si="35"/>
        <v>17.792272447948058</v>
      </c>
      <c r="E59" s="200">
        <f t="shared" si="35"/>
        <v>26.074679597209773</v>
      </c>
      <c r="F59" s="201">
        <f t="shared" si="40"/>
        <v>20.661760709560475</v>
      </c>
      <c r="G59" s="199">
        <f t="shared" si="36"/>
        <v>16.760859151474754</v>
      </c>
      <c r="H59" s="199">
        <f t="shared" si="36"/>
        <v>24.562662267646196</v>
      </c>
      <c r="I59" s="202">
        <f t="shared" si="37"/>
        <v>94.201943587467383</v>
      </c>
      <c r="J59" s="201">
        <f t="shared" si="37"/>
        <v>1.2717153130184422</v>
      </c>
      <c r="K59" s="199">
        <f t="shared" si="38"/>
        <v>0.50052905657625524</v>
      </c>
      <c r="L59" s="199">
        <f t="shared" si="38"/>
        <v>2.0429015694606294</v>
      </c>
      <c r="M59" s="203">
        <f t="shared" si="41"/>
        <v>5.798056412532623</v>
      </c>
    </row>
    <row r="60" spans="1:13" ht="14.45" customHeight="1" x14ac:dyDescent="0.25">
      <c r="A60" s="75"/>
      <c r="B60" s="99">
        <v>65</v>
      </c>
      <c r="C60" s="199">
        <f t="shared" si="39"/>
        <v>19.234592934622462</v>
      </c>
      <c r="D60" s="199">
        <f t="shared" si="35"/>
        <v>16.055338650378374</v>
      </c>
      <c r="E60" s="200">
        <f t="shared" si="35"/>
        <v>22.41384721886655</v>
      </c>
      <c r="F60" s="201">
        <f t="shared" si="40"/>
        <v>18.01682901855736</v>
      </c>
      <c r="G60" s="199">
        <f t="shared" si="36"/>
        <v>15.034443346142478</v>
      </c>
      <c r="H60" s="199">
        <f t="shared" si="36"/>
        <v>20.999214690972241</v>
      </c>
      <c r="I60" s="202">
        <f t="shared" si="37"/>
        <v>93.668886468228223</v>
      </c>
      <c r="J60" s="201">
        <f t="shared" si="37"/>
        <v>1.2177639160651035</v>
      </c>
      <c r="K60" s="199">
        <f t="shared" si="38"/>
        <v>0.46082608634968081</v>
      </c>
      <c r="L60" s="199">
        <f t="shared" si="38"/>
        <v>1.9747017457805263</v>
      </c>
      <c r="M60" s="203">
        <f t="shared" si="41"/>
        <v>6.3311135317717913</v>
      </c>
    </row>
    <row r="61" spans="1:13" ht="14.45" customHeight="1" x14ac:dyDescent="0.25">
      <c r="A61" s="75"/>
      <c r="B61" s="99">
        <v>70</v>
      </c>
      <c r="C61" s="199">
        <f t="shared" si="39"/>
        <v>15.755740608251681</v>
      </c>
      <c r="D61" s="199">
        <f t="shared" si="35"/>
        <v>13.072814080057363</v>
      </c>
      <c r="E61" s="200">
        <f t="shared" si="35"/>
        <v>18.438667136446</v>
      </c>
      <c r="F61" s="201">
        <f t="shared" si="40"/>
        <v>14.681987517108931</v>
      </c>
      <c r="G61" s="199">
        <f t="shared" si="36"/>
        <v>12.182269009267035</v>
      </c>
      <c r="H61" s="199">
        <f t="shared" si="36"/>
        <v>17.181706024950827</v>
      </c>
      <c r="I61" s="202">
        <f t="shared" si="37"/>
        <v>93.185004006854498</v>
      </c>
      <c r="J61" s="201">
        <f t="shared" si="37"/>
        <v>1.0737530911427511</v>
      </c>
      <c r="K61" s="199">
        <f t="shared" si="38"/>
        <v>0.3372021813100563</v>
      </c>
      <c r="L61" s="199">
        <f t="shared" si="38"/>
        <v>1.8103040009754459</v>
      </c>
      <c r="M61" s="203">
        <f t="shared" si="41"/>
        <v>6.8149959931455033</v>
      </c>
    </row>
    <row r="62" spans="1:13" ht="14.45" customHeight="1" x14ac:dyDescent="0.25">
      <c r="A62" s="75"/>
      <c r="B62" s="99">
        <v>75</v>
      </c>
      <c r="C62" s="199">
        <f t="shared" si="39"/>
        <v>12.173452707917871</v>
      </c>
      <c r="D62" s="199">
        <f t="shared" si="35"/>
        <v>9.7265472462216493</v>
      </c>
      <c r="E62" s="200">
        <f t="shared" si="35"/>
        <v>14.620358169614093</v>
      </c>
      <c r="F62" s="201">
        <f t="shared" si="40"/>
        <v>10.983555815749952</v>
      </c>
      <c r="G62" s="199">
        <f t="shared" si="36"/>
        <v>8.6880166341176874</v>
      </c>
      <c r="H62" s="199">
        <f t="shared" si="36"/>
        <v>13.279094997382217</v>
      </c>
      <c r="I62" s="202">
        <f t="shared" si="37"/>
        <v>90.225477350448116</v>
      </c>
      <c r="J62" s="201">
        <f t="shared" si="37"/>
        <v>1.1898968921679192</v>
      </c>
      <c r="K62" s="199">
        <f t="shared" si="38"/>
        <v>0.38548753245169287</v>
      </c>
      <c r="L62" s="199">
        <f t="shared" si="38"/>
        <v>1.9943062518841455</v>
      </c>
      <c r="M62" s="203">
        <f t="shared" si="41"/>
        <v>9.7745226495518818</v>
      </c>
    </row>
    <row r="63" spans="1:13" ht="14.45" customHeight="1" x14ac:dyDescent="0.25">
      <c r="A63" s="75"/>
      <c r="B63" s="99">
        <v>80</v>
      </c>
      <c r="C63" s="199">
        <f>AB23</f>
        <v>8.3233344647531116</v>
      </c>
      <c r="D63" s="199">
        <f t="shared" si="35"/>
        <v>6.1613423700811776</v>
      </c>
      <c r="E63" s="200">
        <f t="shared" si="35"/>
        <v>10.485326559425046</v>
      </c>
      <c r="F63" s="201">
        <f>AC23</f>
        <v>7.3989924319628217</v>
      </c>
      <c r="G63" s="199">
        <f t="shared" si="36"/>
        <v>5.3903812295117266</v>
      </c>
      <c r="H63" s="199">
        <f t="shared" si="36"/>
        <v>9.4076036344139169</v>
      </c>
      <c r="I63" s="202">
        <f t="shared" si="37"/>
        <v>88.894570599023652</v>
      </c>
      <c r="J63" s="201">
        <f t="shared" si="37"/>
        <v>0.9243420327902897</v>
      </c>
      <c r="K63" s="199">
        <f t="shared" si="38"/>
        <v>0.22769066287250739</v>
      </c>
      <c r="L63" s="199">
        <f t="shared" si="38"/>
        <v>1.6209934027080721</v>
      </c>
      <c r="M63" s="203">
        <f>AF23</f>
        <v>11.105429400976352</v>
      </c>
    </row>
    <row r="64" spans="1:13" ht="14.45" customHeight="1" x14ac:dyDescent="0.25">
      <c r="A64" s="51"/>
      <c r="B64" s="121">
        <v>85</v>
      </c>
      <c r="C64" s="204">
        <f>AB24</f>
        <v>8.0392464290300829</v>
      </c>
      <c r="D64" s="204">
        <f t="shared" si="35"/>
        <v>3.593645402330699</v>
      </c>
      <c r="E64" s="205">
        <f t="shared" si="35"/>
        <v>12.484847455729467</v>
      </c>
      <c r="F64" s="206">
        <f>AC24</f>
        <v>7.0019243091552337</v>
      </c>
      <c r="G64" s="204">
        <f t="shared" si="36"/>
        <v>3.0154130669673553</v>
      </c>
      <c r="H64" s="204">
        <f t="shared" si="36"/>
        <v>10.988435551343112</v>
      </c>
      <c r="I64" s="207">
        <f t="shared" si="37"/>
        <v>87.096774193548384</v>
      </c>
      <c r="J64" s="206">
        <f t="shared" si="37"/>
        <v>1.0373221198748495</v>
      </c>
      <c r="K64" s="204">
        <f t="shared" si="38"/>
        <v>-7.133811734285822E-2</v>
      </c>
      <c r="L64" s="204">
        <f t="shared" si="38"/>
        <v>2.1459823570925574</v>
      </c>
      <c r="M64" s="208">
        <f>AF24</f>
        <v>12.903225806451612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86.606846067882685</v>
      </c>
      <c r="D65" s="210">
        <f t="shared" si="35"/>
        <v>83.976886224628515</v>
      </c>
      <c r="E65" s="211">
        <f t="shared" si="35"/>
        <v>89.236805911136855</v>
      </c>
      <c r="F65" s="212">
        <f>AC25</f>
        <v>83.879127836574</v>
      </c>
      <c r="G65" s="210">
        <f t="shared" si="36"/>
        <v>81.673648227249956</v>
      </c>
      <c r="H65" s="210">
        <f t="shared" si="36"/>
        <v>86.084607445898044</v>
      </c>
      <c r="I65" s="213">
        <f t="shared" si="37"/>
        <v>96.850458878076807</v>
      </c>
      <c r="J65" s="212">
        <f t="shared" si="37"/>
        <v>2.727718231308661</v>
      </c>
      <c r="K65" s="210">
        <f t="shared" si="38"/>
        <v>1.85451249128441</v>
      </c>
      <c r="L65" s="210">
        <f t="shared" si="38"/>
        <v>3.6009239713329118</v>
      </c>
      <c r="M65" s="214">
        <f>AF25</f>
        <v>3.1495411219231655</v>
      </c>
    </row>
    <row r="66" spans="1:13" ht="14.45" customHeight="1" x14ac:dyDescent="0.25">
      <c r="A66" s="155"/>
      <c r="B66" s="99">
        <v>5</v>
      </c>
      <c r="C66" s="199">
        <f>AB26</f>
        <v>81.606846067882685</v>
      </c>
      <c r="D66" s="199">
        <f t="shared" si="35"/>
        <v>78.976886224628515</v>
      </c>
      <c r="E66" s="200">
        <f t="shared" si="35"/>
        <v>84.236805911136855</v>
      </c>
      <c r="F66" s="201">
        <f>AC26</f>
        <v>78.879127836574</v>
      </c>
      <c r="G66" s="199">
        <f t="shared" si="36"/>
        <v>76.673648227249956</v>
      </c>
      <c r="H66" s="199">
        <f t="shared" si="36"/>
        <v>81.084607445898044</v>
      </c>
      <c r="I66" s="202">
        <f t="shared" si="37"/>
        <v>96.657488479533086</v>
      </c>
      <c r="J66" s="201">
        <f t="shared" si="37"/>
        <v>2.727718231308661</v>
      </c>
      <c r="K66" s="199">
        <f t="shared" si="38"/>
        <v>1.85451249128441</v>
      </c>
      <c r="L66" s="199">
        <f t="shared" si="38"/>
        <v>3.6009239713329118</v>
      </c>
      <c r="M66" s="203">
        <f>AF26</f>
        <v>3.3425115204668914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76.606846067882685</v>
      </c>
      <c r="D67" s="199">
        <f t="shared" si="35"/>
        <v>73.976886224628515</v>
      </c>
      <c r="E67" s="200">
        <f t="shared" si="35"/>
        <v>79.236805911136855</v>
      </c>
      <c r="F67" s="201">
        <f t="shared" ref="F67:F80" si="43">AC27</f>
        <v>73.879127836574</v>
      </c>
      <c r="G67" s="199">
        <f t="shared" si="36"/>
        <v>71.673648227249956</v>
      </c>
      <c r="H67" s="199">
        <f t="shared" si="36"/>
        <v>76.084607445898044</v>
      </c>
      <c r="I67" s="202">
        <f t="shared" si="37"/>
        <v>96.439328374266182</v>
      </c>
      <c r="J67" s="201">
        <f t="shared" si="37"/>
        <v>2.727718231308661</v>
      </c>
      <c r="K67" s="199">
        <f t="shared" si="38"/>
        <v>1.85451249128441</v>
      </c>
      <c r="L67" s="199">
        <f t="shared" si="38"/>
        <v>3.6009239713329118</v>
      </c>
      <c r="M67" s="203">
        <f t="shared" ref="M67:M80" si="44">AF27</f>
        <v>3.5606716257337903</v>
      </c>
    </row>
    <row r="68" spans="1:13" ht="14.45" customHeight="1" x14ac:dyDescent="0.25">
      <c r="A68" s="155"/>
      <c r="B68" s="99">
        <v>15</v>
      </c>
      <c r="C68" s="199">
        <f t="shared" si="42"/>
        <v>71.606846067882685</v>
      </c>
      <c r="D68" s="199">
        <f t="shared" si="35"/>
        <v>68.976886224628515</v>
      </c>
      <c r="E68" s="200">
        <f t="shared" si="35"/>
        <v>74.236805911136855</v>
      </c>
      <c r="F68" s="201">
        <f t="shared" si="43"/>
        <v>68.879127836574</v>
      </c>
      <c r="G68" s="199">
        <f t="shared" si="36"/>
        <v>66.673648227249956</v>
      </c>
      <c r="H68" s="199">
        <f t="shared" si="36"/>
        <v>71.084607445898044</v>
      </c>
      <c r="I68" s="202">
        <f t="shared" si="37"/>
        <v>96.190701893611077</v>
      </c>
      <c r="J68" s="201">
        <f t="shared" si="37"/>
        <v>2.727718231308661</v>
      </c>
      <c r="K68" s="199">
        <f t="shared" si="38"/>
        <v>1.85451249128441</v>
      </c>
      <c r="L68" s="199">
        <f t="shared" si="38"/>
        <v>3.6009239713329118</v>
      </c>
      <c r="M68" s="203">
        <f t="shared" si="44"/>
        <v>3.809298106388888</v>
      </c>
    </row>
    <row r="69" spans="1:13" ht="14.45" customHeight="1" x14ac:dyDescent="0.25">
      <c r="A69" s="155"/>
      <c r="B69" s="99">
        <v>20</v>
      </c>
      <c r="C69" s="199">
        <f t="shared" si="42"/>
        <v>66.606846067882685</v>
      </c>
      <c r="D69" s="199">
        <f t="shared" si="35"/>
        <v>63.976886224628522</v>
      </c>
      <c r="E69" s="200">
        <f t="shared" si="35"/>
        <v>69.236805911136855</v>
      </c>
      <c r="F69" s="201">
        <f t="shared" si="43"/>
        <v>63.879127836574</v>
      </c>
      <c r="G69" s="199">
        <f t="shared" si="36"/>
        <v>61.673648227249963</v>
      </c>
      <c r="H69" s="199">
        <f t="shared" si="36"/>
        <v>66.084607445898044</v>
      </c>
      <c r="I69" s="202">
        <f t="shared" si="37"/>
        <v>95.90474794658688</v>
      </c>
      <c r="J69" s="201">
        <f t="shared" si="37"/>
        <v>2.727718231308661</v>
      </c>
      <c r="K69" s="199">
        <f t="shared" si="38"/>
        <v>1.85451249128441</v>
      </c>
      <c r="L69" s="199">
        <f t="shared" si="38"/>
        <v>3.6009239713329118</v>
      </c>
      <c r="M69" s="203">
        <f t="shared" si="44"/>
        <v>4.0952520534130894</v>
      </c>
    </row>
    <row r="70" spans="1:13" ht="14.45" customHeight="1" x14ac:dyDescent="0.25">
      <c r="A70" s="155"/>
      <c r="B70" s="99">
        <v>25</v>
      </c>
      <c r="C70" s="199">
        <f t="shared" si="42"/>
        <v>61.606846067882685</v>
      </c>
      <c r="D70" s="199">
        <f t="shared" si="35"/>
        <v>58.976886224628522</v>
      </c>
      <c r="E70" s="200">
        <f t="shared" si="35"/>
        <v>64.236805911136855</v>
      </c>
      <c r="F70" s="201">
        <f t="shared" si="43"/>
        <v>58.879127836574</v>
      </c>
      <c r="G70" s="199">
        <f t="shared" si="36"/>
        <v>56.673648227249963</v>
      </c>
      <c r="H70" s="199">
        <f t="shared" si="36"/>
        <v>61.084607445898037</v>
      </c>
      <c r="I70" s="202">
        <f t="shared" si="37"/>
        <v>95.572378062816114</v>
      </c>
      <c r="J70" s="201">
        <f t="shared" si="37"/>
        <v>2.727718231308661</v>
      </c>
      <c r="K70" s="199">
        <f t="shared" si="38"/>
        <v>1.85451249128441</v>
      </c>
      <c r="L70" s="199">
        <f t="shared" si="38"/>
        <v>3.6009239713329118</v>
      </c>
      <c r="M70" s="203">
        <f t="shared" si="44"/>
        <v>4.4276219371838517</v>
      </c>
    </row>
    <row r="71" spans="1:13" ht="14.45" customHeight="1" x14ac:dyDescent="0.25">
      <c r="A71" s="155"/>
      <c r="B71" s="99">
        <v>30</v>
      </c>
      <c r="C71" s="199">
        <f t="shared" si="42"/>
        <v>56.606846067882671</v>
      </c>
      <c r="D71" s="199">
        <f t="shared" si="35"/>
        <v>53.976886224628508</v>
      </c>
      <c r="E71" s="200">
        <f t="shared" si="35"/>
        <v>59.236805911136834</v>
      </c>
      <c r="F71" s="201">
        <f t="shared" si="43"/>
        <v>53.879127836574</v>
      </c>
      <c r="G71" s="199">
        <f t="shared" si="36"/>
        <v>51.673648227249963</v>
      </c>
      <c r="H71" s="199">
        <f t="shared" si="36"/>
        <v>56.084607445898037</v>
      </c>
      <c r="I71" s="202">
        <f t="shared" si="37"/>
        <v>95.181292686687385</v>
      </c>
      <c r="J71" s="201">
        <f t="shared" si="37"/>
        <v>2.727718231308661</v>
      </c>
      <c r="K71" s="199">
        <f t="shared" si="38"/>
        <v>1.85451249128441</v>
      </c>
      <c r="L71" s="199">
        <f t="shared" si="38"/>
        <v>3.6009239713329118</v>
      </c>
      <c r="M71" s="203">
        <f t="shared" si="44"/>
        <v>4.8187073133125873</v>
      </c>
    </row>
    <row r="72" spans="1:13" ht="14.45" customHeight="1" x14ac:dyDescent="0.25">
      <c r="A72" s="155"/>
      <c r="B72" s="99">
        <v>35</v>
      </c>
      <c r="C72" s="199">
        <f t="shared" si="42"/>
        <v>51.606846067882685</v>
      </c>
      <c r="D72" s="199">
        <f t="shared" si="35"/>
        <v>48.976886224628522</v>
      </c>
      <c r="E72" s="200">
        <f t="shared" si="35"/>
        <v>54.236805911136848</v>
      </c>
      <c r="F72" s="201">
        <f t="shared" si="43"/>
        <v>48.879127836574021</v>
      </c>
      <c r="G72" s="199">
        <f t="shared" si="36"/>
        <v>46.673648227249984</v>
      </c>
      <c r="H72" s="199">
        <f t="shared" si="36"/>
        <v>51.084607445898058</v>
      </c>
      <c r="I72" s="202">
        <f t="shared" si="37"/>
        <v>94.714425625389552</v>
      </c>
      <c r="J72" s="201">
        <f t="shared" si="37"/>
        <v>2.727718231308661</v>
      </c>
      <c r="K72" s="199">
        <f t="shared" si="38"/>
        <v>1.85451249128441</v>
      </c>
      <c r="L72" s="199">
        <f t="shared" si="38"/>
        <v>3.6009239713329118</v>
      </c>
      <c r="M72" s="203">
        <f t="shared" si="44"/>
        <v>5.2855743746104373</v>
      </c>
    </row>
    <row r="73" spans="1:13" ht="14.45" customHeight="1" x14ac:dyDescent="0.25">
      <c r="A73" s="155"/>
      <c r="B73" s="99">
        <v>40</v>
      </c>
      <c r="C73" s="199">
        <f t="shared" si="42"/>
        <v>46.606846067882685</v>
      </c>
      <c r="D73" s="199">
        <f t="shared" si="35"/>
        <v>43.976886224628522</v>
      </c>
      <c r="E73" s="200">
        <f t="shared" si="35"/>
        <v>49.236805911136848</v>
      </c>
      <c r="F73" s="201">
        <f t="shared" si="43"/>
        <v>43.879127836574021</v>
      </c>
      <c r="G73" s="199">
        <f t="shared" si="36"/>
        <v>41.673648227249984</v>
      </c>
      <c r="H73" s="199">
        <f t="shared" si="36"/>
        <v>46.084607445898058</v>
      </c>
      <c r="I73" s="202">
        <f t="shared" si="37"/>
        <v>94.147387215741333</v>
      </c>
      <c r="J73" s="201">
        <f t="shared" si="37"/>
        <v>2.727718231308661</v>
      </c>
      <c r="K73" s="199">
        <f t="shared" si="38"/>
        <v>1.85451249128441</v>
      </c>
      <c r="L73" s="199">
        <f t="shared" si="38"/>
        <v>3.6009239713329118</v>
      </c>
      <c r="M73" s="203">
        <f t="shared" si="44"/>
        <v>5.8526127842586693</v>
      </c>
    </row>
    <row r="74" spans="1:13" ht="14.45" customHeight="1" x14ac:dyDescent="0.25">
      <c r="A74" s="155"/>
      <c r="B74" s="99">
        <v>45</v>
      </c>
      <c r="C74" s="199">
        <f t="shared" si="42"/>
        <v>41.606846067882671</v>
      </c>
      <c r="D74" s="199">
        <f t="shared" si="35"/>
        <v>38.976886224628508</v>
      </c>
      <c r="E74" s="200">
        <f t="shared" si="35"/>
        <v>44.236805911136834</v>
      </c>
      <c r="F74" s="201">
        <f t="shared" si="43"/>
        <v>38.879127836574021</v>
      </c>
      <c r="G74" s="199">
        <f t="shared" si="36"/>
        <v>36.673648227249984</v>
      </c>
      <c r="H74" s="199">
        <f t="shared" si="36"/>
        <v>41.084607445898058</v>
      </c>
      <c r="I74" s="202">
        <f t="shared" si="37"/>
        <v>93.444063924339986</v>
      </c>
      <c r="J74" s="201">
        <f t="shared" si="37"/>
        <v>2.727718231308661</v>
      </c>
      <c r="K74" s="199">
        <f t="shared" si="38"/>
        <v>1.85451249128441</v>
      </c>
      <c r="L74" s="199">
        <f t="shared" si="38"/>
        <v>3.6009239713329118</v>
      </c>
      <c r="M74" s="203">
        <f t="shared" si="44"/>
        <v>6.5559360756600409</v>
      </c>
    </row>
    <row r="75" spans="1:13" ht="14.45" customHeight="1" x14ac:dyDescent="0.25">
      <c r="A75" s="155"/>
      <c r="B75" s="99">
        <v>50</v>
      </c>
      <c r="C75" s="199">
        <f t="shared" si="42"/>
        <v>36.606846067882671</v>
      </c>
      <c r="D75" s="199">
        <f t="shared" si="35"/>
        <v>33.976886224628508</v>
      </c>
      <c r="E75" s="200">
        <f t="shared" si="35"/>
        <v>39.236805911136834</v>
      </c>
      <c r="F75" s="201">
        <f t="shared" si="43"/>
        <v>33.879127836574021</v>
      </c>
      <c r="G75" s="199">
        <f t="shared" si="36"/>
        <v>31.673648227249984</v>
      </c>
      <c r="H75" s="199">
        <f t="shared" si="36"/>
        <v>36.084607445898058</v>
      </c>
      <c r="I75" s="202">
        <f t="shared" si="37"/>
        <v>92.548611737131225</v>
      </c>
      <c r="J75" s="201">
        <f t="shared" si="37"/>
        <v>2.727718231308661</v>
      </c>
      <c r="K75" s="199">
        <f t="shared" si="38"/>
        <v>1.85451249128441</v>
      </c>
      <c r="L75" s="199">
        <f t="shared" si="38"/>
        <v>3.6009239713329118</v>
      </c>
      <c r="M75" s="203">
        <f t="shared" si="44"/>
        <v>7.4513882628688073</v>
      </c>
    </row>
    <row r="76" spans="1:13" ht="14.45" customHeight="1" x14ac:dyDescent="0.25">
      <c r="A76" s="155"/>
      <c r="B76" s="99">
        <v>55</v>
      </c>
      <c r="C76" s="199">
        <f t="shared" si="42"/>
        <v>31.606846067882675</v>
      </c>
      <c r="D76" s="199">
        <f t="shared" si="35"/>
        <v>28.976886224628508</v>
      </c>
      <c r="E76" s="200">
        <f t="shared" si="35"/>
        <v>34.236805911136841</v>
      </c>
      <c r="F76" s="201">
        <f t="shared" si="43"/>
        <v>28.879127836574018</v>
      </c>
      <c r="G76" s="199">
        <f t="shared" si="36"/>
        <v>26.673648227249981</v>
      </c>
      <c r="H76" s="199">
        <f t="shared" si="36"/>
        <v>31.084607445898055</v>
      </c>
      <c r="I76" s="202">
        <f t="shared" si="37"/>
        <v>91.369849982974316</v>
      </c>
      <c r="J76" s="201">
        <f t="shared" si="37"/>
        <v>2.727718231308661</v>
      </c>
      <c r="K76" s="199">
        <f t="shared" si="38"/>
        <v>1.85451249128441</v>
      </c>
      <c r="L76" s="199">
        <f t="shared" si="38"/>
        <v>3.6009239713329118</v>
      </c>
      <c r="M76" s="203">
        <f t="shared" si="44"/>
        <v>8.6301500170256915</v>
      </c>
    </row>
    <row r="77" spans="1:13" ht="14.45" customHeight="1" x14ac:dyDescent="0.25">
      <c r="A77" s="155"/>
      <c r="B77" s="99">
        <v>60</v>
      </c>
      <c r="C77" s="199">
        <f t="shared" si="42"/>
        <v>26.606846067882675</v>
      </c>
      <c r="D77" s="199">
        <f t="shared" si="35"/>
        <v>23.976886224628508</v>
      </c>
      <c r="E77" s="200">
        <f t="shared" si="35"/>
        <v>29.236805911136841</v>
      </c>
      <c r="F77" s="201">
        <f t="shared" si="43"/>
        <v>23.879127836574014</v>
      </c>
      <c r="G77" s="199">
        <f t="shared" si="36"/>
        <v>21.673648227249977</v>
      </c>
      <c r="H77" s="199">
        <f t="shared" si="36"/>
        <v>26.084607445898051</v>
      </c>
      <c r="I77" s="202">
        <f t="shared" si="37"/>
        <v>89.748058735148959</v>
      </c>
      <c r="J77" s="201">
        <f t="shared" si="37"/>
        <v>2.727718231308661</v>
      </c>
      <c r="K77" s="199">
        <f t="shared" si="38"/>
        <v>1.85451249128441</v>
      </c>
      <c r="L77" s="199">
        <f t="shared" si="38"/>
        <v>3.6009239713329118</v>
      </c>
      <c r="M77" s="203">
        <f t="shared" si="44"/>
        <v>10.251941264851043</v>
      </c>
    </row>
    <row r="78" spans="1:13" ht="14.45" customHeight="1" x14ac:dyDescent="0.25">
      <c r="A78" s="155"/>
      <c r="B78" s="99">
        <v>65</v>
      </c>
      <c r="C78" s="199">
        <f t="shared" si="42"/>
        <v>21.606846067882675</v>
      </c>
      <c r="D78" s="199">
        <f t="shared" si="35"/>
        <v>18.976886224628508</v>
      </c>
      <c r="E78" s="200">
        <f t="shared" si="35"/>
        <v>24.236805911136841</v>
      </c>
      <c r="F78" s="201">
        <f t="shared" si="43"/>
        <v>18.879127836574014</v>
      </c>
      <c r="G78" s="199">
        <f t="shared" si="36"/>
        <v>16.673648227249977</v>
      </c>
      <c r="H78" s="199">
        <f t="shared" si="36"/>
        <v>21.084607445898051</v>
      </c>
      <c r="I78" s="202">
        <f t="shared" si="37"/>
        <v>87.375676104050854</v>
      </c>
      <c r="J78" s="201">
        <f t="shared" si="37"/>
        <v>2.727718231308661</v>
      </c>
      <c r="K78" s="199">
        <f t="shared" si="38"/>
        <v>1.85451249128441</v>
      </c>
      <c r="L78" s="199">
        <f t="shared" si="38"/>
        <v>3.6009239713329118</v>
      </c>
      <c r="M78" s="203">
        <f t="shared" si="44"/>
        <v>12.624323895949146</v>
      </c>
    </row>
    <row r="79" spans="1:13" ht="14.45" customHeight="1" x14ac:dyDescent="0.25">
      <c r="A79" s="155"/>
      <c r="B79" s="99">
        <v>70</v>
      </c>
      <c r="C79" s="199">
        <f t="shared" si="42"/>
        <v>18.177116470585609</v>
      </c>
      <c r="D79" s="199">
        <f t="shared" si="35"/>
        <v>16.449940591597915</v>
      </c>
      <c r="E79" s="200">
        <f t="shared" si="35"/>
        <v>19.904292349573304</v>
      </c>
      <c r="F79" s="201">
        <f t="shared" si="43"/>
        <v>15.350402116067523</v>
      </c>
      <c r="G79" s="199">
        <f t="shared" si="36"/>
        <v>13.987748192617159</v>
      </c>
      <c r="H79" s="199">
        <f t="shared" si="36"/>
        <v>16.713056039517884</v>
      </c>
      <c r="I79" s="202">
        <f t="shared" si="37"/>
        <v>84.449049665868046</v>
      </c>
      <c r="J79" s="201">
        <f t="shared" si="37"/>
        <v>2.8267143545180864</v>
      </c>
      <c r="K79" s="199">
        <f t="shared" si="38"/>
        <v>1.9711839805648277</v>
      </c>
      <c r="L79" s="199">
        <f t="shared" si="38"/>
        <v>3.6822447284713453</v>
      </c>
      <c r="M79" s="203">
        <f t="shared" si="44"/>
        <v>15.550950334131949</v>
      </c>
    </row>
    <row r="80" spans="1:13" ht="14.45" customHeight="1" x14ac:dyDescent="0.25">
      <c r="A80" s="155"/>
      <c r="B80" s="99">
        <v>75</v>
      </c>
      <c r="C80" s="199">
        <f t="shared" si="42"/>
        <v>13.177116470585608</v>
      </c>
      <c r="D80" s="199">
        <f t="shared" si="35"/>
        <v>11.449940591597914</v>
      </c>
      <c r="E80" s="200">
        <f t="shared" si="35"/>
        <v>14.904292349573302</v>
      </c>
      <c r="F80" s="201">
        <f t="shared" si="43"/>
        <v>10.459097768241435</v>
      </c>
      <c r="G80" s="199">
        <f t="shared" si="36"/>
        <v>9.1128344668172776</v>
      </c>
      <c r="H80" s="199">
        <f t="shared" si="36"/>
        <v>11.805361069665592</v>
      </c>
      <c r="I80" s="202">
        <f t="shared" si="37"/>
        <v>79.373190573131652</v>
      </c>
      <c r="J80" s="201">
        <f t="shared" si="37"/>
        <v>2.7180187023441733</v>
      </c>
      <c r="K80" s="199">
        <f t="shared" si="38"/>
        <v>1.888843580657924</v>
      </c>
      <c r="L80" s="199">
        <f t="shared" si="38"/>
        <v>3.5471938240304226</v>
      </c>
      <c r="M80" s="203">
        <f t="shared" si="44"/>
        <v>20.626809426868345</v>
      </c>
    </row>
    <row r="81" spans="1:13" ht="14.45" customHeight="1" x14ac:dyDescent="0.25">
      <c r="A81" s="155"/>
      <c r="B81" s="99">
        <v>80</v>
      </c>
      <c r="C81" s="199">
        <f>AB41</f>
        <v>9.4827813165693104</v>
      </c>
      <c r="D81" s="199">
        <f t="shared" si="35"/>
        <v>8.334261756529818</v>
      </c>
      <c r="E81" s="200">
        <f t="shared" si="35"/>
        <v>10.631300876608803</v>
      </c>
      <c r="F81" s="201">
        <f>AC41</f>
        <v>6.4253444101844943</v>
      </c>
      <c r="G81" s="199">
        <f t="shared" si="36"/>
        <v>5.4514322813735934</v>
      </c>
      <c r="H81" s="199">
        <f t="shared" si="36"/>
        <v>7.3992565389953953</v>
      </c>
      <c r="I81" s="202">
        <f t="shared" si="37"/>
        <v>67.758015245563641</v>
      </c>
      <c r="J81" s="201">
        <f t="shared" si="37"/>
        <v>3.0574369063848157</v>
      </c>
      <c r="K81" s="199">
        <f t="shared" si="38"/>
        <v>2.2183773341918656</v>
      </c>
      <c r="L81" s="199">
        <f t="shared" si="38"/>
        <v>3.8964964785777658</v>
      </c>
      <c r="M81" s="203">
        <f>AF41</f>
        <v>32.241984754436345</v>
      </c>
    </row>
    <row r="82" spans="1:13" ht="14.45" customHeight="1" thickBot="1" x14ac:dyDescent="0.3">
      <c r="A82" s="157"/>
      <c r="B82" s="215">
        <v>85</v>
      </c>
      <c r="C82" s="216">
        <f>AB42</f>
        <v>6.2215121567069263</v>
      </c>
      <c r="D82" s="216">
        <f t="shared" si="35"/>
        <v>4.1470610839711792</v>
      </c>
      <c r="E82" s="217">
        <f t="shared" si="35"/>
        <v>8.2959632294426733</v>
      </c>
      <c r="F82" s="218">
        <f>AC42</f>
        <v>3.0218773332576507</v>
      </c>
      <c r="G82" s="216">
        <f t="shared" si="36"/>
        <v>1.7785478890857873</v>
      </c>
      <c r="H82" s="216">
        <f t="shared" si="36"/>
        <v>4.2652067774295137</v>
      </c>
      <c r="I82" s="219">
        <f t="shared" si="37"/>
        <v>48.571428571428591</v>
      </c>
      <c r="J82" s="218">
        <f t="shared" si="37"/>
        <v>3.199634823449276</v>
      </c>
      <c r="K82" s="216">
        <f t="shared" si="38"/>
        <v>1.9078063188067893</v>
      </c>
      <c r="L82" s="216">
        <f t="shared" si="38"/>
        <v>4.4914633280917631</v>
      </c>
      <c r="M82" s="220">
        <f>AF42</f>
        <v>51.428571428571423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" right="0.7" top="0.75" bottom="0.75" header="0.3" footer="0.3"/>
  <pageSetup paperSize="9" scale="5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2B9F9-DA27-4739-8CDA-34062C1211CD}">
  <dimension ref="A1:AU84"/>
  <sheetViews>
    <sheetView showGridLines="0" view="pageBreakPreview" topLeftCell="A62" zoomScaleNormal="100" zoomScaleSheetLayoutView="100" workbookViewId="0">
      <selection activeCell="O8" sqref="O8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109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262</v>
      </c>
      <c r="D7" s="78">
        <v>2</v>
      </c>
      <c r="E7" s="78">
        <v>85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7.6335877862595417E-3</v>
      </c>
      <c r="R7" s="87">
        <f>IF(P7=0,Q7,Q7/P7)</f>
        <v>8.0116745483260372E-3</v>
      </c>
      <c r="S7" s="88">
        <f>IF(E7&lt;0.5,0,F7/E7)</f>
        <v>0</v>
      </c>
      <c r="T7" s="89">
        <f>5*R7/(1+5*(1-O7)*R7)</f>
        <v>3.8756064916953506E-2</v>
      </c>
      <c r="U7" s="90">
        <v>100000</v>
      </c>
      <c r="V7" s="90">
        <f>5*U7*((1-T7)+O7*T7)</f>
        <v>483744.87359888107</v>
      </c>
      <c r="W7" s="91">
        <f>SUM(V7:V$24)</f>
        <v>7636670.5446722209</v>
      </c>
      <c r="X7" s="92">
        <f t="shared" ref="X7:X42" si="0">V7*(1-S7)</f>
        <v>483744.87359888107</v>
      </c>
      <c r="Y7" s="90">
        <f>SUM(X7:X$24)</f>
        <v>7490683.2072660057</v>
      </c>
      <c r="Z7" s="90">
        <f t="shared" ref="Z7:Z42" si="1">V7*S7</f>
        <v>0</v>
      </c>
      <c r="AA7" s="91">
        <f>SUM(Z7:Z$24)</f>
        <v>145987.337406215</v>
      </c>
      <c r="AB7" s="84">
        <f t="shared" ref="AB7:AB42" si="2">W7/U7</f>
        <v>76.366705446722207</v>
      </c>
      <c r="AC7" s="85">
        <f t="shared" ref="AC7:AC42" si="3">Y7/U7</f>
        <v>74.906832072660052</v>
      </c>
      <c r="AD7" s="93">
        <f>AC7/AB7*100</f>
        <v>98.088337888190495</v>
      </c>
      <c r="AE7" s="85">
        <f t="shared" ref="AE7:AE42" si="4">AA7/U7</f>
        <v>1.4598733740621499</v>
      </c>
      <c r="AF7" s="94">
        <f>AE7/AB7*100</f>
        <v>1.9116621118094996</v>
      </c>
      <c r="AH7" s="95">
        <f>IF(D7=0,0,T7*T7*(1-T7)/D7)</f>
        <v>7.2190984807012656E-4</v>
      </c>
      <c r="AI7" s="96">
        <f>IF(E7&lt;0.5,0,S7*(1-S7)/E7)</f>
        <v>0</v>
      </c>
      <c r="AJ7" s="96">
        <f>U7*U7*((1-O7)*5+AB8)^2*AH7</f>
        <v>44607739809.738213</v>
      </c>
      <c r="AK7" s="96">
        <f>SUM(AJ7:AJ$24)/U7/U7</f>
        <v>6.3530614191283883</v>
      </c>
      <c r="AL7" s="96">
        <f>U7*U7*((1-O7)*5*(1-S7)+AC8)^2*AH7+V7*V7*AI7</f>
        <v>42900704995.645401</v>
      </c>
      <c r="AM7" s="96">
        <f>SUM(AL7:AL$24)/U7/U7</f>
        <v>5.9570118841479234</v>
      </c>
      <c r="AN7" s="96">
        <f>U7*U7*((1-O7)*5*S7+AE8)^2*AH7+V7*V7*AI7</f>
        <v>16651222.21179465</v>
      </c>
      <c r="AO7" s="97">
        <f>SUM(AN7:AN$24)/U7/U7</f>
        <v>4.0597379535675514E-2</v>
      </c>
      <c r="AP7" s="84">
        <f t="shared" ref="AP7:AP42" si="5">AB7-1.96*SQRT(AK7)</f>
        <v>71.426470558812156</v>
      </c>
      <c r="AQ7" s="85">
        <f t="shared" ref="AQ7:AQ42" si="6">AB7+1.96*SQRT(AK7)</f>
        <v>81.306940334632259</v>
      </c>
      <c r="AR7" s="85">
        <f t="shared" ref="AR7:AR42" si="7">AC7-1.96*SQRT(AM7)</f>
        <v>70.123061922021265</v>
      </c>
      <c r="AS7" s="85">
        <f t="shared" ref="AS7:AS42" si="8">AC7+1.96*SQRT(AM7)</f>
        <v>79.690602223298839</v>
      </c>
      <c r="AT7" s="85">
        <f t="shared" ref="AT7:AT42" si="9">AE7-1.96*SQRT(AO7)</f>
        <v>1.0649570623906124</v>
      </c>
      <c r="AU7" s="98">
        <f t="shared" ref="AU7:AU42" si="10">AE7+1.96*SQRT(AO7)</f>
        <v>1.8547896857336874</v>
      </c>
    </row>
    <row r="8" spans="1:47" ht="14.45" customHeight="1" x14ac:dyDescent="0.25">
      <c r="A8" s="75"/>
      <c r="B8" s="99" t="s">
        <v>69</v>
      </c>
      <c r="C8" s="100">
        <v>391</v>
      </c>
      <c r="D8" s="101">
        <v>0</v>
      </c>
      <c r="E8" s="101">
        <v>135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96124.393508304653</v>
      </c>
      <c r="V8" s="112">
        <f>5*U8*((1-T8)+O8*T8)</f>
        <v>480621.96754152328</v>
      </c>
      <c r="W8" s="113">
        <f>SUM(V8:V$24)</f>
        <v>7152925.6710733399</v>
      </c>
      <c r="X8" s="114">
        <f t="shared" si="0"/>
        <v>480621.96754152328</v>
      </c>
      <c r="Y8" s="112">
        <f>SUM(X8:X$24)</f>
        <v>7006938.3336671246</v>
      </c>
      <c r="Z8" s="112">
        <f t="shared" si="1"/>
        <v>0</v>
      </c>
      <c r="AA8" s="113">
        <f>SUM(Z8:Z$24)</f>
        <v>145987.337406215</v>
      </c>
      <c r="AB8" s="106">
        <f t="shared" si="2"/>
        <v>74.413220307656488</v>
      </c>
      <c r="AC8" s="107">
        <f t="shared" si="3"/>
        <v>72.894486799146989</v>
      </c>
      <c r="AD8" s="115">
        <f t="shared" ref="AD8:AD42" si="16">AC8/AB8*100</f>
        <v>97.959054181192002</v>
      </c>
      <c r="AE8" s="107">
        <f t="shared" si="4"/>
        <v>1.5187335085094966</v>
      </c>
      <c r="AF8" s="116">
        <f t="shared" ref="AF8:AF42" si="17">AE8/AB8*100</f>
        <v>2.0409458188079945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2.047952507441464</v>
      </c>
      <c r="AL8" s="118">
        <f>U8*U8*((1-O8)*5*(1-S8)+AC9)^2*AH8+V8*V8*AI8</f>
        <v>0</v>
      </c>
      <c r="AM8" s="118">
        <f>SUM(AL8:AL$24)/U8/U8</f>
        <v>1.8040688319765901</v>
      </c>
      <c r="AN8" s="118">
        <f>U8*U8*((1-O8)*5*S8+AE9)^2*AH8+V8*V8*AI8</f>
        <v>0</v>
      </c>
      <c r="AO8" s="119">
        <f>SUM(AN8:AN$24)/U8/U8</f>
        <v>4.2134938054303031E-2</v>
      </c>
      <c r="AP8" s="106">
        <f t="shared" si="5"/>
        <v>71.60832915957478</v>
      </c>
      <c r="AQ8" s="107">
        <f t="shared" si="6"/>
        <v>77.218111455738196</v>
      </c>
      <c r="AR8" s="107">
        <f t="shared" si="7"/>
        <v>70.261900461546404</v>
      </c>
      <c r="AS8" s="107">
        <f t="shared" si="8"/>
        <v>75.527073136747575</v>
      </c>
      <c r="AT8" s="107">
        <f t="shared" si="9"/>
        <v>1.1164082942494276</v>
      </c>
      <c r="AU8" s="120">
        <f t="shared" si="10"/>
        <v>1.9210587227695657</v>
      </c>
    </row>
    <row r="9" spans="1:47" ht="14.45" customHeight="1" x14ac:dyDescent="0.25">
      <c r="A9" s="75"/>
      <c r="B9" s="99" t="s">
        <v>70</v>
      </c>
      <c r="C9" s="100">
        <v>394</v>
      </c>
      <c r="D9" s="101">
        <v>0</v>
      </c>
      <c r="E9" s="101">
        <v>133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96124.393508304653</v>
      </c>
      <c r="V9" s="112">
        <f t="shared" ref="V9:V22" si="21">5*U9*((1-T9)+O9*T9)</f>
        <v>480621.96754152328</v>
      </c>
      <c r="W9" s="113">
        <f>SUM(V9:V$24)</f>
        <v>6672303.7035318166</v>
      </c>
      <c r="X9" s="114">
        <f t="shared" si="0"/>
        <v>480621.96754152328</v>
      </c>
      <c r="Y9" s="112">
        <f>SUM(X9:X$24)</f>
        <v>6526316.3661256013</v>
      </c>
      <c r="Z9" s="112">
        <f t="shared" si="1"/>
        <v>0</v>
      </c>
      <c r="AA9" s="113">
        <f>SUM(Z9:Z$24)</f>
        <v>145987.337406215</v>
      </c>
      <c r="AB9" s="106">
        <f t="shared" si="2"/>
        <v>69.413220307656488</v>
      </c>
      <c r="AC9" s="107">
        <f t="shared" si="3"/>
        <v>67.894486799146989</v>
      </c>
      <c r="AD9" s="115">
        <f t="shared" si="16"/>
        <v>97.81203998060009</v>
      </c>
      <c r="AE9" s="107">
        <f t="shared" si="4"/>
        <v>1.5187335085094966</v>
      </c>
      <c r="AF9" s="116">
        <f t="shared" si="17"/>
        <v>2.1879600193999007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2.047952507441464</v>
      </c>
      <c r="AL9" s="118">
        <f t="shared" ref="AL9:AL23" si="23">U9*U9*((1-O9)*5*(1-S9)+AC10)^2*AH9+V9*V9*AI9</f>
        <v>0</v>
      </c>
      <c r="AM9" s="118">
        <f>SUM(AL9:AL$24)/U9/U9</f>
        <v>1.8040688319765901</v>
      </c>
      <c r="AN9" s="118">
        <f t="shared" ref="AN9:AN23" si="24">U9*U9*((1-O9)*5*S9+AE10)^2*AH9+V9*V9*AI9</f>
        <v>0</v>
      </c>
      <c r="AO9" s="119">
        <f>SUM(AN9:AN$24)/U9/U9</f>
        <v>4.2134938054303031E-2</v>
      </c>
      <c r="AP9" s="106">
        <f t="shared" si="5"/>
        <v>66.60832915957478</v>
      </c>
      <c r="AQ9" s="107">
        <f t="shared" si="6"/>
        <v>72.218111455738196</v>
      </c>
      <c r="AR9" s="107">
        <f t="shared" si="7"/>
        <v>65.261900461546404</v>
      </c>
      <c r="AS9" s="107">
        <f t="shared" si="8"/>
        <v>70.527073136747575</v>
      </c>
      <c r="AT9" s="107">
        <f t="shared" si="9"/>
        <v>1.1164082942494276</v>
      </c>
      <c r="AU9" s="120">
        <f t="shared" si="10"/>
        <v>1.9210587227695657</v>
      </c>
    </row>
    <row r="10" spans="1:47" ht="14.45" customHeight="1" x14ac:dyDescent="0.25">
      <c r="A10" s="75"/>
      <c r="B10" s="99" t="s">
        <v>71</v>
      </c>
      <c r="C10" s="100">
        <v>291</v>
      </c>
      <c r="D10" s="101">
        <v>0</v>
      </c>
      <c r="E10" s="101">
        <v>96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96124.393508304653</v>
      </c>
      <c r="V10" s="112">
        <f t="shared" si="21"/>
        <v>480621.96754152328</v>
      </c>
      <c r="W10" s="113">
        <f>SUM(V10:V$24)</f>
        <v>6191681.7359902933</v>
      </c>
      <c r="X10" s="114">
        <f t="shared" si="0"/>
        <v>480621.96754152328</v>
      </c>
      <c r="Y10" s="112">
        <f>SUM(X10:X$24)</f>
        <v>6045694.3985840781</v>
      </c>
      <c r="Z10" s="112">
        <f t="shared" si="1"/>
        <v>0</v>
      </c>
      <c r="AA10" s="113">
        <f>SUM(Z10:Z$24)</f>
        <v>145987.337406215</v>
      </c>
      <c r="AB10" s="106">
        <f t="shared" si="2"/>
        <v>64.413220307656488</v>
      </c>
      <c r="AC10" s="107">
        <f t="shared" si="3"/>
        <v>62.894486799146996</v>
      </c>
      <c r="AD10" s="115">
        <f t="shared" si="16"/>
        <v>97.642202173318509</v>
      </c>
      <c r="AE10" s="107">
        <f t="shared" si="4"/>
        <v>1.5187335085094966</v>
      </c>
      <c r="AF10" s="116">
        <f t="shared" si="17"/>
        <v>2.3577978266815083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2.047952507441464</v>
      </c>
      <c r="AL10" s="118">
        <f t="shared" si="23"/>
        <v>0</v>
      </c>
      <c r="AM10" s="118">
        <f>SUM(AL10:AL$24)/U10/U10</f>
        <v>1.8040688319765901</v>
      </c>
      <c r="AN10" s="118">
        <f t="shared" si="24"/>
        <v>0</v>
      </c>
      <c r="AO10" s="119">
        <f>SUM(AN10:AN$24)/U10/U10</f>
        <v>4.2134938054303031E-2</v>
      </c>
      <c r="AP10" s="106">
        <f t="shared" si="5"/>
        <v>61.60832915957478</v>
      </c>
      <c r="AQ10" s="107">
        <f t="shared" si="6"/>
        <v>67.218111455738196</v>
      </c>
      <c r="AR10" s="107">
        <f t="shared" si="7"/>
        <v>60.261900461546411</v>
      </c>
      <c r="AS10" s="107">
        <f t="shared" si="8"/>
        <v>65.527073136747589</v>
      </c>
      <c r="AT10" s="107">
        <f t="shared" si="9"/>
        <v>1.1164082942494276</v>
      </c>
      <c r="AU10" s="120">
        <f t="shared" si="10"/>
        <v>1.9210587227695657</v>
      </c>
    </row>
    <row r="11" spans="1:47" ht="14.45" customHeight="1" x14ac:dyDescent="0.25">
      <c r="A11" s="75"/>
      <c r="B11" s="99" t="s">
        <v>72</v>
      </c>
      <c r="C11" s="100">
        <v>118</v>
      </c>
      <c r="D11" s="101">
        <v>0</v>
      </c>
      <c r="E11" s="101">
        <v>37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96124.393508304653</v>
      </c>
      <c r="V11" s="112">
        <f t="shared" si="21"/>
        <v>480621.96754152328</v>
      </c>
      <c r="W11" s="113">
        <f>SUM(V11:V$24)</f>
        <v>5711059.76844877</v>
      </c>
      <c r="X11" s="114">
        <f t="shared" si="0"/>
        <v>480621.96754152328</v>
      </c>
      <c r="Y11" s="112">
        <f>SUM(X11:X$24)</f>
        <v>5565072.4310425548</v>
      </c>
      <c r="Z11" s="112">
        <f t="shared" si="1"/>
        <v>0</v>
      </c>
      <c r="AA11" s="113">
        <f>SUM(Z11:Z$24)</f>
        <v>145987.337406215</v>
      </c>
      <c r="AB11" s="106">
        <f t="shared" si="2"/>
        <v>59.413220307656495</v>
      </c>
      <c r="AC11" s="107">
        <f t="shared" si="3"/>
        <v>57.894486799146996</v>
      </c>
      <c r="AD11" s="115">
        <f t="shared" si="16"/>
        <v>97.443778504775338</v>
      </c>
      <c r="AE11" s="107">
        <f t="shared" si="4"/>
        <v>1.5187335085094966</v>
      </c>
      <c r="AF11" s="116">
        <f t="shared" si="17"/>
        <v>2.5562214952246571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2.047952507441464</v>
      </c>
      <c r="AL11" s="118">
        <f t="shared" si="23"/>
        <v>0</v>
      </c>
      <c r="AM11" s="118">
        <f>SUM(AL11:AL$24)/U11/U11</f>
        <v>1.8040688319765901</v>
      </c>
      <c r="AN11" s="118">
        <f t="shared" si="24"/>
        <v>0</v>
      </c>
      <c r="AO11" s="119">
        <f>SUM(AN11:AN$24)/U11/U11</f>
        <v>4.2134938054303031E-2</v>
      </c>
      <c r="AP11" s="106">
        <f t="shared" si="5"/>
        <v>56.608329159574787</v>
      </c>
      <c r="AQ11" s="107">
        <f t="shared" si="6"/>
        <v>62.218111455738203</v>
      </c>
      <c r="AR11" s="107">
        <f t="shared" si="7"/>
        <v>55.261900461546411</v>
      </c>
      <c r="AS11" s="107">
        <f t="shared" si="8"/>
        <v>60.527073136747582</v>
      </c>
      <c r="AT11" s="107">
        <f t="shared" si="9"/>
        <v>1.1164082942494276</v>
      </c>
      <c r="AU11" s="120">
        <f t="shared" si="10"/>
        <v>1.9210587227695657</v>
      </c>
    </row>
    <row r="12" spans="1:47" ht="14.45" customHeight="1" x14ac:dyDescent="0.25">
      <c r="A12" s="75"/>
      <c r="B12" s="99" t="s">
        <v>73</v>
      </c>
      <c r="C12" s="100">
        <v>192</v>
      </c>
      <c r="D12" s="101">
        <v>0</v>
      </c>
      <c r="E12" s="101">
        <v>64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96124.393508304653</v>
      </c>
      <c r="V12" s="112">
        <f t="shared" si="21"/>
        <v>480621.96754152328</v>
      </c>
      <c r="W12" s="113">
        <f>SUM(V12:V$24)</f>
        <v>5230437.8009072468</v>
      </c>
      <c r="X12" s="114">
        <f t="shared" si="0"/>
        <v>480621.96754152328</v>
      </c>
      <c r="Y12" s="112">
        <f>SUM(X12:X$24)</f>
        <v>5084450.4635010315</v>
      </c>
      <c r="Z12" s="112">
        <f t="shared" si="1"/>
        <v>0</v>
      </c>
      <c r="AA12" s="113">
        <f>SUM(Z12:Z$24)</f>
        <v>145987.337406215</v>
      </c>
      <c r="AB12" s="106">
        <f t="shared" si="2"/>
        <v>54.413220307656495</v>
      </c>
      <c r="AC12" s="107">
        <f t="shared" si="3"/>
        <v>52.894486799146996</v>
      </c>
      <c r="AD12" s="115">
        <f t="shared" si="16"/>
        <v>97.208888759160985</v>
      </c>
      <c r="AE12" s="107">
        <f t="shared" si="4"/>
        <v>1.5187335085094966</v>
      </c>
      <c r="AF12" s="116">
        <f t="shared" si="17"/>
        <v>2.7911112408390122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2.047952507441464</v>
      </c>
      <c r="AL12" s="118">
        <f t="shared" si="23"/>
        <v>0</v>
      </c>
      <c r="AM12" s="118">
        <f>SUM(AL12:AL$24)/U12/U12</f>
        <v>1.8040688319765901</v>
      </c>
      <c r="AN12" s="118">
        <f t="shared" si="24"/>
        <v>0</v>
      </c>
      <c r="AO12" s="119">
        <f>SUM(AN12:AN$24)/U12/U12</f>
        <v>4.2134938054303031E-2</v>
      </c>
      <c r="AP12" s="106">
        <f t="shared" si="5"/>
        <v>51.608329159574787</v>
      </c>
      <c r="AQ12" s="107">
        <f t="shared" si="6"/>
        <v>57.218111455738203</v>
      </c>
      <c r="AR12" s="107">
        <f t="shared" si="7"/>
        <v>50.261900461546411</v>
      </c>
      <c r="AS12" s="107">
        <f t="shared" si="8"/>
        <v>55.527073136747582</v>
      </c>
      <c r="AT12" s="107">
        <f t="shared" si="9"/>
        <v>1.1164082942494276</v>
      </c>
      <c r="AU12" s="120">
        <f t="shared" si="10"/>
        <v>1.9210587227695657</v>
      </c>
    </row>
    <row r="13" spans="1:47" ht="14.45" customHeight="1" x14ac:dyDescent="0.25">
      <c r="A13" s="75"/>
      <c r="B13" s="99" t="s">
        <v>74</v>
      </c>
      <c r="C13" s="100">
        <v>287</v>
      </c>
      <c r="D13" s="101">
        <v>0</v>
      </c>
      <c r="E13" s="101">
        <v>94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0</v>
      </c>
      <c r="R13" s="109">
        <f t="shared" si="14"/>
        <v>0</v>
      </c>
      <c r="S13" s="110">
        <f t="shared" si="15"/>
        <v>0</v>
      </c>
      <c r="T13" s="111">
        <f t="shared" si="19"/>
        <v>0</v>
      </c>
      <c r="U13" s="112">
        <f t="shared" si="20"/>
        <v>96124.393508304653</v>
      </c>
      <c r="V13" s="112">
        <f t="shared" si="21"/>
        <v>480621.96754152328</v>
      </c>
      <c r="W13" s="113">
        <f>SUM(V13:V$24)</f>
        <v>4749815.8333657235</v>
      </c>
      <c r="X13" s="114">
        <f t="shared" si="0"/>
        <v>480621.96754152328</v>
      </c>
      <c r="Y13" s="112">
        <f>SUM(X13:X$24)</f>
        <v>4603828.4959595082</v>
      </c>
      <c r="Z13" s="112">
        <f t="shared" si="1"/>
        <v>0</v>
      </c>
      <c r="AA13" s="113">
        <f>SUM(Z13:Z$24)</f>
        <v>145987.337406215</v>
      </c>
      <c r="AB13" s="106">
        <f t="shared" si="2"/>
        <v>49.413220307656495</v>
      </c>
      <c r="AC13" s="107">
        <f t="shared" si="3"/>
        <v>47.894486799146996</v>
      </c>
      <c r="AD13" s="115">
        <f t="shared" si="16"/>
        <v>96.926463203463442</v>
      </c>
      <c r="AE13" s="107">
        <f t="shared" si="4"/>
        <v>1.5187335085094966</v>
      </c>
      <c r="AF13" s="116">
        <f t="shared" si="17"/>
        <v>3.0735367965365565</v>
      </c>
      <c r="AH13" s="117">
        <f t="shared" si="25"/>
        <v>0</v>
      </c>
      <c r="AI13" s="118">
        <f t="shared" si="18"/>
        <v>0</v>
      </c>
      <c r="AJ13" s="118">
        <f t="shared" si="22"/>
        <v>0</v>
      </c>
      <c r="AK13" s="118">
        <f>SUM(AJ13:AJ$24)/U13/U13</f>
        <v>2.047952507441464</v>
      </c>
      <c r="AL13" s="118">
        <f t="shared" si="23"/>
        <v>0</v>
      </c>
      <c r="AM13" s="118">
        <f>SUM(AL13:AL$24)/U13/U13</f>
        <v>1.8040688319765901</v>
      </c>
      <c r="AN13" s="118">
        <f t="shared" si="24"/>
        <v>0</v>
      </c>
      <c r="AO13" s="119">
        <f>SUM(AN13:AN$24)/U13/U13</f>
        <v>4.2134938054303031E-2</v>
      </c>
      <c r="AP13" s="106">
        <f t="shared" si="5"/>
        <v>46.608329159574787</v>
      </c>
      <c r="AQ13" s="107">
        <f t="shared" si="6"/>
        <v>52.218111455738203</v>
      </c>
      <c r="AR13" s="107">
        <f t="shared" si="7"/>
        <v>45.261900461546411</v>
      </c>
      <c r="AS13" s="107">
        <f t="shared" si="8"/>
        <v>50.527073136747582</v>
      </c>
      <c r="AT13" s="107">
        <f t="shared" si="9"/>
        <v>1.1164082942494276</v>
      </c>
      <c r="AU13" s="120">
        <f t="shared" si="10"/>
        <v>1.9210587227695657</v>
      </c>
    </row>
    <row r="14" spans="1:47" ht="14.45" customHeight="1" x14ac:dyDescent="0.25">
      <c r="A14" s="75"/>
      <c r="B14" s="99" t="s">
        <v>75</v>
      </c>
      <c r="C14" s="100">
        <v>356</v>
      </c>
      <c r="D14" s="101">
        <v>1</v>
      </c>
      <c r="E14" s="101">
        <v>121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2.8089887640449437E-3</v>
      </c>
      <c r="R14" s="109">
        <f t="shared" si="14"/>
        <v>2.7855255770290166E-3</v>
      </c>
      <c r="S14" s="110">
        <f t="shared" si="15"/>
        <v>0</v>
      </c>
      <c r="T14" s="111">
        <f t="shared" si="19"/>
        <v>1.3836093503338262E-2</v>
      </c>
      <c r="U14" s="112">
        <f t="shared" si="20"/>
        <v>96124.393508304653</v>
      </c>
      <c r="V14" s="112">
        <f t="shared" si="21"/>
        <v>477463.25056225836</v>
      </c>
      <c r="W14" s="113">
        <f>SUM(V14:V$24)</f>
        <v>4269193.8658242002</v>
      </c>
      <c r="X14" s="114">
        <f t="shared" si="0"/>
        <v>477463.25056225836</v>
      </c>
      <c r="Y14" s="112">
        <f>SUM(X14:X$24)</f>
        <v>4123206.5284179854</v>
      </c>
      <c r="Z14" s="112">
        <f t="shared" si="1"/>
        <v>0</v>
      </c>
      <c r="AA14" s="113">
        <f>SUM(Z14:Z$24)</f>
        <v>145987.337406215</v>
      </c>
      <c r="AB14" s="106">
        <f t="shared" si="2"/>
        <v>44.413220307656495</v>
      </c>
      <c r="AC14" s="107">
        <f t="shared" si="3"/>
        <v>42.894486799146996</v>
      </c>
      <c r="AD14" s="115">
        <f t="shared" si="16"/>
        <v>96.58044722272102</v>
      </c>
      <c r="AE14" s="107">
        <f t="shared" si="4"/>
        <v>1.5187335085094966</v>
      </c>
      <c r="AF14" s="116">
        <f t="shared" si="17"/>
        <v>3.4195527772789731</v>
      </c>
      <c r="AH14" s="117">
        <f t="shared" si="25"/>
        <v>1.8878873651229487E-4</v>
      </c>
      <c r="AI14" s="118">
        <f t="shared" si="18"/>
        <v>0</v>
      </c>
      <c r="AJ14" s="118">
        <f t="shared" si="22"/>
        <v>3132224266.0843549</v>
      </c>
      <c r="AK14" s="118">
        <f>SUM(AJ14:AJ$24)/U14/U14</f>
        <v>2.047952507441464</v>
      </c>
      <c r="AL14" s="118">
        <f t="shared" si="23"/>
        <v>2908688999.0989814</v>
      </c>
      <c r="AM14" s="118">
        <f>SUM(AL14:AL$24)/U14/U14</f>
        <v>1.8040688319765901</v>
      </c>
      <c r="AN14" s="118">
        <f t="shared" si="24"/>
        <v>4137216.5062135491</v>
      </c>
      <c r="AO14" s="119">
        <f>SUM(AN14:AN$24)/U14/U14</f>
        <v>4.2134938054303031E-2</v>
      </c>
      <c r="AP14" s="106">
        <f t="shared" si="5"/>
        <v>41.608329159574787</v>
      </c>
      <c r="AQ14" s="107">
        <f t="shared" si="6"/>
        <v>47.218111455738203</v>
      </c>
      <c r="AR14" s="107">
        <f t="shared" si="7"/>
        <v>40.261900461546411</v>
      </c>
      <c r="AS14" s="107">
        <f t="shared" si="8"/>
        <v>45.527073136747582</v>
      </c>
      <c r="AT14" s="107">
        <f t="shared" si="9"/>
        <v>1.1164082942494276</v>
      </c>
      <c r="AU14" s="120">
        <f t="shared" si="10"/>
        <v>1.9210587227695657</v>
      </c>
    </row>
    <row r="15" spans="1:47" ht="14.45" customHeight="1" x14ac:dyDescent="0.25">
      <c r="A15" s="75"/>
      <c r="B15" s="99" t="s">
        <v>76</v>
      </c>
      <c r="C15" s="100">
        <v>467</v>
      </c>
      <c r="D15" s="101">
        <v>2</v>
      </c>
      <c r="E15" s="101">
        <v>159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4.2826552462526769E-3</v>
      </c>
      <c r="R15" s="109">
        <f t="shared" si="14"/>
        <v>4.2039634255754766E-3</v>
      </c>
      <c r="S15" s="110">
        <f t="shared" si="15"/>
        <v>0</v>
      </c>
      <c r="T15" s="111">
        <f t="shared" si="19"/>
        <v>2.0815358415664627E-2</v>
      </c>
      <c r="U15" s="112">
        <f t="shared" si="20"/>
        <v>94794.407411772074</v>
      </c>
      <c r="V15" s="112">
        <f t="shared" si="21"/>
        <v>469361.73470787617</v>
      </c>
      <c r="W15" s="113">
        <f>SUM(V15:V$24)</f>
        <v>3791730.6152619417</v>
      </c>
      <c r="X15" s="114">
        <f t="shared" si="0"/>
        <v>469361.73470787617</v>
      </c>
      <c r="Y15" s="112">
        <f>SUM(X15:X$24)</f>
        <v>3645743.2778557274</v>
      </c>
      <c r="Z15" s="112">
        <f t="shared" si="1"/>
        <v>0</v>
      </c>
      <c r="AA15" s="113">
        <f>SUM(Z15:Z$24)</f>
        <v>145987.337406215</v>
      </c>
      <c r="AB15" s="106">
        <f t="shared" si="2"/>
        <v>39.999518102278515</v>
      </c>
      <c r="AC15" s="107">
        <f t="shared" si="3"/>
        <v>38.459476433237128</v>
      </c>
      <c r="AD15" s="115">
        <f t="shared" si="16"/>
        <v>96.149849442927021</v>
      </c>
      <c r="AE15" s="107">
        <f t="shared" si="4"/>
        <v>1.5400416690413903</v>
      </c>
      <c r="AF15" s="116">
        <f t="shared" si="17"/>
        <v>3.8501505570729964</v>
      </c>
      <c r="AH15" s="117">
        <f t="shared" si="25"/>
        <v>2.1213014262756394E-4</v>
      </c>
      <c r="AI15" s="118">
        <f t="shared" si="18"/>
        <v>0</v>
      </c>
      <c r="AJ15" s="118">
        <f t="shared" si="22"/>
        <v>2771368351.4394231</v>
      </c>
      <c r="AK15" s="118">
        <f>SUM(AJ15:AJ$24)/U15/U15</f>
        <v>1.7572541541208502</v>
      </c>
      <c r="AL15" s="118">
        <f t="shared" si="23"/>
        <v>2547455856.5242672</v>
      </c>
      <c r="AM15" s="118">
        <f>SUM(AL15:AL$24)/U15/U15</f>
        <v>1.5313549932286856</v>
      </c>
      <c r="AN15" s="118">
        <f t="shared" si="24"/>
        <v>4715237.511405047</v>
      </c>
      <c r="AO15" s="119">
        <f>SUM(AN15:AN$24)/U15/U15</f>
        <v>4.2865148876752565E-2</v>
      </c>
      <c r="AP15" s="106">
        <f t="shared" si="5"/>
        <v>37.40131342241385</v>
      </c>
      <c r="AQ15" s="107">
        <f t="shared" si="6"/>
        <v>42.59772278214318</v>
      </c>
      <c r="AR15" s="107">
        <f t="shared" si="7"/>
        <v>36.034017024797706</v>
      </c>
      <c r="AS15" s="107">
        <f t="shared" si="8"/>
        <v>40.884935841676551</v>
      </c>
      <c r="AT15" s="107">
        <f t="shared" si="9"/>
        <v>1.1342452226240607</v>
      </c>
      <c r="AU15" s="120">
        <f t="shared" si="10"/>
        <v>1.9458381154587199</v>
      </c>
    </row>
    <row r="16" spans="1:47" ht="14.45" customHeight="1" x14ac:dyDescent="0.25">
      <c r="A16" s="75"/>
      <c r="B16" s="99" t="s">
        <v>77</v>
      </c>
      <c r="C16" s="100">
        <v>421</v>
      </c>
      <c r="D16" s="101">
        <v>1</v>
      </c>
      <c r="E16" s="101">
        <v>136</v>
      </c>
      <c r="F16" s="102">
        <v>0.1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2.3752969121140144E-3</v>
      </c>
      <c r="R16" s="109">
        <f t="shared" si="14"/>
        <v>2.3546411981297238E-3</v>
      </c>
      <c r="S16" s="110">
        <f t="shared" si="15"/>
        <v>7.3529411764705881E-4</v>
      </c>
      <c r="T16" s="111">
        <f t="shared" si="19"/>
        <v>1.1710212957481167E-2</v>
      </c>
      <c r="U16" s="112">
        <f t="shared" si="20"/>
        <v>92821.22784569551</v>
      </c>
      <c r="V16" s="112">
        <f t="shared" si="21"/>
        <v>461622.91983650735</v>
      </c>
      <c r="W16" s="113">
        <f>SUM(V16:V$24)</f>
        <v>3322368.8805540656</v>
      </c>
      <c r="X16" s="114">
        <f t="shared" si="0"/>
        <v>461283.49121898052</v>
      </c>
      <c r="Y16" s="112">
        <f>SUM(X16:X$24)</f>
        <v>3176381.5431478512</v>
      </c>
      <c r="Z16" s="112">
        <f t="shared" si="1"/>
        <v>339.42861752684365</v>
      </c>
      <c r="AA16" s="113">
        <f>SUM(Z16:Z$24)</f>
        <v>145987.337406215</v>
      </c>
      <c r="AB16" s="106">
        <f t="shared" si="2"/>
        <v>35.793201163823397</v>
      </c>
      <c r="AC16" s="107">
        <f t="shared" si="3"/>
        <v>34.220421522846216</v>
      </c>
      <c r="AD16" s="115">
        <f t="shared" si="16"/>
        <v>95.605926293715228</v>
      </c>
      <c r="AE16" s="107">
        <f t="shared" si="4"/>
        <v>1.5727796409771906</v>
      </c>
      <c r="AF16" s="116">
        <f t="shared" si="17"/>
        <v>4.3940737062848045</v>
      </c>
      <c r="AH16" s="117">
        <f t="shared" si="25"/>
        <v>1.3552327669215779E-4</v>
      </c>
      <c r="AI16" s="118">
        <f t="shared" si="18"/>
        <v>5.4025989721147974E-6</v>
      </c>
      <c r="AJ16" s="118">
        <f t="shared" si="22"/>
        <v>1308013327.0740921</v>
      </c>
      <c r="AK16" s="118">
        <f>SUM(AJ16:AJ$24)/U16/U16</f>
        <v>1.5110972253340462</v>
      </c>
      <c r="AL16" s="118">
        <f t="shared" si="23"/>
        <v>1187885480.1212595</v>
      </c>
      <c r="AM16" s="118">
        <f>SUM(AL16:AL$24)/U16/U16</f>
        <v>1.3014803708186349</v>
      </c>
      <c r="AN16" s="118">
        <f t="shared" si="24"/>
        <v>4100932.8936816715</v>
      </c>
      <c r="AO16" s="119">
        <f>SUM(AN16:AN$24)/U16/U16</f>
        <v>4.4159681905389138E-2</v>
      </c>
      <c r="AP16" s="106">
        <f t="shared" si="5"/>
        <v>33.383837949020929</v>
      </c>
      <c r="AQ16" s="107">
        <f t="shared" si="6"/>
        <v>38.202564378625866</v>
      </c>
      <c r="AR16" s="107">
        <f t="shared" si="7"/>
        <v>31.984405648006131</v>
      </c>
      <c r="AS16" s="107">
        <f t="shared" si="8"/>
        <v>36.456437397686301</v>
      </c>
      <c r="AT16" s="107">
        <f t="shared" si="9"/>
        <v>1.1609012195859469</v>
      </c>
      <c r="AU16" s="120">
        <f t="shared" si="10"/>
        <v>1.9846580623684342</v>
      </c>
    </row>
    <row r="17" spans="1:47" ht="14.45" customHeight="1" x14ac:dyDescent="0.25">
      <c r="A17" s="75"/>
      <c r="B17" s="99" t="s">
        <v>78</v>
      </c>
      <c r="C17" s="100">
        <v>373</v>
      </c>
      <c r="D17" s="101">
        <v>1</v>
      </c>
      <c r="E17" s="101">
        <v>129</v>
      </c>
      <c r="F17" s="102">
        <v>0.1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2.6809651474530832E-3</v>
      </c>
      <c r="R17" s="109">
        <f t="shared" si="14"/>
        <v>2.7497221153717655E-3</v>
      </c>
      <c r="S17" s="110">
        <f t="shared" si="15"/>
        <v>7.7519379844961239E-4</v>
      </c>
      <c r="T17" s="111">
        <f t="shared" si="19"/>
        <v>1.3662434523704862E-2</v>
      </c>
      <c r="U17" s="112">
        <f t="shared" si="20"/>
        <v>91734.271500647534</v>
      </c>
      <c r="V17" s="112">
        <f t="shared" si="21"/>
        <v>455796.41337245179</v>
      </c>
      <c r="W17" s="113">
        <f>SUM(V17:V$24)</f>
        <v>2860745.9607175584</v>
      </c>
      <c r="X17" s="114">
        <f t="shared" si="0"/>
        <v>455443.08281944989</v>
      </c>
      <c r="Y17" s="112">
        <f>SUM(X17:X$24)</f>
        <v>2715098.0519288704</v>
      </c>
      <c r="Z17" s="112">
        <f t="shared" si="1"/>
        <v>353.33055300190063</v>
      </c>
      <c r="AA17" s="113">
        <f>SUM(Z17:Z$24)</f>
        <v>145647.90878868813</v>
      </c>
      <c r="AB17" s="106">
        <f t="shared" si="2"/>
        <v>31.185138486627267</v>
      </c>
      <c r="AC17" s="107">
        <f t="shared" si="3"/>
        <v>29.597423160543713</v>
      </c>
      <c r="AD17" s="115">
        <f t="shared" si="16"/>
        <v>94.908743705709711</v>
      </c>
      <c r="AE17" s="107">
        <f t="shared" si="4"/>
        <v>1.5877153260835568</v>
      </c>
      <c r="AF17" s="116">
        <f t="shared" si="17"/>
        <v>5.0912562942902984</v>
      </c>
      <c r="AH17" s="117">
        <f t="shared" si="25"/>
        <v>1.8411185816138919E-4</v>
      </c>
      <c r="AI17" s="118">
        <f t="shared" si="18"/>
        <v>6.0045959149182763E-6</v>
      </c>
      <c r="AJ17" s="118">
        <f t="shared" si="22"/>
        <v>1291646646.7641842</v>
      </c>
      <c r="AK17" s="118">
        <f>SUM(AJ17:AJ$24)/U17/U17</f>
        <v>1.3916842198918715</v>
      </c>
      <c r="AL17" s="118">
        <f t="shared" si="23"/>
        <v>1153068820.2114589</v>
      </c>
      <c r="AM17" s="118">
        <f>SUM(AL17:AL$24)/U17/U17</f>
        <v>1.191345592022969</v>
      </c>
      <c r="AN17" s="118">
        <f t="shared" si="24"/>
        <v>5251426.3058445156</v>
      </c>
      <c r="AO17" s="119">
        <f>SUM(AN17:AN$24)/U17/U17</f>
        <v>4.4725049225448357E-2</v>
      </c>
      <c r="AP17" s="106">
        <f t="shared" si="5"/>
        <v>28.872933024490173</v>
      </c>
      <c r="AQ17" s="107">
        <f t="shared" si="6"/>
        <v>33.49734394876436</v>
      </c>
      <c r="AR17" s="107">
        <f t="shared" si="7"/>
        <v>27.458107095462296</v>
      </c>
      <c r="AS17" s="107">
        <f t="shared" si="8"/>
        <v>31.736739225625129</v>
      </c>
      <c r="AT17" s="107">
        <f t="shared" si="9"/>
        <v>1.1732086927174761</v>
      </c>
      <c r="AU17" s="120">
        <f t="shared" si="10"/>
        <v>2.0022219594496375</v>
      </c>
    </row>
    <row r="18" spans="1:47" ht="14.45" customHeight="1" x14ac:dyDescent="0.25">
      <c r="A18" s="75"/>
      <c r="B18" s="99" t="s">
        <v>79</v>
      </c>
      <c r="C18" s="100">
        <v>324</v>
      </c>
      <c r="D18" s="101">
        <v>5</v>
      </c>
      <c r="E18" s="101">
        <v>103</v>
      </c>
      <c r="F18" s="102">
        <v>0.2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1.5432098765432098E-2</v>
      </c>
      <c r="R18" s="109">
        <f t="shared" si="14"/>
        <v>1.5318751703433747E-2</v>
      </c>
      <c r="S18" s="110">
        <f t="shared" si="15"/>
        <v>1.9417475728155341E-3</v>
      </c>
      <c r="T18" s="111">
        <f t="shared" si="19"/>
        <v>7.3959317055954446E-2</v>
      </c>
      <c r="U18" s="112">
        <f t="shared" si="20"/>
        <v>90480.958022690174</v>
      </c>
      <c r="V18" s="112">
        <f t="shared" si="21"/>
        <v>436844.33245475427</v>
      </c>
      <c r="W18" s="113">
        <f>SUM(V18:V$24)</f>
        <v>2404949.5473451065</v>
      </c>
      <c r="X18" s="114">
        <f t="shared" si="0"/>
        <v>435996.09103251202</v>
      </c>
      <c r="Y18" s="112">
        <f>SUM(X18:X$24)</f>
        <v>2259654.9691094207</v>
      </c>
      <c r="Z18" s="112">
        <f t="shared" si="1"/>
        <v>848.24142224224136</v>
      </c>
      <c r="AA18" s="113">
        <f>SUM(Z18:Z$24)</f>
        <v>145294.57823568623</v>
      </c>
      <c r="AB18" s="106">
        <f t="shared" si="2"/>
        <v>26.579620727954829</v>
      </c>
      <c r="AC18" s="107">
        <f t="shared" si="3"/>
        <v>24.973817900367063</v>
      </c>
      <c r="AD18" s="115">
        <f t="shared" si="16"/>
        <v>93.958518655990915</v>
      </c>
      <c r="AE18" s="107">
        <f t="shared" si="4"/>
        <v>1.6058028275877703</v>
      </c>
      <c r="AF18" s="116">
        <f t="shared" si="17"/>
        <v>6.0414813440091137</v>
      </c>
      <c r="AH18" s="117">
        <f t="shared" si="25"/>
        <v>1.0130849102845357E-3</v>
      </c>
      <c r="AI18" s="118">
        <f t="shared" si="18"/>
        <v>1.8815312516300963E-5</v>
      </c>
      <c r="AJ18" s="118">
        <f t="shared" si="22"/>
        <v>5526795620.8871403</v>
      </c>
      <c r="AK18" s="118">
        <f>SUM(AJ18:AJ$24)/U18/U18</f>
        <v>1.2727337908239911</v>
      </c>
      <c r="AL18" s="118">
        <f t="shared" si="23"/>
        <v>4815044619.2906313</v>
      </c>
      <c r="AM18" s="118">
        <f>SUM(AL18:AL$24)/U18/U18</f>
        <v>1.0837336456175384</v>
      </c>
      <c r="AN18" s="118">
        <f t="shared" si="24"/>
        <v>28368835.556303911</v>
      </c>
      <c r="AO18" s="119">
        <f>SUM(AN18:AN$24)/U18/U18</f>
        <v>4.5331214793230344E-2</v>
      </c>
      <c r="AP18" s="106">
        <f t="shared" si="5"/>
        <v>24.368436852554719</v>
      </c>
      <c r="AQ18" s="107">
        <f t="shared" si="6"/>
        <v>28.790804603354939</v>
      </c>
      <c r="AR18" s="107">
        <f t="shared" si="7"/>
        <v>22.933408340253131</v>
      </c>
      <c r="AS18" s="107">
        <f t="shared" si="8"/>
        <v>27.014227460480996</v>
      </c>
      <c r="AT18" s="107">
        <f t="shared" si="9"/>
        <v>1.1884967112299176</v>
      </c>
      <c r="AU18" s="120">
        <f t="shared" si="10"/>
        <v>2.0231089439456231</v>
      </c>
    </row>
    <row r="19" spans="1:47" ht="14.45" customHeight="1" x14ac:dyDescent="0.25">
      <c r="A19" s="75"/>
      <c r="B19" s="99" t="s">
        <v>80</v>
      </c>
      <c r="C19" s="100">
        <v>461</v>
      </c>
      <c r="D19" s="101">
        <v>3</v>
      </c>
      <c r="E19" s="101">
        <v>159</v>
      </c>
      <c r="F19" s="102">
        <v>0.6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6.5075921908893707E-3</v>
      </c>
      <c r="R19" s="109">
        <f t="shared" si="14"/>
        <v>6.5056746022112257E-3</v>
      </c>
      <c r="S19" s="110">
        <f t="shared" si="15"/>
        <v>3.7735849056603774E-3</v>
      </c>
      <c r="T19" s="111">
        <f t="shared" si="19"/>
        <v>3.2045058322285908E-2</v>
      </c>
      <c r="U19" s="112">
        <f t="shared" si="20"/>
        <v>83789.04816076353</v>
      </c>
      <c r="V19" s="112">
        <f t="shared" si="21"/>
        <v>412720.44780227286</v>
      </c>
      <c r="W19" s="113">
        <f>SUM(V19:V$24)</f>
        <v>1968105.2148903525</v>
      </c>
      <c r="X19" s="114">
        <f t="shared" si="0"/>
        <v>411163.01215018879</v>
      </c>
      <c r="Y19" s="112">
        <f>SUM(X19:X$24)</f>
        <v>1823658.8780769084</v>
      </c>
      <c r="Z19" s="112">
        <f t="shared" si="1"/>
        <v>1557.4356520840486</v>
      </c>
      <c r="AA19" s="113">
        <f>SUM(Z19:Z$24)</f>
        <v>144446.33681344401</v>
      </c>
      <c r="AB19" s="106">
        <f t="shared" si="2"/>
        <v>23.48881217882089</v>
      </c>
      <c r="AC19" s="107">
        <f t="shared" si="3"/>
        <v>21.764883574974011</v>
      </c>
      <c r="AD19" s="115">
        <f t="shared" si="16"/>
        <v>92.660639496273504</v>
      </c>
      <c r="AE19" s="107">
        <f t="shared" si="4"/>
        <v>1.7239286038468793</v>
      </c>
      <c r="AF19" s="116">
        <f t="shared" si="17"/>
        <v>7.3393605037264953</v>
      </c>
      <c r="AH19" s="117">
        <f t="shared" si="25"/>
        <v>3.3132638290564405E-4</v>
      </c>
      <c r="AI19" s="118">
        <f t="shared" si="18"/>
        <v>2.3643679010189618E-5</v>
      </c>
      <c r="AJ19" s="118">
        <f t="shared" si="22"/>
        <v>1074843953.2441013</v>
      </c>
      <c r="AK19" s="118">
        <f>SUM(AJ19:AJ$24)/U19/U19</f>
        <v>0.69692376281811663</v>
      </c>
      <c r="AL19" s="118">
        <f t="shared" si="23"/>
        <v>909101383.88740134</v>
      </c>
      <c r="AM19" s="118">
        <f>SUM(AL19:AL$24)/U19/U19</f>
        <v>0.57790892758602719</v>
      </c>
      <c r="AN19" s="118">
        <f t="shared" si="24"/>
        <v>11319395.618618008</v>
      </c>
      <c r="AO19" s="119">
        <f>SUM(AN19:AN$24)/U19/U19</f>
        <v>4.8820428482380038E-2</v>
      </c>
      <c r="AP19" s="106">
        <f t="shared" si="5"/>
        <v>21.852565764847103</v>
      </c>
      <c r="AQ19" s="107">
        <f t="shared" si="6"/>
        <v>25.125058592794677</v>
      </c>
      <c r="AR19" s="107">
        <f t="shared" si="7"/>
        <v>20.274885274231863</v>
      </c>
      <c r="AS19" s="107">
        <f t="shared" si="8"/>
        <v>23.254881875716158</v>
      </c>
      <c r="AT19" s="107">
        <f t="shared" si="9"/>
        <v>1.2908598355687788</v>
      </c>
      <c r="AU19" s="120">
        <f t="shared" si="10"/>
        <v>2.1569973721249798</v>
      </c>
    </row>
    <row r="20" spans="1:47" ht="14.45" customHeight="1" x14ac:dyDescent="0.25">
      <c r="A20" s="75"/>
      <c r="B20" s="99" t="s">
        <v>81</v>
      </c>
      <c r="C20" s="100">
        <v>582</v>
      </c>
      <c r="D20" s="101">
        <v>12</v>
      </c>
      <c r="E20" s="101">
        <v>187</v>
      </c>
      <c r="F20" s="102">
        <v>7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2.0618556701030927E-2</v>
      </c>
      <c r="R20" s="109">
        <f t="shared" si="14"/>
        <v>2.0227241625977155E-2</v>
      </c>
      <c r="S20" s="110">
        <f t="shared" si="15"/>
        <v>3.7433155080213901E-2</v>
      </c>
      <c r="T20" s="111">
        <f t="shared" si="19"/>
        <v>9.6612240711043657E-2</v>
      </c>
      <c r="U20" s="112">
        <f t="shared" si="20"/>
        <v>81104.02322568305</v>
      </c>
      <c r="V20" s="112">
        <f t="shared" si="21"/>
        <v>387380.62062059512</v>
      </c>
      <c r="W20" s="113">
        <f>SUM(V20:V$24)</f>
        <v>1555384.7670880798</v>
      </c>
      <c r="X20" s="114">
        <f t="shared" si="0"/>
        <v>372879.74177383486</v>
      </c>
      <c r="Y20" s="112">
        <f>SUM(X20:X$24)</f>
        <v>1412495.8659267197</v>
      </c>
      <c r="Z20" s="112">
        <f t="shared" si="1"/>
        <v>14500.878846760244</v>
      </c>
      <c r="AA20" s="113">
        <f>SUM(Z20:Z$24)</f>
        <v>142888.90116135994</v>
      </c>
      <c r="AB20" s="106">
        <f t="shared" si="2"/>
        <v>19.177652417562673</v>
      </c>
      <c r="AC20" s="107">
        <f t="shared" si="3"/>
        <v>17.415854476124526</v>
      </c>
      <c r="AD20" s="115">
        <f t="shared" si="16"/>
        <v>90.813276291186128</v>
      </c>
      <c r="AE20" s="107">
        <f t="shared" si="4"/>
        <v>1.7617979414381455</v>
      </c>
      <c r="AF20" s="116">
        <f t="shared" si="17"/>
        <v>9.1867237088138651</v>
      </c>
      <c r="AH20" s="117">
        <f t="shared" si="25"/>
        <v>7.0267947008299846E-4</v>
      </c>
      <c r="AI20" s="118">
        <f t="shared" si="18"/>
        <v>1.9268403198371419E-4</v>
      </c>
      <c r="AJ20" s="118">
        <f t="shared" si="22"/>
        <v>1540545658.2863035</v>
      </c>
      <c r="AK20" s="118">
        <f>SUM(AJ20:AJ$24)/U20/U20</f>
        <v>0.5804290022251396</v>
      </c>
      <c r="AL20" s="118">
        <f t="shared" si="23"/>
        <v>1274735908.0739651</v>
      </c>
      <c r="AM20" s="118">
        <f>SUM(AL20:AL$24)/U20/U20</f>
        <v>0.47860055554343128</v>
      </c>
      <c r="AN20" s="118">
        <f t="shared" si="24"/>
        <v>44545805.398086816</v>
      </c>
      <c r="AO20" s="119">
        <f>SUM(AN20:AN$24)/U20/U20</f>
        <v>5.0385596316604581E-2</v>
      </c>
      <c r="AP20" s="106">
        <f t="shared" si="5"/>
        <v>17.68440894948786</v>
      </c>
      <c r="AQ20" s="107">
        <f t="shared" si="6"/>
        <v>20.670895885637485</v>
      </c>
      <c r="AR20" s="107">
        <f t="shared" si="7"/>
        <v>16.059907613531582</v>
      </c>
      <c r="AS20" s="107">
        <f t="shared" si="8"/>
        <v>18.77180133871747</v>
      </c>
      <c r="AT20" s="107">
        <f t="shared" si="9"/>
        <v>1.3218419131695602</v>
      </c>
      <c r="AU20" s="120">
        <f t="shared" si="10"/>
        <v>2.2017539697067305</v>
      </c>
    </row>
    <row r="21" spans="1:47" ht="14.45" customHeight="1" x14ac:dyDescent="0.25">
      <c r="A21" s="75"/>
      <c r="B21" s="99" t="s">
        <v>82</v>
      </c>
      <c r="C21" s="100">
        <v>661</v>
      </c>
      <c r="D21" s="101">
        <v>12</v>
      </c>
      <c r="E21" s="101">
        <v>232</v>
      </c>
      <c r="F21" s="102">
        <v>12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1.8154311649016642E-2</v>
      </c>
      <c r="R21" s="109">
        <f t="shared" si="14"/>
        <v>1.8324892309211492E-2</v>
      </c>
      <c r="S21" s="110">
        <f t="shared" si="15"/>
        <v>5.1724137931034482E-2</v>
      </c>
      <c r="T21" s="111">
        <f t="shared" si="19"/>
        <v>8.7840067212348896E-2</v>
      </c>
      <c r="U21" s="112">
        <f t="shared" si="20"/>
        <v>73268.381811169282</v>
      </c>
      <c r="V21" s="112">
        <f t="shared" si="21"/>
        <v>351210.77244191908</v>
      </c>
      <c r="W21" s="113">
        <f>SUM(V21:V$24)</f>
        <v>1168004.1464674845</v>
      </c>
      <c r="X21" s="114">
        <f t="shared" si="0"/>
        <v>333044.69800526812</v>
      </c>
      <c r="Y21" s="112">
        <f>SUM(X21:X$24)</f>
        <v>1039616.1241528848</v>
      </c>
      <c r="Z21" s="112">
        <f t="shared" si="1"/>
        <v>18166.074436650986</v>
      </c>
      <c r="AA21" s="113">
        <f>SUM(Z21:Z$24)</f>
        <v>128388.02231459972</v>
      </c>
      <c r="AB21" s="106">
        <f t="shared" si="2"/>
        <v>15.941448652131006</v>
      </c>
      <c r="AC21" s="107">
        <f t="shared" si="3"/>
        <v>14.189150878645476</v>
      </c>
      <c r="AD21" s="115">
        <f t="shared" si="16"/>
        <v>89.007913824373247</v>
      </c>
      <c r="AE21" s="107">
        <f t="shared" si="4"/>
        <v>1.7522977734855312</v>
      </c>
      <c r="AF21" s="116">
        <f t="shared" si="17"/>
        <v>10.992086175626763</v>
      </c>
      <c r="AH21" s="117">
        <f t="shared" si="25"/>
        <v>5.8650951814670233E-4</v>
      </c>
      <c r="AI21" s="118">
        <f t="shared" si="18"/>
        <v>2.1141703226864569E-4</v>
      </c>
      <c r="AJ21" s="118">
        <f t="shared" si="22"/>
        <v>668620490.97248936</v>
      </c>
      <c r="AK21" s="118">
        <f>SUM(AJ21:AJ$24)/U21/U21</f>
        <v>0.42424143967285788</v>
      </c>
      <c r="AL21" s="118">
        <f t="shared" si="23"/>
        <v>542072538.65216362</v>
      </c>
      <c r="AM21" s="118">
        <f>SUM(AL21:AL$24)/U21/U21</f>
        <v>0.34898351676332157</v>
      </c>
      <c r="AN21" s="118">
        <f t="shared" si="24"/>
        <v>35951410.945304565</v>
      </c>
      <c r="AO21" s="119">
        <f>SUM(AN21:AN$24)/U21/U21</f>
        <v>5.3440770237804559E-2</v>
      </c>
      <c r="AP21" s="106">
        <f t="shared" si="5"/>
        <v>14.66482579684161</v>
      </c>
      <c r="AQ21" s="107">
        <f t="shared" si="6"/>
        <v>17.218071507420404</v>
      </c>
      <c r="AR21" s="107">
        <f t="shared" si="7"/>
        <v>13.031284272339734</v>
      </c>
      <c r="AS21" s="107">
        <f t="shared" si="8"/>
        <v>15.347017484951218</v>
      </c>
      <c r="AT21" s="107">
        <f t="shared" si="9"/>
        <v>1.2991994806775025</v>
      </c>
      <c r="AU21" s="120">
        <f t="shared" si="10"/>
        <v>2.2053960662935599</v>
      </c>
    </row>
    <row r="22" spans="1:47" ht="14.45" customHeight="1" x14ac:dyDescent="0.25">
      <c r="A22" s="75"/>
      <c r="B22" s="99" t="s">
        <v>83</v>
      </c>
      <c r="C22" s="100">
        <v>375</v>
      </c>
      <c r="D22" s="101">
        <v>14</v>
      </c>
      <c r="E22" s="101">
        <v>115</v>
      </c>
      <c r="F22" s="102">
        <v>10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3.7333333333333336E-2</v>
      </c>
      <c r="R22" s="109">
        <f t="shared" si="14"/>
        <v>3.6436998748376345E-2</v>
      </c>
      <c r="S22" s="110">
        <f t="shared" si="15"/>
        <v>8.6956521739130432E-2</v>
      </c>
      <c r="T22" s="111">
        <f t="shared" si="19"/>
        <v>0.16782016496340993</v>
      </c>
      <c r="U22" s="112">
        <f t="shared" si="20"/>
        <v>66832.482228336128</v>
      </c>
      <c r="V22" s="112">
        <f t="shared" si="21"/>
        <v>307814.54504326644</v>
      </c>
      <c r="W22" s="113">
        <f>SUM(V22:V$24)</f>
        <v>816793.37402556546</v>
      </c>
      <c r="X22" s="114">
        <f t="shared" si="0"/>
        <v>281048.06286559108</v>
      </c>
      <c r="Y22" s="112">
        <f>SUM(X22:X$24)</f>
        <v>706571.4261476167</v>
      </c>
      <c r="Z22" s="112">
        <f t="shared" si="1"/>
        <v>26766.482177675342</v>
      </c>
      <c r="AA22" s="113">
        <f>SUM(Z22:Z$24)</f>
        <v>110221.94787794873</v>
      </c>
      <c r="AB22" s="106">
        <f t="shared" si="2"/>
        <v>12.221502879916308</v>
      </c>
      <c r="AC22" s="107">
        <f t="shared" si="3"/>
        <v>10.572275674777186</v>
      </c>
      <c r="AD22" s="115">
        <f t="shared" si="16"/>
        <v>86.505528646159306</v>
      </c>
      <c r="AE22" s="107">
        <f t="shared" si="4"/>
        <v>1.6492272051391204</v>
      </c>
      <c r="AF22" s="116">
        <f t="shared" si="17"/>
        <v>13.494471353840684</v>
      </c>
      <c r="AH22" s="117">
        <f t="shared" si="25"/>
        <v>1.6740847476212504E-3</v>
      </c>
      <c r="AI22" s="118">
        <f t="shared" si="18"/>
        <v>6.9039204405358767E-4</v>
      </c>
      <c r="AJ22" s="118">
        <f t="shared" si="22"/>
        <v>989014893.73132956</v>
      </c>
      <c r="AK22" s="118">
        <f>SUM(AJ22:AJ$24)/U22/U22</f>
        <v>0.36018963537564946</v>
      </c>
      <c r="AL22" s="118">
        <f t="shared" si="23"/>
        <v>782946308.14928317</v>
      </c>
      <c r="AM22" s="118">
        <f>SUM(AL22:AL$24)/U22/U22</f>
        <v>0.29807146341191404</v>
      </c>
      <c r="AN22" s="118">
        <f t="shared" si="24"/>
        <v>87147098.212201148</v>
      </c>
      <c r="AO22" s="119">
        <f>SUM(AN22:AN$24)/U22/U22</f>
        <v>5.6179957408607678E-2</v>
      </c>
      <c r="AP22" s="106">
        <f t="shared" si="5"/>
        <v>11.04519318291509</v>
      </c>
      <c r="AQ22" s="107">
        <f t="shared" si="6"/>
        <v>13.397812576917525</v>
      </c>
      <c r="AR22" s="107">
        <f t="shared" si="7"/>
        <v>9.5021956152287395</v>
      </c>
      <c r="AS22" s="107">
        <f t="shared" si="8"/>
        <v>11.642355734325633</v>
      </c>
      <c r="AT22" s="107">
        <f t="shared" si="9"/>
        <v>1.1846618982328607</v>
      </c>
      <c r="AU22" s="120">
        <f t="shared" si="10"/>
        <v>2.11379251204538</v>
      </c>
    </row>
    <row r="23" spans="1:47" ht="14.45" customHeight="1" x14ac:dyDescent="0.25">
      <c r="A23" s="75"/>
      <c r="B23" s="99" t="s">
        <v>84</v>
      </c>
      <c r="C23" s="100">
        <v>346</v>
      </c>
      <c r="D23" s="101">
        <v>21</v>
      </c>
      <c r="E23" s="101">
        <v>120</v>
      </c>
      <c r="F23" s="102">
        <v>12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6.0693641618497107E-2</v>
      </c>
      <c r="R23" s="109">
        <f t="shared" si="14"/>
        <v>6.1628523501080008E-2</v>
      </c>
      <c r="S23" s="110">
        <f t="shared" si="15"/>
        <v>0.1</v>
      </c>
      <c r="T23" s="111">
        <f>5*R23/(1+5*(1-O23)*R23)</f>
        <v>0.26882229508563843</v>
      </c>
      <c r="U23" s="112">
        <f t="shared" si="20"/>
        <v>55616.644035862599</v>
      </c>
      <c r="V23" s="112">
        <f>5*U23*((1-T23)+O23*T23)</f>
        <v>242598.60605648876</v>
      </c>
      <c r="W23" s="113">
        <f>SUM(V23:V$24)</f>
        <v>508978.82898229902</v>
      </c>
      <c r="X23" s="114">
        <f t="shared" si="0"/>
        <v>218338.7454508399</v>
      </c>
      <c r="Y23" s="112">
        <f>SUM(X23:X$24)</f>
        <v>425523.36328202568</v>
      </c>
      <c r="Z23" s="112">
        <f t="shared" si="1"/>
        <v>24259.860605648879</v>
      </c>
      <c r="AA23" s="113">
        <f>SUM(Z23:Z$24)</f>
        <v>83455.465700273373</v>
      </c>
      <c r="AB23" s="106">
        <f t="shared" si="2"/>
        <v>9.1515559380767471</v>
      </c>
      <c r="AC23" s="107">
        <f t="shared" si="3"/>
        <v>7.6510075474464205</v>
      </c>
      <c r="AD23" s="115">
        <f t="shared" si="16"/>
        <v>83.603352251970449</v>
      </c>
      <c r="AE23" s="107">
        <f t="shared" si="4"/>
        <v>1.5005483906303265</v>
      </c>
      <c r="AF23" s="116">
        <f t="shared" si="17"/>
        <v>16.396647748029562</v>
      </c>
      <c r="AH23" s="117">
        <f>IF(D23=0,0,T23*T23*(1-T23)/D23)</f>
        <v>2.5161365986839826E-3</v>
      </c>
      <c r="AI23" s="118">
        <f t="shared" si="18"/>
        <v>7.5000000000000012E-4</v>
      </c>
      <c r="AJ23" s="118">
        <f t="shared" si="22"/>
        <v>619801173.06225383</v>
      </c>
      <c r="AK23" s="118">
        <f>SUM(AJ23:AJ$24)/U23/U23</f>
        <v>0.20037467675652729</v>
      </c>
      <c r="AL23" s="118">
        <f t="shared" si="23"/>
        <v>451077274.53222692</v>
      </c>
      <c r="AM23" s="118">
        <f>SUM(AL23:AL$24)/U23/U23</f>
        <v>0.177295992802285</v>
      </c>
      <c r="AN23" s="118">
        <f t="shared" si="24"/>
        <v>66448556.905114256</v>
      </c>
      <c r="AO23" s="119">
        <f>SUM(AN23:AN$24)/U23/U23</f>
        <v>5.2949898739521266E-2</v>
      </c>
      <c r="AP23" s="106">
        <f t="shared" si="5"/>
        <v>8.2741966284276867</v>
      </c>
      <c r="AQ23" s="107">
        <f t="shared" si="6"/>
        <v>10.028915247725807</v>
      </c>
      <c r="AR23" s="107">
        <f t="shared" si="7"/>
        <v>6.8257195456256881</v>
      </c>
      <c r="AS23" s="107">
        <f t="shared" si="8"/>
        <v>8.476295549267153</v>
      </c>
      <c r="AT23" s="107">
        <f t="shared" si="9"/>
        <v>1.0495358287235157</v>
      </c>
      <c r="AU23" s="120">
        <f t="shared" si="10"/>
        <v>1.9515609525371374</v>
      </c>
    </row>
    <row r="24" spans="1:47" ht="14.45" customHeight="1" x14ac:dyDescent="0.25">
      <c r="A24" s="51"/>
      <c r="B24" s="121" t="s">
        <v>85</v>
      </c>
      <c r="C24" s="122">
        <v>374</v>
      </c>
      <c r="D24" s="123">
        <v>51</v>
      </c>
      <c r="E24" s="123">
        <v>126</v>
      </c>
      <c r="F24" s="124">
        <v>28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0.13636363636363635</v>
      </c>
      <c r="R24" s="131">
        <f t="shared" si="14"/>
        <v>0.15266017009268304</v>
      </c>
      <c r="S24" s="132">
        <f t="shared" si="15"/>
        <v>0.22222222222222221</v>
      </c>
      <c r="T24" s="128">
        <v>1</v>
      </c>
      <c r="U24" s="133">
        <f>U23*(1-T23)</f>
        <v>40665.650141181024</v>
      </c>
      <c r="V24" s="133">
        <f>U24/R24</f>
        <v>266380.22292581026</v>
      </c>
      <c r="W24" s="134">
        <f>SUM(V24:V$24)</f>
        <v>266380.22292581026</v>
      </c>
      <c r="X24" s="128">
        <f t="shared" si="0"/>
        <v>207184.61783118575</v>
      </c>
      <c r="Y24" s="133">
        <f>SUM(X24:X$24)</f>
        <v>207184.61783118575</v>
      </c>
      <c r="Z24" s="133">
        <f t="shared" si="1"/>
        <v>59195.605094624501</v>
      </c>
      <c r="AA24" s="134">
        <f>SUM(Z24:Z$24)</f>
        <v>59195.605094624501</v>
      </c>
      <c r="AB24" s="135">
        <f t="shared" si="2"/>
        <v>6.5504970903208077</v>
      </c>
      <c r="AC24" s="129">
        <f t="shared" si="3"/>
        <v>5.0948310702495174</v>
      </c>
      <c r="AD24" s="136">
        <f t="shared" si="16"/>
        <v>77.777777777777786</v>
      </c>
      <c r="AE24" s="129">
        <f t="shared" si="4"/>
        <v>1.4556660200712908</v>
      </c>
      <c r="AF24" s="137">
        <f t="shared" si="17"/>
        <v>22.222222222222225</v>
      </c>
      <c r="AH24" s="138">
        <f>0</f>
        <v>0</v>
      </c>
      <c r="AI24" s="139">
        <f t="shared" si="18"/>
        <v>1.3717421124828531E-3</v>
      </c>
      <c r="AJ24" s="139">
        <v>0</v>
      </c>
      <c r="AK24" s="139">
        <f>(1-R24)/R24/R24/D24</f>
        <v>0.71291205960746229</v>
      </c>
      <c r="AL24" s="139">
        <f>V24*V24*AI24</f>
        <v>97336657.29218705</v>
      </c>
      <c r="AM24" s="139">
        <f>(1-S24)*(1-S24)*(1-R24)/R24/R24/D24+AI24/R24/R24</f>
        <v>0.49012788808942698</v>
      </c>
      <c r="AN24" s="139">
        <f>V24*V24*AI24</f>
        <v>97336657.29218705</v>
      </c>
      <c r="AO24" s="140">
        <f>S24*S24*(1-R24)/R24/R24/D24+AI24/R24/R24</f>
        <v>9.4065632751947889E-2</v>
      </c>
      <c r="AP24" s="135">
        <f t="shared" si="5"/>
        <v>4.8955883411179926</v>
      </c>
      <c r="AQ24" s="129">
        <f t="shared" si="6"/>
        <v>8.2054058395236229</v>
      </c>
      <c r="AR24" s="129">
        <f t="shared" si="7"/>
        <v>3.7226520386051978</v>
      </c>
      <c r="AS24" s="129">
        <f t="shared" si="8"/>
        <v>6.4670101018938375</v>
      </c>
      <c r="AT24" s="129">
        <f t="shared" si="9"/>
        <v>0.85453164675706828</v>
      </c>
      <c r="AU24" s="141">
        <f t="shared" si="10"/>
        <v>2.0568003933855135</v>
      </c>
    </row>
    <row r="25" spans="1:47" ht="14.45" customHeight="1" x14ac:dyDescent="0.15">
      <c r="A25" s="75" t="s">
        <v>86</v>
      </c>
      <c r="B25" s="76" t="s">
        <v>68</v>
      </c>
      <c r="C25" s="142">
        <v>301</v>
      </c>
      <c r="D25" s="78">
        <v>0</v>
      </c>
      <c r="E25" s="78">
        <v>96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8579405.4747029915</v>
      </c>
      <c r="X25" s="153">
        <f t="shared" si="0"/>
        <v>500000</v>
      </c>
      <c r="Y25" s="151">
        <f>SUM(X25:X$42)</f>
        <v>8328524.9650552543</v>
      </c>
      <c r="Z25" s="151">
        <f t="shared" si="1"/>
        <v>0</v>
      </c>
      <c r="AA25" s="152">
        <f>SUM(Z25:Z$42)</f>
        <v>250880.50964773871</v>
      </c>
      <c r="AB25" s="146">
        <f t="shared" si="2"/>
        <v>85.794054747029918</v>
      </c>
      <c r="AC25" s="147">
        <f t="shared" si="3"/>
        <v>83.285249650552544</v>
      </c>
      <c r="AD25" s="93">
        <f t="shared" si="16"/>
        <v>97.075782111155874</v>
      </c>
      <c r="AE25" s="147">
        <f t="shared" si="4"/>
        <v>2.5088050964773871</v>
      </c>
      <c r="AF25" s="94">
        <f t="shared" si="17"/>
        <v>2.9242178888441437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1.4030135007490521</v>
      </c>
      <c r="AL25" s="96">
        <f>U25*U25*((1-O25)*5*(1-S25)+AC26)^2*AH25+V25*V25*AI25</f>
        <v>0</v>
      </c>
      <c r="AM25" s="96">
        <f>SUM(AL25:AL$42)/U25/U25</f>
        <v>1.1839241359216037</v>
      </c>
      <c r="AN25" s="96">
        <f>U25*U25*((1-O25)*5*S25+AE26)^2*AH25+V25*V25*AI25</f>
        <v>0</v>
      </c>
      <c r="AO25" s="97">
        <f>SUM(AN25:AN$42)/U25/U25</f>
        <v>5.6904220963977278E-2</v>
      </c>
      <c r="AP25" s="146">
        <f t="shared" si="5"/>
        <v>83.472456878216818</v>
      </c>
      <c r="AQ25" s="147">
        <f t="shared" si="6"/>
        <v>88.115652615843018</v>
      </c>
      <c r="AR25" s="147">
        <f t="shared" si="7"/>
        <v>81.152607401942518</v>
      </c>
      <c r="AS25" s="147">
        <f t="shared" si="8"/>
        <v>85.417891899162569</v>
      </c>
      <c r="AT25" s="147">
        <f t="shared" si="9"/>
        <v>2.0412548261799408</v>
      </c>
      <c r="AU25" s="154">
        <f t="shared" si="10"/>
        <v>2.9763553667748335</v>
      </c>
    </row>
    <row r="26" spans="1:47" ht="14.45" customHeight="1" x14ac:dyDescent="0.15">
      <c r="A26" s="155"/>
      <c r="B26" s="99" t="s">
        <v>69</v>
      </c>
      <c r="C26" s="142">
        <v>463</v>
      </c>
      <c r="D26" s="101">
        <v>0</v>
      </c>
      <c r="E26" s="101">
        <v>158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8079405.4747029915</v>
      </c>
      <c r="X26" s="114">
        <f t="shared" si="0"/>
        <v>500000</v>
      </c>
      <c r="Y26" s="112">
        <f>SUM(X26:X$42)</f>
        <v>7828524.9650552543</v>
      </c>
      <c r="Z26" s="112">
        <f t="shared" si="1"/>
        <v>0</v>
      </c>
      <c r="AA26" s="113">
        <f>SUM(Z26:Z$42)</f>
        <v>250880.50964773871</v>
      </c>
      <c r="AB26" s="106">
        <f t="shared" si="2"/>
        <v>80.794054747029918</v>
      </c>
      <c r="AC26" s="107">
        <f t="shared" si="3"/>
        <v>78.285249650552544</v>
      </c>
      <c r="AD26" s="115">
        <f t="shared" si="16"/>
        <v>96.89481471831985</v>
      </c>
      <c r="AE26" s="107">
        <f t="shared" si="4"/>
        <v>2.5088050964773871</v>
      </c>
      <c r="AF26" s="116">
        <f t="shared" si="17"/>
        <v>3.1051852816801646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1.4030135007490521</v>
      </c>
      <c r="AL26" s="118">
        <f>U26*U26*((1-O26)*5*(1-S26)+AC27)^2*AH26+V26*V26*AI26</f>
        <v>0</v>
      </c>
      <c r="AM26" s="118">
        <f>SUM(AL26:AL$42)/U26/U26</f>
        <v>1.1839241359216037</v>
      </c>
      <c r="AN26" s="118">
        <f>U26*U26*((1-O26)*5*S26+AE27)^2*AH26+V26*V26*AI26</f>
        <v>0</v>
      </c>
      <c r="AO26" s="119">
        <f>SUM(AN26:AN$42)/U26/U26</f>
        <v>5.6904220963977278E-2</v>
      </c>
      <c r="AP26" s="106">
        <f t="shared" si="5"/>
        <v>78.472456878216818</v>
      </c>
      <c r="AQ26" s="107">
        <f t="shared" si="6"/>
        <v>83.115652615843018</v>
      </c>
      <c r="AR26" s="107">
        <f t="shared" si="7"/>
        <v>76.152607401942518</v>
      </c>
      <c r="AS26" s="107">
        <f t="shared" si="8"/>
        <v>80.417891899162569</v>
      </c>
      <c r="AT26" s="107">
        <f t="shared" si="9"/>
        <v>2.0412548261799408</v>
      </c>
      <c r="AU26" s="120">
        <f t="shared" si="10"/>
        <v>2.9763553667748335</v>
      </c>
    </row>
    <row r="27" spans="1:47" ht="14.45" customHeight="1" x14ac:dyDescent="0.15">
      <c r="A27" s="155"/>
      <c r="B27" s="99" t="s">
        <v>70</v>
      </c>
      <c r="C27" s="142">
        <v>404</v>
      </c>
      <c r="D27" s="101">
        <v>0</v>
      </c>
      <c r="E27" s="101">
        <v>138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7579405.4747029915</v>
      </c>
      <c r="X27" s="114">
        <f t="shared" si="0"/>
        <v>500000</v>
      </c>
      <c r="Y27" s="112">
        <f>SUM(X27:X$42)</f>
        <v>7328524.9650552543</v>
      </c>
      <c r="Z27" s="112">
        <f t="shared" si="1"/>
        <v>0</v>
      </c>
      <c r="AA27" s="113">
        <f>SUM(Z27:Z$42)</f>
        <v>250880.50964773871</v>
      </c>
      <c r="AB27" s="106">
        <f t="shared" si="2"/>
        <v>75.794054747029918</v>
      </c>
      <c r="AC27" s="107">
        <f t="shared" si="3"/>
        <v>73.285249650552544</v>
      </c>
      <c r="AD27" s="115">
        <f t="shared" si="16"/>
        <v>96.689971126560309</v>
      </c>
      <c r="AE27" s="107">
        <f t="shared" si="4"/>
        <v>2.5088050964773871</v>
      </c>
      <c r="AF27" s="116">
        <f t="shared" si="17"/>
        <v>3.3100288734397041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1.4030135007490521</v>
      </c>
      <c r="AL27" s="118">
        <f t="shared" ref="AL27:AL40" si="33">U27*U27*((1-O27)*5*(1-S27)+AC28)^2*AH27+V27*V27*AI27</f>
        <v>0</v>
      </c>
      <c r="AM27" s="118">
        <f>SUM(AL27:AL$42)/U27/U27</f>
        <v>1.1839241359216037</v>
      </c>
      <c r="AN27" s="118">
        <f t="shared" ref="AN27:AN40" si="34">U27*U27*((1-O27)*5*S27+AE28)^2*AH27+V27*V27*AI27</f>
        <v>0</v>
      </c>
      <c r="AO27" s="119">
        <f>SUM(AN27:AN$42)/U27/U27</f>
        <v>5.6904220963977278E-2</v>
      </c>
      <c r="AP27" s="106">
        <f t="shared" si="5"/>
        <v>73.472456878216818</v>
      </c>
      <c r="AQ27" s="107">
        <f t="shared" si="6"/>
        <v>78.115652615843018</v>
      </c>
      <c r="AR27" s="107">
        <f t="shared" si="7"/>
        <v>71.152607401942518</v>
      </c>
      <c r="AS27" s="107">
        <f t="shared" si="8"/>
        <v>75.417891899162569</v>
      </c>
      <c r="AT27" s="107">
        <f t="shared" si="9"/>
        <v>2.0412548261799408</v>
      </c>
      <c r="AU27" s="120">
        <f t="shared" si="10"/>
        <v>2.9763553667748335</v>
      </c>
    </row>
    <row r="28" spans="1:47" ht="14.45" customHeight="1" x14ac:dyDescent="0.15">
      <c r="A28" s="155"/>
      <c r="B28" s="99" t="s">
        <v>71</v>
      </c>
      <c r="C28" s="142">
        <v>260</v>
      </c>
      <c r="D28" s="101">
        <v>0</v>
      </c>
      <c r="E28" s="101">
        <v>83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7079405.4747029925</v>
      </c>
      <c r="X28" s="114">
        <f t="shared" si="0"/>
        <v>500000</v>
      </c>
      <c r="Y28" s="112">
        <f>SUM(X28:X$42)</f>
        <v>6828524.9650552552</v>
      </c>
      <c r="Z28" s="112">
        <f t="shared" si="1"/>
        <v>0</v>
      </c>
      <c r="AA28" s="113">
        <f>SUM(Z28:Z$42)</f>
        <v>250880.50964773871</v>
      </c>
      <c r="AB28" s="106">
        <f t="shared" si="2"/>
        <v>70.794054747029918</v>
      </c>
      <c r="AC28" s="107">
        <f t="shared" si="3"/>
        <v>68.285249650552558</v>
      </c>
      <c r="AD28" s="115">
        <f t="shared" si="16"/>
        <v>96.456192394344214</v>
      </c>
      <c r="AE28" s="107">
        <f t="shared" si="4"/>
        <v>2.5088050964773871</v>
      </c>
      <c r="AF28" s="116">
        <f t="shared" si="17"/>
        <v>3.5438076056558141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1.4030135007490521</v>
      </c>
      <c r="AL28" s="118">
        <f t="shared" si="33"/>
        <v>0</v>
      </c>
      <c r="AM28" s="118">
        <f>SUM(AL28:AL$42)/U28/U28</f>
        <v>1.1839241359216037</v>
      </c>
      <c r="AN28" s="118">
        <f t="shared" si="34"/>
        <v>0</v>
      </c>
      <c r="AO28" s="119">
        <f>SUM(AN28:AN$42)/U28/U28</f>
        <v>5.6904220963977278E-2</v>
      </c>
      <c r="AP28" s="106">
        <f t="shared" si="5"/>
        <v>68.472456878216818</v>
      </c>
      <c r="AQ28" s="107">
        <f t="shared" si="6"/>
        <v>73.115652615843018</v>
      </c>
      <c r="AR28" s="107">
        <f t="shared" si="7"/>
        <v>66.152607401942532</v>
      </c>
      <c r="AS28" s="107">
        <f t="shared" si="8"/>
        <v>70.417891899162584</v>
      </c>
      <c r="AT28" s="107">
        <f t="shared" si="9"/>
        <v>2.0412548261799408</v>
      </c>
      <c r="AU28" s="120">
        <f t="shared" si="10"/>
        <v>2.9763553667748335</v>
      </c>
    </row>
    <row r="29" spans="1:47" ht="14.45" customHeight="1" x14ac:dyDescent="0.15">
      <c r="A29" s="155"/>
      <c r="B29" s="99" t="s">
        <v>72</v>
      </c>
      <c r="C29" s="142">
        <v>116</v>
      </c>
      <c r="D29" s="101">
        <v>0</v>
      </c>
      <c r="E29" s="101">
        <v>36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100000</v>
      </c>
      <c r="V29" s="112">
        <f t="shared" si="30"/>
        <v>500000</v>
      </c>
      <c r="W29" s="113">
        <f>SUM(V29:V$42)</f>
        <v>6579405.4747029925</v>
      </c>
      <c r="X29" s="114">
        <f t="shared" si="0"/>
        <v>500000</v>
      </c>
      <c r="Y29" s="112">
        <f>SUM(X29:X$42)</f>
        <v>6328524.9650552552</v>
      </c>
      <c r="Z29" s="112">
        <f t="shared" si="1"/>
        <v>0</v>
      </c>
      <c r="AA29" s="113">
        <f>SUM(Z29:Z$42)</f>
        <v>250880.50964773871</v>
      </c>
      <c r="AB29" s="106">
        <f t="shared" si="2"/>
        <v>65.794054747029918</v>
      </c>
      <c r="AC29" s="107">
        <f t="shared" si="3"/>
        <v>63.285249650552551</v>
      </c>
      <c r="AD29" s="115">
        <f t="shared" si="16"/>
        <v>96.186881768993544</v>
      </c>
      <c r="AE29" s="107">
        <f t="shared" si="4"/>
        <v>2.5088050964773871</v>
      </c>
      <c r="AF29" s="116">
        <f t="shared" si="17"/>
        <v>3.8131182310064875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1.4030135007490521</v>
      </c>
      <c r="AL29" s="118">
        <f t="shared" si="33"/>
        <v>0</v>
      </c>
      <c r="AM29" s="118">
        <f>SUM(AL29:AL$42)/U29/U29</f>
        <v>1.1839241359216037</v>
      </c>
      <c r="AN29" s="118">
        <f t="shared" si="34"/>
        <v>0</v>
      </c>
      <c r="AO29" s="119">
        <f>SUM(AN29:AN$42)/U29/U29</f>
        <v>5.6904220963977278E-2</v>
      </c>
      <c r="AP29" s="106">
        <f t="shared" si="5"/>
        <v>63.472456878216811</v>
      </c>
      <c r="AQ29" s="107">
        <f t="shared" si="6"/>
        <v>68.115652615843018</v>
      </c>
      <c r="AR29" s="107">
        <f t="shared" si="7"/>
        <v>61.152607401942525</v>
      </c>
      <c r="AS29" s="107">
        <f t="shared" si="8"/>
        <v>65.417891899162584</v>
      </c>
      <c r="AT29" s="107">
        <f t="shared" si="9"/>
        <v>2.0412548261799408</v>
      </c>
      <c r="AU29" s="120">
        <f t="shared" si="10"/>
        <v>2.9763553667748335</v>
      </c>
    </row>
    <row r="30" spans="1:47" ht="14.45" customHeight="1" x14ac:dyDescent="0.15">
      <c r="A30" s="155"/>
      <c r="B30" s="99" t="s">
        <v>73</v>
      </c>
      <c r="C30" s="142">
        <v>220</v>
      </c>
      <c r="D30" s="101">
        <v>0</v>
      </c>
      <c r="E30" s="101">
        <v>73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100000</v>
      </c>
      <c r="V30" s="112">
        <f t="shared" si="30"/>
        <v>500000</v>
      </c>
      <c r="W30" s="113">
        <f>SUM(V30:V$42)</f>
        <v>6079405.4747029925</v>
      </c>
      <c r="X30" s="114">
        <f t="shared" si="0"/>
        <v>500000</v>
      </c>
      <c r="Y30" s="112">
        <f>SUM(X30:X$42)</f>
        <v>5828524.9650552543</v>
      </c>
      <c r="Z30" s="112">
        <f t="shared" si="1"/>
        <v>0</v>
      </c>
      <c r="AA30" s="113">
        <f>SUM(Z30:Z$42)</f>
        <v>250880.50964773871</v>
      </c>
      <c r="AB30" s="106">
        <f t="shared" si="2"/>
        <v>60.794054747029925</v>
      </c>
      <c r="AC30" s="107">
        <f t="shared" si="3"/>
        <v>58.285249650552544</v>
      </c>
      <c r="AD30" s="115">
        <f t="shared" si="16"/>
        <v>95.873272301186745</v>
      </c>
      <c r="AE30" s="107">
        <f t="shared" si="4"/>
        <v>2.5088050964773871</v>
      </c>
      <c r="AF30" s="116">
        <f t="shared" si="17"/>
        <v>4.1267276988132693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1.4030135007490521</v>
      </c>
      <c r="AL30" s="118">
        <f t="shared" si="33"/>
        <v>0</v>
      </c>
      <c r="AM30" s="118">
        <f>SUM(AL30:AL$42)/U30/U30</f>
        <v>1.1839241359216037</v>
      </c>
      <c r="AN30" s="118">
        <f t="shared" si="34"/>
        <v>0</v>
      </c>
      <c r="AO30" s="119">
        <f>SUM(AN30:AN$42)/U30/U30</f>
        <v>5.6904220963977278E-2</v>
      </c>
      <c r="AP30" s="106">
        <f t="shared" si="5"/>
        <v>58.472456878216818</v>
      </c>
      <c r="AQ30" s="107">
        <f t="shared" si="6"/>
        <v>63.115652615843032</v>
      </c>
      <c r="AR30" s="107">
        <f t="shared" si="7"/>
        <v>56.152607401942518</v>
      </c>
      <c r="AS30" s="107">
        <f t="shared" si="8"/>
        <v>60.417891899162569</v>
      </c>
      <c r="AT30" s="107">
        <f t="shared" si="9"/>
        <v>2.0412548261799408</v>
      </c>
      <c r="AU30" s="120">
        <f t="shared" si="10"/>
        <v>2.9763553667748335</v>
      </c>
    </row>
    <row r="31" spans="1:47" ht="14.45" customHeight="1" x14ac:dyDescent="0.15">
      <c r="A31" s="155"/>
      <c r="B31" s="99" t="s">
        <v>74</v>
      </c>
      <c r="C31" s="142">
        <v>284</v>
      </c>
      <c r="D31" s="101">
        <v>0</v>
      </c>
      <c r="E31" s="101">
        <v>97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100000</v>
      </c>
      <c r="V31" s="112">
        <f t="shared" si="30"/>
        <v>500000</v>
      </c>
      <c r="W31" s="113">
        <f>SUM(V31:V$42)</f>
        <v>5579405.4747029925</v>
      </c>
      <c r="X31" s="114">
        <f t="shared" si="0"/>
        <v>500000</v>
      </c>
      <c r="Y31" s="112">
        <f>SUM(X31:X$42)</f>
        <v>5328524.9650552543</v>
      </c>
      <c r="Z31" s="112">
        <f t="shared" si="1"/>
        <v>0</v>
      </c>
      <c r="AA31" s="113">
        <f>SUM(Z31:Z$42)</f>
        <v>250880.50964773871</v>
      </c>
      <c r="AB31" s="106">
        <f t="shared" si="2"/>
        <v>55.794054747029925</v>
      </c>
      <c r="AC31" s="107">
        <f t="shared" si="3"/>
        <v>53.285249650552544</v>
      </c>
      <c r="AD31" s="115">
        <f t="shared" si="16"/>
        <v>95.503454431028018</v>
      </c>
      <c r="AE31" s="107">
        <f t="shared" si="4"/>
        <v>2.5088050964773871</v>
      </c>
      <c r="AF31" s="116">
        <f t="shared" si="17"/>
        <v>4.4965455689720022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1.4030135007490521</v>
      </c>
      <c r="AL31" s="118">
        <f t="shared" si="33"/>
        <v>0</v>
      </c>
      <c r="AM31" s="118">
        <f>SUM(AL31:AL$42)/U31/U31</f>
        <v>1.1839241359216037</v>
      </c>
      <c r="AN31" s="118">
        <f t="shared" si="34"/>
        <v>0</v>
      </c>
      <c r="AO31" s="119">
        <f>SUM(AN31:AN$42)/U31/U31</f>
        <v>5.6904220963977278E-2</v>
      </c>
      <c r="AP31" s="106">
        <f t="shared" si="5"/>
        <v>53.472456878216818</v>
      </c>
      <c r="AQ31" s="107">
        <f t="shared" si="6"/>
        <v>58.115652615843032</v>
      </c>
      <c r="AR31" s="107">
        <f t="shared" si="7"/>
        <v>51.152607401942518</v>
      </c>
      <c r="AS31" s="107">
        <f t="shared" si="8"/>
        <v>55.417891899162569</v>
      </c>
      <c r="AT31" s="107">
        <f t="shared" si="9"/>
        <v>2.0412548261799408</v>
      </c>
      <c r="AU31" s="120">
        <f t="shared" si="10"/>
        <v>2.9763553667748335</v>
      </c>
    </row>
    <row r="32" spans="1:47" ht="14.45" customHeight="1" x14ac:dyDescent="0.15">
      <c r="A32" s="155"/>
      <c r="B32" s="99" t="s">
        <v>75</v>
      </c>
      <c r="C32" s="142">
        <v>439</v>
      </c>
      <c r="D32" s="101">
        <v>2</v>
      </c>
      <c r="E32" s="101">
        <v>143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4.5558086560364463E-3</v>
      </c>
      <c r="R32" s="109">
        <f t="shared" si="14"/>
        <v>4.5658833056543184E-3</v>
      </c>
      <c r="S32" s="110">
        <f t="shared" si="15"/>
        <v>0</v>
      </c>
      <c r="T32" s="111">
        <f t="shared" si="28"/>
        <v>2.258750800208334E-2</v>
      </c>
      <c r="U32" s="112">
        <f t="shared" si="29"/>
        <v>100000</v>
      </c>
      <c r="V32" s="112">
        <f t="shared" si="30"/>
        <v>494701.82415987999</v>
      </c>
      <c r="W32" s="113">
        <f>SUM(V32:V$42)</f>
        <v>5079405.4747029925</v>
      </c>
      <c r="X32" s="114">
        <f t="shared" si="0"/>
        <v>494701.82415987999</v>
      </c>
      <c r="Y32" s="112">
        <f>SUM(X32:X$42)</f>
        <v>4828524.9650552543</v>
      </c>
      <c r="Z32" s="112">
        <f t="shared" si="1"/>
        <v>0</v>
      </c>
      <c r="AA32" s="113">
        <f>SUM(Z32:Z$42)</f>
        <v>250880.50964773871</v>
      </c>
      <c r="AB32" s="106">
        <f t="shared" si="2"/>
        <v>50.794054747029925</v>
      </c>
      <c r="AC32" s="107">
        <f t="shared" si="3"/>
        <v>48.285249650552544</v>
      </c>
      <c r="AD32" s="115">
        <f t="shared" si="16"/>
        <v>95.06082924670612</v>
      </c>
      <c r="AE32" s="107">
        <f t="shared" si="4"/>
        <v>2.5088050964773871</v>
      </c>
      <c r="AF32" s="116">
        <f t="shared" si="17"/>
        <v>4.9391707532938867</v>
      </c>
      <c r="AH32" s="117">
        <f t="shared" si="31"/>
        <v>2.4933573620225259E-4</v>
      </c>
      <c r="AI32" s="118">
        <f t="shared" si="18"/>
        <v>0</v>
      </c>
      <c r="AJ32" s="118">
        <f t="shared" si="32"/>
        <v>6048324721.5524235</v>
      </c>
      <c r="AK32" s="118">
        <f>SUM(AJ32:AJ$42)/U32/U32</f>
        <v>1.4030135007490521</v>
      </c>
      <c r="AL32" s="118">
        <f t="shared" si="33"/>
        <v>5434333533.6333523</v>
      </c>
      <c r="AM32" s="118">
        <f>SUM(AL32:AL$42)/U32/U32</f>
        <v>1.1839241359216037</v>
      </c>
      <c r="AN32" s="118">
        <f t="shared" si="34"/>
        <v>16427164.43307933</v>
      </c>
      <c r="AO32" s="119">
        <f>SUM(AN32:AN$42)/U32/U32</f>
        <v>5.6904220963977278E-2</v>
      </c>
      <c r="AP32" s="106">
        <f t="shared" si="5"/>
        <v>48.472456878216818</v>
      </c>
      <c r="AQ32" s="107">
        <f t="shared" si="6"/>
        <v>53.115652615843032</v>
      </c>
      <c r="AR32" s="107">
        <f t="shared" si="7"/>
        <v>46.152607401942518</v>
      </c>
      <c r="AS32" s="107">
        <f t="shared" si="8"/>
        <v>50.417891899162569</v>
      </c>
      <c r="AT32" s="107">
        <f t="shared" si="9"/>
        <v>2.0412548261799408</v>
      </c>
      <c r="AU32" s="120">
        <f t="shared" si="10"/>
        <v>2.9763553667748335</v>
      </c>
    </row>
    <row r="33" spans="1:47" ht="14.45" customHeight="1" x14ac:dyDescent="0.15">
      <c r="A33" s="155"/>
      <c r="B33" s="99" t="s">
        <v>76</v>
      </c>
      <c r="C33" s="142">
        <v>417</v>
      </c>
      <c r="D33" s="101">
        <v>1</v>
      </c>
      <c r="E33" s="101">
        <v>137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2.3980815347721821E-3</v>
      </c>
      <c r="R33" s="109">
        <f t="shared" si="14"/>
        <v>2.3427885163760298E-3</v>
      </c>
      <c r="S33" s="110">
        <f t="shared" si="15"/>
        <v>0</v>
      </c>
      <c r="T33" s="111">
        <f t="shared" si="28"/>
        <v>1.1650796617092399E-2</v>
      </c>
      <c r="U33" s="112">
        <f t="shared" si="29"/>
        <v>97741.249199791666</v>
      </c>
      <c r="V33" s="112">
        <f t="shared" si="30"/>
        <v>486071.79332124587</v>
      </c>
      <c r="W33" s="113">
        <f>SUM(V33:V$42)</f>
        <v>4584703.6505431123</v>
      </c>
      <c r="X33" s="114">
        <f t="shared" si="0"/>
        <v>486071.79332124587</v>
      </c>
      <c r="Y33" s="112">
        <f>SUM(X33:X$42)</f>
        <v>4333823.1408953741</v>
      </c>
      <c r="Z33" s="112">
        <f t="shared" si="1"/>
        <v>0</v>
      </c>
      <c r="AA33" s="113">
        <f>SUM(Z33:Z$42)</f>
        <v>250880.50964773871</v>
      </c>
      <c r="AB33" s="106">
        <f t="shared" si="2"/>
        <v>46.906538314970547</v>
      </c>
      <c r="AC33" s="107">
        <f t="shared" si="3"/>
        <v>44.339756002469954</v>
      </c>
      <c r="AD33" s="115">
        <f t="shared" si="16"/>
        <v>94.527879471162365</v>
      </c>
      <c r="AE33" s="107">
        <f t="shared" si="4"/>
        <v>2.5667823125006004</v>
      </c>
      <c r="AF33" s="116">
        <f t="shared" si="17"/>
        <v>5.4721205288376487</v>
      </c>
      <c r="AH33" s="117">
        <f t="shared" si="31"/>
        <v>1.3415957030908198E-4</v>
      </c>
      <c r="AI33" s="118">
        <f t="shared" si="18"/>
        <v>0</v>
      </c>
      <c r="AJ33" s="118">
        <f t="shared" si="32"/>
        <v>2565626932.6060133</v>
      </c>
      <c r="AK33" s="118">
        <f>SUM(AJ33:AJ$42)/U33/U33</f>
        <v>0.83549841533127178</v>
      </c>
      <c r="AL33" s="118">
        <f t="shared" si="33"/>
        <v>2276423742.926661</v>
      </c>
      <c r="AM33" s="118">
        <f>SUM(AL33:AL$42)/U33/U33</f>
        <v>0.67043567147227201</v>
      </c>
      <c r="AN33" s="118">
        <f t="shared" si="34"/>
        <v>8644396.364150282</v>
      </c>
      <c r="AO33" s="119">
        <f>SUM(AN33:AN$42)/U33/U33</f>
        <v>5.7845147656769555E-2</v>
      </c>
      <c r="AP33" s="106">
        <f t="shared" si="5"/>
        <v>45.114988507586837</v>
      </c>
      <c r="AQ33" s="107">
        <f t="shared" si="6"/>
        <v>48.698088122354257</v>
      </c>
      <c r="AR33" s="107">
        <f t="shared" si="7"/>
        <v>42.734905331682207</v>
      </c>
      <c r="AS33" s="107">
        <f t="shared" si="8"/>
        <v>45.944606673257702</v>
      </c>
      <c r="AT33" s="107">
        <f t="shared" si="9"/>
        <v>2.0953823557353859</v>
      </c>
      <c r="AU33" s="120">
        <f t="shared" si="10"/>
        <v>3.0381822692658149</v>
      </c>
    </row>
    <row r="34" spans="1:47" ht="14.45" customHeight="1" x14ac:dyDescent="0.15">
      <c r="A34" s="155"/>
      <c r="B34" s="99" t="s">
        <v>77</v>
      </c>
      <c r="C34" s="142">
        <v>453</v>
      </c>
      <c r="D34" s="101">
        <v>0</v>
      </c>
      <c r="E34" s="101">
        <v>157</v>
      </c>
      <c r="F34" s="156">
        <v>0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0</v>
      </c>
      <c r="R34" s="109">
        <f t="shared" si="14"/>
        <v>0</v>
      </c>
      <c r="S34" s="110">
        <f t="shared" si="15"/>
        <v>0</v>
      </c>
      <c r="T34" s="111">
        <f t="shared" si="28"/>
        <v>0</v>
      </c>
      <c r="U34" s="112">
        <f t="shared" si="29"/>
        <v>96602.48578426434</v>
      </c>
      <c r="V34" s="112">
        <f t="shared" si="30"/>
        <v>483012.4289213217</v>
      </c>
      <c r="W34" s="113">
        <f>SUM(V34:V$42)</f>
        <v>4098631.857221866</v>
      </c>
      <c r="X34" s="114">
        <f t="shared" si="0"/>
        <v>483012.4289213217</v>
      </c>
      <c r="Y34" s="112">
        <f>SUM(X34:X$42)</f>
        <v>3847751.3475741278</v>
      </c>
      <c r="Z34" s="112">
        <f t="shared" si="1"/>
        <v>0</v>
      </c>
      <c r="AA34" s="113">
        <f>SUM(Z34:Z$42)</f>
        <v>250880.50964773871</v>
      </c>
      <c r="AB34" s="106">
        <f t="shared" si="2"/>
        <v>42.427809428993967</v>
      </c>
      <c r="AC34" s="107">
        <f t="shared" si="3"/>
        <v>39.830769532857005</v>
      </c>
      <c r="AD34" s="115">
        <f t="shared" si="16"/>
        <v>93.878920615773723</v>
      </c>
      <c r="AE34" s="107">
        <f t="shared" si="4"/>
        <v>2.5970398961369674</v>
      </c>
      <c r="AF34" s="116">
        <f t="shared" si="17"/>
        <v>6.1210793842262889</v>
      </c>
      <c r="AH34" s="117">
        <f t="shared" si="31"/>
        <v>0</v>
      </c>
      <c r="AI34" s="118">
        <f t="shared" si="18"/>
        <v>0</v>
      </c>
      <c r="AJ34" s="118">
        <f t="shared" si="32"/>
        <v>0</v>
      </c>
      <c r="AK34" s="118">
        <f>SUM(AJ34:AJ$42)/U34/U34</f>
        <v>0.5803857680214064</v>
      </c>
      <c r="AL34" s="118">
        <f t="shared" si="33"/>
        <v>0</v>
      </c>
      <c r="AM34" s="118">
        <f>SUM(AL34:AL$42)/U34/U34</f>
        <v>0.44239887181853965</v>
      </c>
      <c r="AN34" s="118">
        <f t="shared" si="34"/>
        <v>0</v>
      </c>
      <c r="AO34" s="119">
        <f>SUM(AN34:AN$42)/U34/U34</f>
        <v>5.8290645314906624E-2</v>
      </c>
      <c r="AP34" s="106">
        <f t="shared" si="5"/>
        <v>40.934621575296035</v>
      </c>
      <c r="AQ34" s="107">
        <f t="shared" si="6"/>
        <v>43.9209972826919</v>
      </c>
      <c r="AR34" s="107">
        <f t="shared" si="7"/>
        <v>38.527113325884436</v>
      </c>
      <c r="AS34" s="107">
        <f t="shared" si="8"/>
        <v>41.134425739829574</v>
      </c>
      <c r="AT34" s="107">
        <f t="shared" si="9"/>
        <v>2.1238281644124197</v>
      </c>
      <c r="AU34" s="120">
        <f t="shared" si="10"/>
        <v>3.0702516278615151</v>
      </c>
    </row>
    <row r="35" spans="1:47" ht="14.45" customHeight="1" x14ac:dyDescent="0.15">
      <c r="A35" s="155"/>
      <c r="B35" s="99" t="s">
        <v>78</v>
      </c>
      <c r="C35" s="142">
        <v>331</v>
      </c>
      <c r="D35" s="101">
        <v>0</v>
      </c>
      <c r="E35" s="101">
        <v>108</v>
      </c>
      <c r="F35" s="156">
        <v>0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0</v>
      </c>
      <c r="R35" s="109">
        <f t="shared" si="14"/>
        <v>0</v>
      </c>
      <c r="S35" s="110">
        <f t="shared" si="15"/>
        <v>0</v>
      </c>
      <c r="T35" s="111">
        <f t="shared" si="28"/>
        <v>0</v>
      </c>
      <c r="U35" s="112">
        <f t="shared" si="29"/>
        <v>96602.48578426434</v>
      </c>
      <c r="V35" s="112">
        <f t="shared" si="30"/>
        <v>483012.4289213217</v>
      </c>
      <c r="W35" s="113">
        <f>SUM(V35:V$42)</f>
        <v>3615619.4283005446</v>
      </c>
      <c r="X35" s="114">
        <f t="shared" si="0"/>
        <v>483012.4289213217</v>
      </c>
      <c r="Y35" s="112">
        <f>SUM(X35:X$42)</f>
        <v>3364738.9186528064</v>
      </c>
      <c r="Z35" s="112">
        <f t="shared" si="1"/>
        <v>0</v>
      </c>
      <c r="AA35" s="113">
        <f>SUM(Z35:Z$42)</f>
        <v>250880.50964773871</v>
      </c>
      <c r="AB35" s="106">
        <f t="shared" si="2"/>
        <v>37.427809428993967</v>
      </c>
      <c r="AC35" s="107">
        <f t="shared" si="3"/>
        <v>34.830769532857005</v>
      </c>
      <c r="AD35" s="115">
        <f t="shared" si="16"/>
        <v>93.061202523583631</v>
      </c>
      <c r="AE35" s="107">
        <f t="shared" si="4"/>
        <v>2.5970398961369674</v>
      </c>
      <c r="AF35" s="116">
        <f t="shared" si="17"/>
        <v>6.9387974764163847</v>
      </c>
      <c r="AH35" s="117">
        <f t="shared" si="31"/>
        <v>0</v>
      </c>
      <c r="AI35" s="118">
        <f t="shared" si="18"/>
        <v>0</v>
      </c>
      <c r="AJ35" s="118">
        <f t="shared" si="32"/>
        <v>0</v>
      </c>
      <c r="AK35" s="118">
        <f>SUM(AJ35:AJ$42)/U35/U35</f>
        <v>0.5803857680214064</v>
      </c>
      <c r="AL35" s="118">
        <f t="shared" si="33"/>
        <v>0</v>
      </c>
      <c r="AM35" s="118">
        <f>SUM(AL35:AL$42)/U35/U35</f>
        <v>0.44239887181853965</v>
      </c>
      <c r="AN35" s="118">
        <f t="shared" si="34"/>
        <v>0</v>
      </c>
      <c r="AO35" s="119">
        <f>SUM(AN35:AN$42)/U35/U35</f>
        <v>5.8290645314906624E-2</v>
      </c>
      <c r="AP35" s="106">
        <f t="shared" si="5"/>
        <v>35.934621575296035</v>
      </c>
      <c r="AQ35" s="107">
        <f t="shared" si="6"/>
        <v>38.9209972826919</v>
      </c>
      <c r="AR35" s="107">
        <f t="shared" si="7"/>
        <v>33.527113325884436</v>
      </c>
      <c r="AS35" s="107">
        <f t="shared" si="8"/>
        <v>36.134425739829574</v>
      </c>
      <c r="AT35" s="107">
        <f t="shared" si="9"/>
        <v>2.1238281644124197</v>
      </c>
      <c r="AU35" s="120">
        <f t="shared" si="10"/>
        <v>3.0702516278615151</v>
      </c>
    </row>
    <row r="36" spans="1:47" ht="14.45" customHeight="1" x14ac:dyDescent="0.15">
      <c r="A36" s="155"/>
      <c r="B36" s="99" t="s">
        <v>79</v>
      </c>
      <c r="C36" s="142">
        <v>435</v>
      </c>
      <c r="D36" s="101">
        <v>0</v>
      </c>
      <c r="E36" s="101">
        <v>142</v>
      </c>
      <c r="F36" s="156">
        <v>0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0</v>
      </c>
      <c r="R36" s="109">
        <f t="shared" si="14"/>
        <v>0</v>
      </c>
      <c r="S36" s="110">
        <f t="shared" si="15"/>
        <v>0</v>
      </c>
      <c r="T36" s="111">
        <f t="shared" si="28"/>
        <v>0</v>
      </c>
      <c r="U36" s="112">
        <f t="shared" si="29"/>
        <v>96602.48578426434</v>
      </c>
      <c r="V36" s="112">
        <f t="shared" si="30"/>
        <v>483012.4289213217</v>
      </c>
      <c r="W36" s="113">
        <f>SUM(V36:V$42)</f>
        <v>3132606.9993792232</v>
      </c>
      <c r="X36" s="114">
        <f t="shared" si="0"/>
        <v>483012.4289213217</v>
      </c>
      <c r="Y36" s="112">
        <f>SUM(X36:X$42)</f>
        <v>2881726.4897314841</v>
      </c>
      <c r="Z36" s="112">
        <f t="shared" si="1"/>
        <v>0</v>
      </c>
      <c r="AA36" s="113">
        <f>SUM(Z36:Z$42)</f>
        <v>250880.50964773871</v>
      </c>
      <c r="AB36" s="106">
        <f t="shared" si="2"/>
        <v>32.427809428993974</v>
      </c>
      <c r="AC36" s="107">
        <f t="shared" si="3"/>
        <v>29.830769532857001</v>
      </c>
      <c r="AD36" s="115">
        <f t="shared" si="16"/>
        <v>91.99131874194704</v>
      </c>
      <c r="AE36" s="107">
        <f t="shared" si="4"/>
        <v>2.5970398961369674</v>
      </c>
      <c r="AF36" s="116">
        <f t="shared" si="17"/>
        <v>8.0086812580529489</v>
      </c>
      <c r="AH36" s="117">
        <f t="shared" si="31"/>
        <v>0</v>
      </c>
      <c r="AI36" s="118">
        <f t="shared" si="18"/>
        <v>0</v>
      </c>
      <c r="AJ36" s="118">
        <f t="shared" si="32"/>
        <v>0</v>
      </c>
      <c r="AK36" s="118">
        <f>SUM(AJ36:AJ$42)/U36/U36</f>
        <v>0.5803857680214064</v>
      </c>
      <c r="AL36" s="118">
        <f t="shared" si="33"/>
        <v>0</v>
      </c>
      <c r="AM36" s="118">
        <f>SUM(AL36:AL$42)/U36/U36</f>
        <v>0.44239887181853965</v>
      </c>
      <c r="AN36" s="118">
        <f t="shared" si="34"/>
        <v>0</v>
      </c>
      <c r="AO36" s="119">
        <f>SUM(AN36:AN$42)/U36/U36</f>
        <v>5.8290645314906624E-2</v>
      </c>
      <c r="AP36" s="106">
        <f t="shared" si="5"/>
        <v>30.934621575296042</v>
      </c>
      <c r="AQ36" s="107">
        <f t="shared" si="6"/>
        <v>33.920997282691907</v>
      </c>
      <c r="AR36" s="107">
        <f t="shared" si="7"/>
        <v>28.527113325884432</v>
      </c>
      <c r="AS36" s="107">
        <f t="shared" si="8"/>
        <v>31.13442573982957</v>
      </c>
      <c r="AT36" s="107">
        <f t="shared" si="9"/>
        <v>2.1238281644124197</v>
      </c>
      <c r="AU36" s="120">
        <f t="shared" si="10"/>
        <v>3.0702516278615151</v>
      </c>
    </row>
    <row r="37" spans="1:47" ht="14.45" customHeight="1" x14ac:dyDescent="0.15">
      <c r="A37" s="155"/>
      <c r="B37" s="99" t="s">
        <v>80</v>
      </c>
      <c r="C37" s="142">
        <v>508</v>
      </c>
      <c r="D37" s="101">
        <v>3</v>
      </c>
      <c r="E37" s="101">
        <v>170</v>
      </c>
      <c r="F37" s="156">
        <v>0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5.905511811023622E-3</v>
      </c>
      <c r="R37" s="109">
        <f t="shared" si="14"/>
        <v>5.8883180496609828E-3</v>
      </c>
      <c r="S37" s="110">
        <f t="shared" si="15"/>
        <v>0</v>
      </c>
      <c r="T37" s="111">
        <f t="shared" si="28"/>
        <v>2.90413662458423E-2</v>
      </c>
      <c r="U37" s="112">
        <f t="shared" si="29"/>
        <v>96602.48578426434</v>
      </c>
      <c r="V37" s="112">
        <f t="shared" si="30"/>
        <v>476446.43958746729</v>
      </c>
      <c r="W37" s="113">
        <f>SUM(V37:V$42)</f>
        <v>2649594.5704579013</v>
      </c>
      <c r="X37" s="114">
        <f t="shared" si="0"/>
        <v>476446.43958746729</v>
      </c>
      <c r="Y37" s="112">
        <f>SUM(X37:X$42)</f>
        <v>2398714.0608101627</v>
      </c>
      <c r="Z37" s="112">
        <f t="shared" si="1"/>
        <v>0</v>
      </c>
      <c r="AA37" s="113">
        <f>SUM(Z37:Z$42)</f>
        <v>250880.50964773871</v>
      </c>
      <c r="AB37" s="106">
        <f t="shared" si="2"/>
        <v>27.427809428993971</v>
      </c>
      <c r="AC37" s="107">
        <f t="shared" si="3"/>
        <v>24.830769532857001</v>
      </c>
      <c r="AD37" s="115">
        <f t="shared" si="16"/>
        <v>90.531362328222841</v>
      </c>
      <c r="AE37" s="107">
        <f t="shared" si="4"/>
        <v>2.5970398961369674</v>
      </c>
      <c r="AF37" s="116">
        <f t="shared" si="17"/>
        <v>9.468637671777147</v>
      </c>
      <c r="AH37" s="117">
        <f t="shared" si="31"/>
        <v>2.7296914581487875E-4</v>
      </c>
      <c r="AI37" s="118">
        <f t="shared" si="18"/>
        <v>0</v>
      </c>
      <c r="AJ37" s="118">
        <f t="shared" si="32"/>
        <v>1657596521.2243869</v>
      </c>
      <c r="AK37" s="118">
        <f>SUM(AJ37:AJ$42)/U37/U37</f>
        <v>0.5803857680214064</v>
      </c>
      <c r="AL37" s="118">
        <f t="shared" si="33"/>
        <v>1328210516.9149027</v>
      </c>
      <c r="AM37" s="118">
        <f>SUM(AL37:AL$42)/U37/U37</f>
        <v>0.44239887181853965</v>
      </c>
      <c r="AN37" s="118">
        <f t="shared" si="34"/>
        <v>18224094.198691059</v>
      </c>
      <c r="AO37" s="119">
        <f>SUM(AN37:AN$42)/U37/U37</f>
        <v>5.8290645314906624E-2</v>
      </c>
      <c r="AP37" s="106">
        <f t="shared" si="5"/>
        <v>25.934621575296038</v>
      </c>
      <c r="AQ37" s="107">
        <f t="shared" si="6"/>
        <v>28.920997282691904</v>
      </c>
      <c r="AR37" s="107">
        <f t="shared" si="7"/>
        <v>23.527113325884432</v>
      </c>
      <c r="AS37" s="107">
        <f t="shared" si="8"/>
        <v>26.13442573982957</v>
      </c>
      <c r="AT37" s="107">
        <f t="shared" si="9"/>
        <v>2.1238281644124197</v>
      </c>
      <c r="AU37" s="120">
        <f t="shared" si="10"/>
        <v>3.0702516278615151</v>
      </c>
    </row>
    <row r="38" spans="1:47" ht="14.45" customHeight="1" x14ac:dyDescent="0.15">
      <c r="A38" s="155"/>
      <c r="B38" s="99" t="s">
        <v>81</v>
      </c>
      <c r="C38" s="142">
        <v>650</v>
      </c>
      <c r="D38" s="101">
        <v>3</v>
      </c>
      <c r="E38" s="101">
        <v>217</v>
      </c>
      <c r="F38" s="156">
        <v>1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4.6153846153846158E-3</v>
      </c>
      <c r="R38" s="109">
        <f t="shared" si="14"/>
        <v>4.5103934624619721E-3</v>
      </c>
      <c r="S38" s="110">
        <f t="shared" si="15"/>
        <v>4.608294930875576E-3</v>
      </c>
      <c r="T38" s="111">
        <f t="shared" si="28"/>
        <v>2.2319091993992207E-2</v>
      </c>
      <c r="U38" s="112">
        <f t="shared" si="29"/>
        <v>93797.017614344746</v>
      </c>
      <c r="V38" s="112">
        <f t="shared" si="30"/>
        <v>464142.2710279387</v>
      </c>
      <c r="W38" s="113">
        <f>SUM(V38:V$42)</f>
        <v>2173148.130870434</v>
      </c>
      <c r="X38" s="114">
        <f t="shared" si="0"/>
        <v>462003.36655315559</v>
      </c>
      <c r="Y38" s="112">
        <f>SUM(X38:X$42)</f>
        <v>1922267.6212226953</v>
      </c>
      <c r="Z38" s="112">
        <f t="shared" si="1"/>
        <v>2138.9044747831276</v>
      </c>
      <c r="AA38" s="113">
        <f>SUM(Z38:Z$42)</f>
        <v>250880.50964773871</v>
      </c>
      <c r="AB38" s="106">
        <f t="shared" si="2"/>
        <v>23.168627171127518</v>
      </c>
      <c r="AC38" s="107">
        <f t="shared" si="3"/>
        <v>20.493909829055326</v>
      </c>
      <c r="AD38" s="115">
        <f t="shared" si="16"/>
        <v>88.45543448769638</v>
      </c>
      <c r="AE38" s="107">
        <f t="shared" si="4"/>
        <v>2.6747173420721917</v>
      </c>
      <c r="AF38" s="116">
        <f t="shared" si="17"/>
        <v>11.544565512303613</v>
      </c>
      <c r="AH38" s="117">
        <f t="shared" si="31"/>
        <v>1.6234126442363919E-4</v>
      </c>
      <c r="AI38" s="118">
        <f t="shared" si="18"/>
        <v>2.1138518657629689E-5</v>
      </c>
      <c r="AJ38" s="118">
        <f t="shared" si="32"/>
        <v>626836785.23841059</v>
      </c>
      <c r="AK38" s="118">
        <f>SUM(AJ38:AJ$42)/U38/U38</f>
        <v>0.42721503507648423</v>
      </c>
      <c r="AL38" s="118">
        <f t="shared" si="33"/>
        <v>479023349.12971431</v>
      </c>
      <c r="AM38" s="118">
        <f>SUM(AL38:AL$42)/U38/U38</f>
        <v>0.31828956548038218</v>
      </c>
      <c r="AN38" s="118">
        <f t="shared" si="34"/>
        <v>15144867.791258465</v>
      </c>
      <c r="AO38" s="119">
        <f>SUM(AN38:AN$42)/U38/U38</f>
        <v>5.9758319500513274E-2</v>
      </c>
      <c r="AP38" s="106">
        <f t="shared" si="5"/>
        <v>21.887538072450216</v>
      </c>
      <c r="AQ38" s="107">
        <f t="shared" si="6"/>
        <v>24.449716269804821</v>
      </c>
      <c r="AR38" s="107">
        <f t="shared" si="7"/>
        <v>19.388133543023908</v>
      </c>
      <c r="AS38" s="107">
        <f t="shared" si="8"/>
        <v>21.599686115086744</v>
      </c>
      <c r="AT38" s="107">
        <f t="shared" si="9"/>
        <v>2.1955852515239047</v>
      </c>
      <c r="AU38" s="120">
        <f t="shared" si="10"/>
        <v>3.1538494326204787</v>
      </c>
    </row>
    <row r="39" spans="1:47" ht="14.45" customHeight="1" x14ac:dyDescent="0.15">
      <c r="A39" s="155"/>
      <c r="B39" s="99" t="s">
        <v>82</v>
      </c>
      <c r="C39" s="142">
        <v>722</v>
      </c>
      <c r="D39" s="101">
        <v>12</v>
      </c>
      <c r="E39" s="101">
        <v>250</v>
      </c>
      <c r="F39" s="156">
        <v>7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1.662049861495845E-2</v>
      </c>
      <c r="R39" s="109">
        <f t="shared" si="14"/>
        <v>1.6799190717149942E-2</v>
      </c>
      <c r="S39" s="110">
        <f t="shared" si="15"/>
        <v>2.8000000000000001E-2</v>
      </c>
      <c r="T39" s="111">
        <f t="shared" si="28"/>
        <v>8.0871171403827602E-2</v>
      </c>
      <c r="U39" s="112">
        <f t="shared" si="29"/>
        <v>91703.553349448077</v>
      </c>
      <c r="V39" s="112">
        <f t="shared" si="30"/>
        <v>441460.18139387202</v>
      </c>
      <c r="W39" s="113">
        <f>SUM(V39:V$42)</f>
        <v>1709005.8598424955</v>
      </c>
      <c r="X39" s="114">
        <f t="shared" si="0"/>
        <v>429099.29631484358</v>
      </c>
      <c r="Y39" s="112">
        <f>SUM(X39:X$42)</f>
        <v>1460264.2546695396</v>
      </c>
      <c r="Z39" s="112">
        <f t="shared" si="1"/>
        <v>12360.885079028416</v>
      </c>
      <c r="AA39" s="113">
        <f>SUM(Z39:Z$42)</f>
        <v>248741.60517295558</v>
      </c>
      <c r="AB39" s="106">
        <f t="shared" si="2"/>
        <v>18.636201078600639</v>
      </c>
      <c r="AC39" s="107">
        <f t="shared" si="3"/>
        <v>15.923747786577218</v>
      </c>
      <c r="AD39" s="115">
        <f t="shared" si="16"/>
        <v>85.445245623916094</v>
      </c>
      <c r="AE39" s="107">
        <f t="shared" si="4"/>
        <v>2.7124532920234179</v>
      </c>
      <c r="AF39" s="116">
        <f t="shared" si="17"/>
        <v>14.554754376083881</v>
      </c>
      <c r="AH39" s="117">
        <f t="shared" si="31"/>
        <v>5.0093642221664338E-4</v>
      </c>
      <c r="AI39" s="118">
        <f t="shared" si="18"/>
        <v>1.0886400000000001E-4</v>
      </c>
      <c r="AJ39" s="118">
        <f t="shared" si="32"/>
        <v>1266410778.0724132</v>
      </c>
      <c r="AK39" s="118">
        <f>SUM(AJ39:AJ$42)/U39/U39</f>
        <v>0.37240436634235724</v>
      </c>
      <c r="AL39" s="118">
        <f t="shared" si="33"/>
        <v>903211241.99324071</v>
      </c>
      <c r="AM39" s="118">
        <f>SUM(AL39:AL$42)/U39/U39</f>
        <v>0.27602576933091733</v>
      </c>
      <c r="AN39" s="118">
        <f t="shared" si="34"/>
        <v>55887843.655059583</v>
      </c>
      <c r="AO39" s="119">
        <f>SUM(AN39:AN$42)/U39/U39</f>
        <v>6.0716945733190322E-2</v>
      </c>
      <c r="AP39" s="106">
        <f t="shared" si="5"/>
        <v>17.440112196560179</v>
      </c>
      <c r="AQ39" s="107">
        <f t="shared" si="6"/>
        <v>19.832289960641099</v>
      </c>
      <c r="AR39" s="107">
        <f t="shared" si="7"/>
        <v>14.893999955571175</v>
      </c>
      <c r="AS39" s="107">
        <f t="shared" si="8"/>
        <v>16.953495617583261</v>
      </c>
      <c r="AT39" s="107">
        <f t="shared" si="9"/>
        <v>2.2294934399356654</v>
      </c>
      <c r="AU39" s="120">
        <f t="shared" si="10"/>
        <v>3.1954131441111704</v>
      </c>
    </row>
    <row r="40" spans="1:47" ht="14.45" customHeight="1" x14ac:dyDescent="0.15">
      <c r="A40" s="155"/>
      <c r="B40" s="99" t="s">
        <v>83</v>
      </c>
      <c r="C40" s="142">
        <v>444</v>
      </c>
      <c r="D40" s="101">
        <v>10</v>
      </c>
      <c r="E40" s="101">
        <v>139</v>
      </c>
      <c r="F40" s="156">
        <v>6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2.2522522522522521E-2</v>
      </c>
      <c r="R40" s="109">
        <f t="shared" si="14"/>
        <v>2.1946184684595638E-2</v>
      </c>
      <c r="S40" s="110">
        <f t="shared" si="15"/>
        <v>4.3165467625899283E-2</v>
      </c>
      <c r="T40" s="111">
        <f t="shared" si="28"/>
        <v>0.10450523802258749</v>
      </c>
      <c r="U40" s="112">
        <f t="shared" si="29"/>
        <v>84287.379568184813</v>
      </c>
      <c r="V40" s="112">
        <f t="shared" si="30"/>
        <v>401366.92507906095</v>
      </c>
      <c r="W40" s="113">
        <f>SUM(V40:V$42)</f>
        <v>1267545.6784486235</v>
      </c>
      <c r="X40" s="114">
        <f t="shared" si="0"/>
        <v>384041.73406845401</v>
      </c>
      <c r="Y40" s="112">
        <f>SUM(X40:X$42)</f>
        <v>1031164.9583546962</v>
      </c>
      <c r="Z40" s="112">
        <f t="shared" si="1"/>
        <v>17325.191010606948</v>
      </c>
      <c r="AA40" s="113">
        <f>SUM(Z40:Z$42)</f>
        <v>236380.72009392717</v>
      </c>
      <c r="AB40" s="106">
        <f t="shared" si="2"/>
        <v>15.038380418781845</v>
      </c>
      <c r="AC40" s="107">
        <f t="shared" si="3"/>
        <v>12.233918810117103</v>
      </c>
      <c r="AD40" s="115">
        <f t="shared" si="16"/>
        <v>81.351305588983692</v>
      </c>
      <c r="AE40" s="107">
        <f t="shared" si="4"/>
        <v>2.8044616086647407</v>
      </c>
      <c r="AF40" s="116">
        <f t="shared" si="17"/>
        <v>18.648694411016308</v>
      </c>
      <c r="AH40" s="117">
        <f t="shared" si="31"/>
        <v>9.780007039007577E-4</v>
      </c>
      <c r="AI40" s="118">
        <f t="shared" si="18"/>
        <v>2.9713820165853759E-4</v>
      </c>
      <c r="AJ40" s="118">
        <f t="shared" si="32"/>
        <v>1314433331.7295239</v>
      </c>
      <c r="AK40" s="118">
        <f>SUM(AJ40:AJ$42)/U40/U40</f>
        <v>0.26256251803131775</v>
      </c>
      <c r="AL40" s="118">
        <f t="shared" si="33"/>
        <v>851356454.13243759</v>
      </c>
      <c r="AM40" s="118">
        <f>SUM(AL40:AL$42)/U40/U40</f>
        <v>0.19960116107052181</v>
      </c>
      <c r="AN40" s="118">
        <f t="shared" si="34"/>
        <v>110423607.7259412</v>
      </c>
      <c r="AO40" s="119">
        <f>SUM(AN40:AN$42)/U40/U40</f>
        <v>6.4004877638504973E-2</v>
      </c>
      <c r="AP40" s="106">
        <f t="shared" si="5"/>
        <v>14.034059668588407</v>
      </c>
      <c r="AQ40" s="107">
        <f t="shared" si="6"/>
        <v>16.042701168975285</v>
      </c>
      <c r="AR40" s="107">
        <f t="shared" si="7"/>
        <v>11.358254593440119</v>
      </c>
      <c r="AS40" s="107">
        <f t="shared" si="8"/>
        <v>13.109583026794088</v>
      </c>
      <c r="AT40" s="107">
        <f t="shared" si="9"/>
        <v>2.3085975769624194</v>
      </c>
      <c r="AU40" s="120">
        <f t="shared" si="10"/>
        <v>3.300325640367062</v>
      </c>
    </row>
    <row r="41" spans="1:47" ht="14.45" customHeight="1" x14ac:dyDescent="0.15">
      <c r="A41" s="155"/>
      <c r="B41" s="99" t="s">
        <v>84</v>
      </c>
      <c r="C41" s="142">
        <v>497</v>
      </c>
      <c r="D41" s="101">
        <v>12</v>
      </c>
      <c r="E41" s="101">
        <v>166</v>
      </c>
      <c r="F41" s="156">
        <v>18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2.4144869215291749E-2</v>
      </c>
      <c r="R41" s="109">
        <f t="shared" si="14"/>
        <v>2.4465621627926405E-2</v>
      </c>
      <c r="S41" s="110">
        <f t="shared" si="15"/>
        <v>0.10843373493975904</v>
      </c>
      <c r="T41" s="111">
        <f>5*R41/(1+5*(1-O41)*R41)</f>
        <v>0.11591214308266386</v>
      </c>
      <c r="U41" s="112">
        <f t="shared" si="29"/>
        <v>75478.906904111485</v>
      </c>
      <c r="V41" s="112">
        <f>5*U41*((1-T41)+O41*T41)</f>
        <v>357600.63610261743</v>
      </c>
      <c r="W41" s="113">
        <f>SUM(V41:V$42)</f>
        <v>866178.75336956244</v>
      </c>
      <c r="X41" s="114">
        <f t="shared" si="0"/>
        <v>318824.66351317696</v>
      </c>
      <c r="Y41" s="112">
        <f>SUM(X41:X$42)</f>
        <v>647123.22428624216</v>
      </c>
      <c r="Z41" s="112">
        <f t="shared" si="1"/>
        <v>38775.972589440447</v>
      </c>
      <c r="AA41" s="113">
        <f>SUM(Z41:Z$42)</f>
        <v>219055.5290833202</v>
      </c>
      <c r="AB41" s="106">
        <f t="shared" si="2"/>
        <v>11.475772356771902</v>
      </c>
      <c r="AC41" s="107">
        <f t="shared" si="3"/>
        <v>8.5735638051614664</v>
      </c>
      <c r="AD41" s="115">
        <f t="shared" si="16"/>
        <v>74.710124413562198</v>
      </c>
      <c r="AE41" s="107">
        <f t="shared" si="4"/>
        <v>2.9022085516104341</v>
      </c>
      <c r="AF41" s="116">
        <f t="shared" si="17"/>
        <v>25.289875586437795</v>
      </c>
      <c r="AH41" s="117">
        <f>IF(D41=0,0,T41*T41*(1-T41)/D41)</f>
        <v>9.8985606971479351E-4</v>
      </c>
      <c r="AI41" s="118">
        <f t="shared" si="18"/>
        <v>5.8238469919742839E-4</v>
      </c>
      <c r="AJ41" s="118">
        <f>U41*U41*((1-O41)*5+AB42)^2*AH41</f>
        <v>550905937.06735122</v>
      </c>
      <c r="AK41" s="118">
        <f>SUM(AJ41:AJ$42)/U41/U41</f>
        <v>9.6699949816610523E-2</v>
      </c>
      <c r="AL41" s="118">
        <f>U41*U41*((1-O41)*5*(1-S41)+AC42)^2*AH41+V41*V41*AI41</f>
        <v>345841031.92697352</v>
      </c>
      <c r="AM41" s="118">
        <f>SUM(AL41:AL$42)/U41/U41</f>
        <v>9.9469197200213258E-2</v>
      </c>
      <c r="AN41" s="118">
        <f>U41*U41*((1-O41)*5*S41+AE42)^2*AH41+V41*V41*AI41</f>
        <v>123448746.91283444</v>
      </c>
      <c r="AO41" s="119">
        <f>SUM(AN41:AN$42)/U41/U41</f>
        <v>6.0432909236158426E-2</v>
      </c>
      <c r="AP41" s="106">
        <f t="shared" si="5"/>
        <v>10.86627869214897</v>
      </c>
      <c r="AQ41" s="107">
        <f t="shared" si="6"/>
        <v>12.085266021394833</v>
      </c>
      <c r="AR41" s="107">
        <f t="shared" si="7"/>
        <v>7.9554045473934227</v>
      </c>
      <c r="AS41" s="107">
        <f t="shared" si="8"/>
        <v>9.1917230629295101</v>
      </c>
      <c r="AT41" s="107">
        <f t="shared" si="9"/>
        <v>2.4203796772975448</v>
      </c>
      <c r="AU41" s="120">
        <f t="shared" si="10"/>
        <v>3.3840374259233235</v>
      </c>
    </row>
    <row r="42" spans="1:47" ht="14.45" customHeight="1" thickBot="1" x14ac:dyDescent="0.2">
      <c r="A42" s="157"/>
      <c r="B42" s="158" t="s">
        <v>85</v>
      </c>
      <c r="C42" s="159">
        <v>814</v>
      </c>
      <c r="D42" s="160">
        <v>94</v>
      </c>
      <c r="E42" s="160">
        <v>268</v>
      </c>
      <c r="F42" s="161">
        <v>95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0.11547911547911548</v>
      </c>
      <c r="R42" s="168">
        <f t="shared" si="14"/>
        <v>0.13120891910552548</v>
      </c>
      <c r="S42" s="169">
        <f t="shared" si="15"/>
        <v>0.35447761194029853</v>
      </c>
      <c r="T42" s="165">
        <v>1</v>
      </c>
      <c r="U42" s="170">
        <f>U41*(1-T41)</f>
        <v>66729.985047319045</v>
      </c>
      <c r="V42" s="170">
        <f>U42/R42</f>
        <v>508578.11726694502</v>
      </c>
      <c r="W42" s="171">
        <f>SUM(V42:V$42)</f>
        <v>508578.11726694502</v>
      </c>
      <c r="X42" s="165">
        <f t="shared" si="0"/>
        <v>328298.5607730652</v>
      </c>
      <c r="Y42" s="170">
        <f>SUM(X42:X$42)</f>
        <v>328298.5607730652</v>
      </c>
      <c r="Z42" s="170">
        <f t="shared" si="1"/>
        <v>180279.55649387976</v>
      </c>
      <c r="AA42" s="171">
        <f>SUM(Z42:Z$42)</f>
        <v>180279.55649387976</v>
      </c>
      <c r="AB42" s="172">
        <f t="shared" si="2"/>
        <v>7.6214331069654229</v>
      </c>
      <c r="AC42" s="166">
        <f t="shared" si="3"/>
        <v>4.9198056996455897</v>
      </c>
      <c r="AD42" s="173">
        <f t="shared" si="16"/>
        <v>64.552238805970148</v>
      </c>
      <c r="AE42" s="166">
        <f t="shared" si="4"/>
        <v>2.7016274073198328</v>
      </c>
      <c r="AF42" s="174">
        <f t="shared" si="17"/>
        <v>35.447761194029852</v>
      </c>
      <c r="AH42" s="175">
        <f>0</f>
        <v>0</v>
      </c>
      <c r="AI42" s="176">
        <f t="shared" si="18"/>
        <v>8.5381803945299122E-4</v>
      </c>
      <c r="AJ42" s="176">
        <v>0</v>
      </c>
      <c r="AK42" s="176">
        <f>(1-R42)/R42/R42/D42</f>
        <v>0.53685967549982139</v>
      </c>
      <c r="AL42" s="176">
        <f>V42*V42*AI42</f>
        <v>220841488.55875835</v>
      </c>
      <c r="AM42" s="176">
        <f>(1-S42)*(1-S42)*(1-R42)/R42/R42/D42+AI42/R42/R42</f>
        <v>0.27330405410099939</v>
      </c>
      <c r="AN42" s="176">
        <f>V42*V42*AI42</f>
        <v>220841488.55875835</v>
      </c>
      <c r="AO42" s="177">
        <f>S42*S42*(1-R42)/R42/R42/D42+AI42/R42/R42</f>
        <v>0.11705385003761859</v>
      </c>
      <c r="AP42" s="172">
        <f t="shared" si="5"/>
        <v>6.1853272162316948</v>
      </c>
      <c r="AQ42" s="166">
        <f t="shared" si="6"/>
        <v>9.0575389976991509</v>
      </c>
      <c r="AR42" s="166">
        <f t="shared" si="7"/>
        <v>3.8951472910847662</v>
      </c>
      <c r="AS42" s="166">
        <f t="shared" si="8"/>
        <v>5.9444641082064127</v>
      </c>
      <c r="AT42" s="166">
        <f t="shared" si="9"/>
        <v>2.0310499917259914</v>
      </c>
      <c r="AU42" s="178">
        <f t="shared" si="10"/>
        <v>3.3722048229136741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76.366705446722207</v>
      </c>
      <c r="D47" s="194">
        <f t="shared" ref="D47:E82" si="35">AP7</f>
        <v>71.426470558812156</v>
      </c>
      <c r="E47" s="195">
        <f t="shared" si="35"/>
        <v>81.306940334632259</v>
      </c>
      <c r="F47" s="196">
        <f>AC7</f>
        <v>74.906832072660052</v>
      </c>
      <c r="G47" s="194">
        <f t="shared" ref="G47:H82" si="36">AR7</f>
        <v>70.123061922021265</v>
      </c>
      <c r="H47" s="194">
        <f t="shared" si="36"/>
        <v>79.690602223298839</v>
      </c>
      <c r="I47" s="197">
        <f t="shared" ref="I47:J82" si="37">AD7</f>
        <v>98.088337888190495</v>
      </c>
      <c r="J47" s="196">
        <f t="shared" si="37"/>
        <v>1.4598733740621499</v>
      </c>
      <c r="K47" s="194">
        <f t="shared" ref="K47:L82" si="38">AT7</f>
        <v>1.0649570623906124</v>
      </c>
      <c r="L47" s="194">
        <f t="shared" si="38"/>
        <v>1.8547896857336874</v>
      </c>
      <c r="M47" s="198">
        <f>AF7</f>
        <v>1.9116621118094996</v>
      </c>
    </row>
    <row r="48" spans="1:47" ht="14.45" customHeight="1" x14ac:dyDescent="0.25">
      <c r="A48" s="75"/>
      <c r="B48" s="99">
        <v>5</v>
      </c>
      <c r="C48" s="199">
        <f>AB8</f>
        <v>74.413220307656488</v>
      </c>
      <c r="D48" s="199">
        <f t="shared" si="35"/>
        <v>71.60832915957478</v>
      </c>
      <c r="E48" s="200">
        <f t="shared" si="35"/>
        <v>77.218111455738196</v>
      </c>
      <c r="F48" s="201">
        <f>AC8</f>
        <v>72.894486799146989</v>
      </c>
      <c r="G48" s="199">
        <f t="shared" si="36"/>
        <v>70.261900461546404</v>
      </c>
      <c r="H48" s="199">
        <f t="shared" si="36"/>
        <v>75.527073136747575</v>
      </c>
      <c r="I48" s="202">
        <f t="shared" si="37"/>
        <v>97.959054181192002</v>
      </c>
      <c r="J48" s="201">
        <f t="shared" si="37"/>
        <v>1.5187335085094966</v>
      </c>
      <c r="K48" s="199">
        <f t="shared" si="38"/>
        <v>1.1164082942494276</v>
      </c>
      <c r="L48" s="199">
        <f t="shared" si="38"/>
        <v>1.9210587227695657</v>
      </c>
      <c r="M48" s="203">
        <f>AF8</f>
        <v>2.0409458188079945</v>
      </c>
    </row>
    <row r="49" spans="1:13" ht="14.45" customHeight="1" x14ac:dyDescent="0.25">
      <c r="A49" s="75"/>
      <c r="B49" s="99">
        <v>10</v>
      </c>
      <c r="C49" s="199">
        <f t="shared" ref="C49:C62" si="39">AB9</f>
        <v>69.413220307656488</v>
      </c>
      <c r="D49" s="199">
        <f t="shared" si="35"/>
        <v>66.60832915957478</v>
      </c>
      <c r="E49" s="200">
        <f t="shared" si="35"/>
        <v>72.218111455738196</v>
      </c>
      <c r="F49" s="201">
        <f t="shared" ref="F49:F62" si="40">AC9</f>
        <v>67.894486799146989</v>
      </c>
      <c r="G49" s="199">
        <f t="shared" si="36"/>
        <v>65.261900461546404</v>
      </c>
      <c r="H49" s="199">
        <f t="shared" si="36"/>
        <v>70.527073136747575</v>
      </c>
      <c r="I49" s="202">
        <f t="shared" si="37"/>
        <v>97.81203998060009</v>
      </c>
      <c r="J49" s="201">
        <f t="shared" si="37"/>
        <v>1.5187335085094966</v>
      </c>
      <c r="K49" s="199">
        <f t="shared" si="38"/>
        <v>1.1164082942494276</v>
      </c>
      <c r="L49" s="199">
        <f t="shared" si="38"/>
        <v>1.9210587227695657</v>
      </c>
      <c r="M49" s="203">
        <f t="shared" ref="M49:M62" si="41">AF9</f>
        <v>2.1879600193999007</v>
      </c>
    </row>
    <row r="50" spans="1:13" ht="14.45" customHeight="1" x14ac:dyDescent="0.25">
      <c r="A50" s="75"/>
      <c r="B50" s="99">
        <v>15</v>
      </c>
      <c r="C50" s="199">
        <f t="shared" si="39"/>
        <v>64.413220307656488</v>
      </c>
      <c r="D50" s="199">
        <f t="shared" si="35"/>
        <v>61.60832915957478</v>
      </c>
      <c r="E50" s="200">
        <f t="shared" si="35"/>
        <v>67.218111455738196</v>
      </c>
      <c r="F50" s="201">
        <f t="shared" si="40"/>
        <v>62.894486799146996</v>
      </c>
      <c r="G50" s="199">
        <f t="shared" si="36"/>
        <v>60.261900461546411</v>
      </c>
      <c r="H50" s="199">
        <f t="shared" si="36"/>
        <v>65.527073136747589</v>
      </c>
      <c r="I50" s="202">
        <f t="shared" si="37"/>
        <v>97.642202173318509</v>
      </c>
      <c r="J50" s="201">
        <f t="shared" si="37"/>
        <v>1.5187335085094966</v>
      </c>
      <c r="K50" s="199">
        <f t="shared" si="38"/>
        <v>1.1164082942494276</v>
      </c>
      <c r="L50" s="199">
        <f t="shared" si="38"/>
        <v>1.9210587227695657</v>
      </c>
      <c r="M50" s="203">
        <f t="shared" si="41"/>
        <v>2.3577978266815083</v>
      </c>
    </row>
    <row r="51" spans="1:13" ht="14.45" customHeight="1" x14ac:dyDescent="0.25">
      <c r="A51" s="75"/>
      <c r="B51" s="99">
        <v>20</v>
      </c>
      <c r="C51" s="199">
        <f t="shared" si="39"/>
        <v>59.413220307656495</v>
      </c>
      <c r="D51" s="199">
        <f t="shared" si="35"/>
        <v>56.608329159574787</v>
      </c>
      <c r="E51" s="200">
        <f t="shared" si="35"/>
        <v>62.218111455738203</v>
      </c>
      <c r="F51" s="201">
        <f t="shared" si="40"/>
        <v>57.894486799146996</v>
      </c>
      <c r="G51" s="199">
        <f t="shared" si="36"/>
        <v>55.261900461546411</v>
      </c>
      <c r="H51" s="199">
        <f t="shared" si="36"/>
        <v>60.527073136747582</v>
      </c>
      <c r="I51" s="202">
        <f t="shared" si="37"/>
        <v>97.443778504775338</v>
      </c>
      <c r="J51" s="201">
        <f t="shared" si="37"/>
        <v>1.5187335085094966</v>
      </c>
      <c r="K51" s="199">
        <f t="shared" si="38"/>
        <v>1.1164082942494276</v>
      </c>
      <c r="L51" s="199">
        <f t="shared" si="38"/>
        <v>1.9210587227695657</v>
      </c>
      <c r="M51" s="203">
        <f t="shared" si="41"/>
        <v>2.5562214952246571</v>
      </c>
    </row>
    <row r="52" spans="1:13" ht="14.45" customHeight="1" x14ac:dyDescent="0.25">
      <c r="A52" s="75"/>
      <c r="B52" s="99">
        <v>25</v>
      </c>
      <c r="C52" s="199">
        <f t="shared" si="39"/>
        <v>54.413220307656495</v>
      </c>
      <c r="D52" s="199">
        <f t="shared" si="35"/>
        <v>51.608329159574787</v>
      </c>
      <c r="E52" s="200">
        <f t="shared" si="35"/>
        <v>57.218111455738203</v>
      </c>
      <c r="F52" s="201">
        <f t="shared" si="40"/>
        <v>52.894486799146996</v>
      </c>
      <c r="G52" s="199">
        <f t="shared" si="36"/>
        <v>50.261900461546411</v>
      </c>
      <c r="H52" s="199">
        <f t="shared" si="36"/>
        <v>55.527073136747582</v>
      </c>
      <c r="I52" s="202">
        <f t="shared" si="37"/>
        <v>97.208888759160985</v>
      </c>
      <c r="J52" s="201">
        <f t="shared" si="37"/>
        <v>1.5187335085094966</v>
      </c>
      <c r="K52" s="199">
        <f t="shared" si="38"/>
        <v>1.1164082942494276</v>
      </c>
      <c r="L52" s="199">
        <f t="shared" si="38"/>
        <v>1.9210587227695657</v>
      </c>
      <c r="M52" s="203">
        <f t="shared" si="41"/>
        <v>2.7911112408390122</v>
      </c>
    </row>
    <row r="53" spans="1:13" ht="14.45" customHeight="1" x14ac:dyDescent="0.25">
      <c r="A53" s="75"/>
      <c r="B53" s="99">
        <v>30</v>
      </c>
      <c r="C53" s="199">
        <f t="shared" si="39"/>
        <v>49.413220307656495</v>
      </c>
      <c r="D53" s="199">
        <f t="shared" si="35"/>
        <v>46.608329159574787</v>
      </c>
      <c r="E53" s="200">
        <f t="shared" si="35"/>
        <v>52.218111455738203</v>
      </c>
      <c r="F53" s="201">
        <f t="shared" si="40"/>
        <v>47.894486799146996</v>
      </c>
      <c r="G53" s="199">
        <f t="shared" si="36"/>
        <v>45.261900461546411</v>
      </c>
      <c r="H53" s="199">
        <f t="shared" si="36"/>
        <v>50.527073136747582</v>
      </c>
      <c r="I53" s="202">
        <f t="shared" si="37"/>
        <v>96.926463203463442</v>
      </c>
      <c r="J53" s="201">
        <f t="shared" si="37"/>
        <v>1.5187335085094966</v>
      </c>
      <c r="K53" s="199">
        <f t="shared" si="38"/>
        <v>1.1164082942494276</v>
      </c>
      <c r="L53" s="199">
        <f t="shared" si="38"/>
        <v>1.9210587227695657</v>
      </c>
      <c r="M53" s="203">
        <f t="shared" si="41"/>
        <v>3.0735367965365565</v>
      </c>
    </row>
    <row r="54" spans="1:13" ht="14.45" customHeight="1" x14ac:dyDescent="0.25">
      <c r="A54" s="75"/>
      <c r="B54" s="99">
        <v>35</v>
      </c>
      <c r="C54" s="199">
        <f t="shared" si="39"/>
        <v>44.413220307656495</v>
      </c>
      <c r="D54" s="199">
        <f t="shared" si="35"/>
        <v>41.608329159574787</v>
      </c>
      <c r="E54" s="200">
        <f t="shared" si="35"/>
        <v>47.218111455738203</v>
      </c>
      <c r="F54" s="201">
        <f t="shared" si="40"/>
        <v>42.894486799146996</v>
      </c>
      <c r="G54" s="199">
        <f t="shared" si="36"/>
        <v>40.261900461546411</v>
      </c>
      <c r="H54" s="199">
        <f t="shared" si="36"/>
        <v>45.527073136747582</v>
      </c>
      <c r="I54" s="202">
        <f t="shared" si="37"/>
        <v>96.58044722272102</v>
      </c>
      <c r="J54" s="201">
        <f t="shared" si="37"/>
        <v>1.5187335085094966</v>
      </c>
      <c r="K54" s="199">
        <f t="shared" si="38"/>
        <v>1.1164082942494276</v>
      </c>
      <c r="L54" s="199">
        <f t="shared" si="38"/>
        <v>1.9210587227695657</v>
      </c>
      <c r="M54" s="203">
        <f t="shared" si="41"/>
        <v>3.4195527772789731</v>
      </c>
    </row>
    <row r="55" spans="1:13" ht="14.45" customHeight="1" x14ac:dyDescent="0.25">
      <c r="A55" s="75"/>
      <c r="B55" s="99">
        <v>40</v>
      </c>
      <c r="C55" s="199">
        <f t="shared" si="39"/>
        <v>39.999518102278515</v>
      </c>
      <c r="D55" s="199">
        <f t="shared" si="35"/>
        <v>37.40131342241385</v>
      </c>
      <c r="E55" s="200">
        <f t="shared" si="35"/>
        <v>42.59772278214318</v>
      </c>
      <c r="F55" s="201">
        <f t="shared" si="40"/>
        <v>38.459476433237128</v>
      </c>
      <c r="G55" s="199">
        <f t="shared" si="36"/>
        <v>36.034017024797706</v>
      </c>
      <c r="H55" s="199">
        <f t="shared" si="36"/>
        <v>40.884935841676551</v>
      </c>
      <c r="I55" s="202">
        <f t="shared" si="37"/>
        <v>96.149849442927021</v>
      </c>
      <c r="J55" s="201">
        <f t="shared" si="37"/>
        <v>1.5400416690413903</v>
      </c>
      <c r="K55" s="199">
        <f t="shared" si="38"/>
        <v>1.1342452226240607</v>
      </c>
      <c r="L55" s="199">
        <f t="shared" si="38"/>
        <v>1.9458381154587199</v>
      </c>
      <c r="M55" s="203">
        <f t="shared" si="41"/>
        <v>3.8501505570729964</v>
      </c>
    </row>
    <row r="56" spans="1:13" ht="14.45" customHeight="1" x14ac:dyDescent="0.25">
      <c r="A56" s="75"/>
      <c r="B56" s="99">
        <v>45</v>
      </c>
      <c r="C56" s="199">
        <f t="shared" si="39"/>
        <v>35.793201163823397</v>
      </c>
      <c r="D56" s="199">
        <f t="shared" si="35"/>
        <v>33.383837949020929</v>
      </c>
      <c r="E56" s="200">
        <f t="shared" si="35"/>
        <v>38.202564378625866</v>
      </c>
      <c r="F56" s="201">
        <f t="shared" si="40"/>
        <v>34.220421522846216</v>
      </c>
      <c r="G56" s="199">
        <f t="shared" si="36"/>
        <v>31.984405648006131</v>
      </c>
      <c r="H56" s="199">
        <f t="shared" si="36"/>
        <v>36.456437397686301</v>
      </c>
      <c r="I56" s="202">
        <f t="shared" si="37"/>
        <v>95.605926293715228</v>
      </c>
      <c r="J56" s="201">
        <f t="shared" si="37"/>
        <v>1.5727796409771906</v>
      </c>
      <c r="K56" s="199">
        <f t="shared" si="38"/>
        <v>1.1609012195859469</v>
      </c>
      <c r="L56" s="199">
        <f t="shared" si="38"/>
        <v>1.9846580623684342</v>
      </c>
      <c r="M56" s="203">
        <f t="shared" si="41"/>
        <v>4.3940737062848045</v>
      </c>
    </row>
    <row r="57" spans="1:13" ht="14.45" customHeight="1" x14ac:dyDescent="0.25">
      <c r="A57" s="75"/>
      <c r="B57" s="99">
        <v>50</v>
      </c>
      <c r="C57" s="199">
        <f t="shared" si="39"/>
        <v>31.185138486627267</v>
      </c>
      <c r="D57" s="199">
        <f t="shared" si="35"/>
        <v>28.872933024490173</v>
      </c>
      <c r="E57" s="200">
        <f t="shared" si="35"/>
        <v>33.49734394876436</v>
      </c>
      <c r="F57" s="201">
        <f t="shared" si="40"/>
        <v>29.597423160543713</v>
      </c>
      <c r="G57" s="199">
        <f t="shared" si="36"/>
        <v>27.458107095462296</v>
      </c>
      <c r="H57" s="199">
        <f t="shared" si="36"/>
        <v>31.736739225625129</v>
      </c>
      <c r="I57" s="202">
        <f t="shared" si="37"/>
        <v>94.908743705709711</v>
      </c>
      <c r="J57" s="201">
        <f t="shared" si="37"/>
        <v>1.5877153260835568</v>
      </c>
      <c r="K57" s="199">
        <f t="shared" si="38"/>
        <v>1.1732086927174761</v>
      </c>
      <c r="L57" s="199">
        <f t="shared" si="38"/>
        <v>2.0022219594496375</v>
      </c>
      <c r="M57" s="203">
        <f t="shared" si="41"/>
        <v>5.0912562942902984</v>
      </c>
    </row>
    <row r="58" spans="1:13" ht="14.45" customHeight="1" x14ac:dyDescent="0.25">
      <c r="A58" s="75"/>
      <c r="B58" s="99">
        <v>55</v>
      </c>
      <c r="C58" s="199">
        <f t="shared" si="39"/>
        <v>26.579620727954829</v>
      </c>
      <c r="D58" s="199">
        <f t="shared" si="35"/>
        <v>24.368436852554719</v>
      </c>
      <c r="E58" s="200">
        <f t="shared" si="35"/>
        <v>28.790804603354939</v>
      </c>
      <c r="F58" s="201">
        <f t="shared" si="40"/>
        <v>24.973817900367063</v>
      </c>
      <c r="G58" s="199">
        <f t="shared" si="36"/>
        <v>22.933408340253131</v>
      </c>
      <c r="H58" s="199">
        <f t="shared" si="36"/>
        <v>27.014227460480996</v>
      </c>
      <c r="I58" s="202">
        <f t="shared" si="37"/>
        <v>93.958518655990915</v>
      </c>
      <c r="J58" s="201">
        <f t="shared" si="37"/>
        <v>1.6058028275877703</v>
      </c>
      <c r="K58" s="199">
        <f t="shared" si="38"/>
        <v>1.1884967112299176</v>
      </c>
      <c r="L58" s="199">
        <f t="shared" si="38"/>
        <v>2.0231089439456231</v>
      </c>
      <c r="M58" s="203">
        <f t="shared" si="41"/>
        <v>6.0414813440091137</v>
      </c>
    </row>
    <row r="59" spans="1:13" ht="14.45" customHeight="1" x14ac:dyDescent="0.25">
      <c r="A59" s="75"/>
      <c r="B59" s="99">
        <v>60</v>
      </c>
      <c r="C59" s="199">
        <f t="shared" si="39"/>
        <v>23.48881217882089</v>
      </c>
      <c r="D59" s="199">
        <f t="shared" si="35"/>
        <v>21.852565764847103</v>
      </c>
      <c r="E59" s="200">
        <f t="shared" si="35"/>
        <v>25.125058592794677</v>
      </c>
      <c r="F59" s="201">
        <f t="shared" si="40"/>
        <v>21.764883574974011</v>
      </c>
      <c r="G59" s="199">
        <f t="shared" si="36"/>
        <v>20.274885274231863</v>
      </c>
      <c r="H59" s="199">
        <f t="shared" si="36"/>
        <v>23.254881875716158</v>
      </c>
      <c r="I59" s="202">
        <f t="shared" si="37"/>
        <v>92.660639496273504</v>
      </c>
      <c r="J59" s="201">
        <f t="shared" si="37"/>
        <v>1.7239286038468793</v>
      </c>
      <c r="K59" s="199">
        <f t="shared" si="38"/>
        <v>1.2908598355687788</v>
      </c>
      <c r="L59" s="199">
        <f t="shared" si="38"/>
        <v>2.1569973721249798</v>
      </c>
      <c r="M59" s="203">
        <f t="shared" si="41"/>
        <v>7.3393605037264953</v>
      </c>
    </row>
    <row r="60" spans="1:13" ht="14.45" customHeight="1" x14ac:dyDescent="0.25">
      <c r="A60" s="75"/>
      <c r="B60" s="99">
        <v>65</v>
      </c>
      <c r="C60" s="199">
        <f t="shared" si="39"/>
        <v>19.177652417562673</v>
      </c>
      <c r="D60" s="199">
        <f t="shared" si="35"/>
        <v>17.68440894948786</v>
      </c>
      <c r="E60" s="200">
        <f t="shared" si="35"/>
        <v>20.670895885637485</v>
      </c>
      <c r="F60" s="201">
        <f t="shared" si="40"/>
        <v>17.415854476124526</v>
      </c>
      <c r="G60" s="199">
        <f t="shared" si="36"/>
        <v>16.059907613531582</v>
      </c>
      <c r="H60" s="199">
        <f t="shared" si="36"/>
        <v>18.77180133871747</v>
      </c>
      <c r="I60" s="202">
        <f t="shared" si="37"/>
        <v>90.813276291186128</v>
      </c>
      <c r="J60" s="201">
        <f t="shared" si="37"/>
        <v>1.7617979414381455</v>
      </c>
      <c r="K60" s="199">
        <f t="shared" si="38"/>
        <v>1.3218419131695602</v>
      </c>
      <c r="L60" s="199">
        <f t="shared" si="38"/>
        <v>2.2017539697067305</v>
      </c>
      <c r="M60" s="203">
        <f t="shared" si="41"/>
        <v>9.1867237088138651</v>
      </c>
    </row>
    <row r="61" spans="1:13" ht="14.45" customHeight="1" x14ac:dyDescent="0.25">
      <c r="A61" s="75"/>
      <c r="B61" s="99">
        <v>70</v>
      </c>
      <c r="C61" s="199">
        <f t="shared" si="39"/>
        <v>15.941448652131006</v>
      </c>
      <c r="D61" s="199">
        <f t="shared" si="35"/>
        <v>14.66482579684161</v>
      </c>
      <c r="E61" s="200">
        <f t="shared" si="35"/>
        <v>17.218071507420404</v>
      </c>
      <c r="F61" s="201">
        <f t="shared" si="40"/>
        <v>14.189150878645476</v>
      </c>
      <c r="G61" s="199">
        <f t="shared" si="36"/>
        <v>13.031284272339734</v>
      </c>
      <c r="H61" s="199">
        <f t="shared" si="36"/>
        <v>15.347017484951218</v>
      </c>
      <c r="I61" s="202">
        <f t="shared" si="37"/>
        <v>89.007913824373247</v>
      </c>
      <c r="J61" s="201">
        <f t="shared" si="37"/>
        <v>1.7522977734855312</v>
      </c>
      <c r="K61" s="199">
        <f t="shared" si="38"/>
        <v>1.2991994806775025</v>
      </c>
      <c r="L61" s="199">
        <f t="shared" si="38"/>
        <v>2.2053960662935599</v>
      </c>
      <c r="M61" s="203">
        <f t="shared" si="41"/>
        <v>10.992086175626763</v>
      </c>
    </row>
    <row r="62" spans="1:13" ht="14.45" customHeight="1" x14ac:dyDescent="0.25">
      <c r="A62" s="75"/>
      <c r="B62" s="99">
        <v>75</v>
      </c>
      <c r="C62" s="199">
        <f t="shared" si="39"/>
        <v>12.221502879916308</v>
      </c>
      <c r="D62" s="199">
        <f t="shared" si="35"/>
        <v>11.04519318291509</v>
      </c>
      <c r="E62" s="200">
        <f t="shared" si="35"/>
        <v>13.397812576917525</v>
      </c>
      <c r="F62" s="201">
        <f t="shared" si="40"/>
        <v>10.572275674777186</v>
      </c>
      <c r="G62" s="199">
        <f t="shared" si="36"/>
        <v>9.5021956152287395</v>
      </c>
      <c r="H62" s="199">
        <f t="shared" si="36"/>
        <v>11.642355734325633</v>
      </c>
      <c r="I62" s="202">
        <f t="shared" si="37"/>
        <v>86.505528646159306</v>
      </c>
      <c r="J62" s="201">
        <f t="shared" si="37"/>
        <v>1.6492272051391204</v>
      </c>
      <c r="K62" s="199">
        <f t="shared" si="38"/>
        <v>1.1846618982328607</v>
      </c>
      <c r="L62" s="199">
        <f t="shared" si="38"/>
        <v>2.11379251204538</v>
      </c>
      <c r="M62" s="203">
        <f t="shared" si="41"/>
        <v>13.494471353840684</v>
      </c>
    </row>
    <row r="63" spans="1:13" ht="14.45" customHeight="1" x14ac:dyDescent="0.25">
      <c r="A63" s="75"/>
      <c r="B63" s="99">
        <v>80</v>
      </c>
      <c r="C63" s="199">
        <f>AB23</f>
        <v>9.1515559380767471</v>
      </c>
      <c r="D63" s="199">
        <f t="shared" si="35"/>
        <v>8.2741966284276867</v>
      </c>
      <c r="E63" s="200">
        <f t="shared" si="35"/>
        <v>10.028915247725807</v>
      </c>
      <c r="F63" s="201">
        <f>AC23</f>
        <v>7.6510075474464205</v>
      </c>
      <c r="G63" s="199">
        <f t="shared" si="36"/>
        <v>6.8257195456256881</v>
      </c>
      <c r="H63" s="199">
        <f t="shared" si="36"/>
        <v>8.476295549267153</v>
      </c>
      <c r="I63" s="202">
        <f t="shared" si="37"/>
        <v>83.603352251970449</v>
      </c>
      <c r="J63" s="201">
        <f t="shared" si="37"/>
        <v>1.5005483906303265</v>
      </c>
      <c r="K63" s="199">
        <f t="shared" si="38"/>
        <v>1.0495358287235157</v>
      </c>
      <c r="L63" s="199">
        <f t="shared" si="38"/>
        <v>1.9515609525371374</v>
      </c>
      <c r="M63" s="203">
        <f>AF23</f>
        <v>16.396647748029562</v>
      </c>
    </row>
    <row r="64" spans="1:13" ht="14.45" customHeight="1" x14ac:dyDescent="0.25">
      <c r="A64" s="51"/>
      <c r="B64" s="121">
        <v>85</v>
      </c>
      <c r="C64" s="204">
        <f>AB24</f>
        <v>6.5504970903208077</v>
      </c>
      <c r="D64" s="204">
        <f t="shared" si="35"/>
        <v>4.8955883411179926</v>
      </c>
      <c r="E64" s="205">
        <f t="shared" si="35"/>
        <v>8.2054058395236229</v>
      </c>
      <c r="F64" s="206">
        <f>AC24</f>
        <v>5.0948310702495174</v>
      </c>
      <c r="G64" s="204">
        <f t="shared" si="36"/>
        <v>3.7226520386051978</v>
      </c>
      <c r="H64" s="204">
        <f t="shared" si="36"/>
        <v>6.4670101018938375</v>
      </c>
      <c r="I64" s="207">
        <f t="shared" si="37"/>
        <v>77.777777777777786</v>
      </c>
      <c r="J64" s="206">
        <f t="shared" si="37"/>
        <v>1.4556660200712908</v>
      </c>
      <c r="K64" s="204">
        <f t="shared" si="38"/>
        <v>0.85453164675706828</v>
      </c>
      <c r="L64" s="204">
        <f t="shared" si="38"/>
        <v>2.0568003933855135</v>
      </c>
      <c r="M64" s="208">
        <f>AF24</f>
        <v>22.222222222222225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85.794054747029918</v>
      </c>
      <c r="D65" s="210">
        <f t="shared" si="35"/>
        <v>83.472456878216818</v>
      </c>
      <c r="E65" s="211">
        <f t="shared" si="35"/>
        <v>88.115652615843018</v>
      </c>
      <c r="F65" s="212">
        <f>AC25</f>
        <v>83.285249650552544</v>
      </c>
      <c r="G65" s="210">
        <f t="shared" si="36"/>
        <v>81.152607401942518</v>
      </c>
      <c r="H65" s="210">
        <f t="shared" si="36"/>
        <v>85.417891899162569</v>
      </c>
      <c r="I65" s="213">
        <f t="shared" si="37"/>
        <v>97.075782111155874</v>
      </c>
      <c r="J65" s="212">
        <f t="shared" si="37"/>
        <v>2.5088050964773871</v>
      </c>
      <c r="K65" s="210">
        <f t="shared" si="38"/>
        <v>2.0412548261799408</v>
      </c>
      <c r="L65" s="210">
        <f t="shared" si="38"/>
        <v>2.9763553667748335</v>
      </c>
      <c r="M65" s="214">
        <f>AF25</f>
        <v>2.9242178888441437</v>
      </c>
    </row>
    <row r="66" spans="1:13" ht="14.45" customHeight="1" x14ac:dyDescent="0.25">
      <c r="A66" s="155"/>
      <c r="B66" s="99">
        <v>5</v>
      </c>
      <c r="C66" s="199">
        <f>AB26</f>
        <v>80.794054747029918</v>
      </c>
      <c r="D66" s="199">
        <f t="shared" si="35"/>
        <v>78.472456878216818</v>
      </c>
      <c r="E66" s="200">
        <f t="shared" si="35"/>
        <v>83.115652615843018</v>
      </c>
      <c r="F66" s="201">
        <f>AC26</f>
        <v>78.285249650552544</v>
      </c>
      <c r="G66" s="199">
        <f t="shared" si="36"/>
        <v>76.152607401942518</v>
      </c>
      <c r="H66" s="199">
        <f t="shared" si="36"/>
        <v>80.417891899162569</v>
      </c>
      <c r="I66" s="202">
        <f t="shared" si="37"/>
        <v>96.89481471831985</v>
      </c>
      <c r="J66" s="201">
        <f t="shared" si="37"/>
        <v>2.5088050964773871</v>
      </c>
      <c r="K66" s="199">
        <f t="shared" si="38"/>
        <v>2.0412548261799408</v>
      </c>
      <c r="L66" s="199">
        <f t="shared" si="38"/>
        <v>2.9763553667748335</v>
      </c>
      <c r="M66" s="203">
        <f>AF26</f>
        <v>3.1051852816801646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75.794054747029918</v>
      </c>
      <c r="D67" s="199">
        <f t="shared" si="35"/>
        <v>73.472456878216818</v>
      </c>
      <c r="E67" s="200">
        <f t="shared" si="35"/>
        <v>78.115652615843018</v>
      </c>
      <c r="F67" s="201">
        <f t="shared" ref="F67:F80" si="43">AC27</f>
        <v>73.285249650552544</v>
      </c>
      <c r="G67" s="199">
        <f t="shared" si="36"/>
        <v>71.152607401942518</v>
      </c>
      <c r="H67" s="199">
        <f t="shared" si="36"/>
        <v>75.417891899162569</v>
      </c>
      <c r="I67" s="202">
        <f t="shared" si="37"/>
        <v>96.689971126560309</v>
      </c>
      <c r="J67" s="201">
        <f t="shared" si="37"/>
        <v>2.5088050964773871</v>
      </c>
      <c r="K67" s="199">
        <f t="shared" si="38"/>
        <v>2.0412548261799408</v>
      </c>
      <c r="L67" s="199">
        <f t="shared" si="38"/>
        <v>2.9763553667748335</v>
      </c>
      <c r="M67" s="203">
        <f t="shared" ref="M67:M80" si="44">AF27</f>
        <v>3.3100288734397041</v>
      </c>
    </row>
    <row r="68" spans="1:13" ht="14.45" customHeight="1" x14ac:dyDescent="0.25">
      <c r="A68" s="155"/>
      <c r="B68" s="99">
        <v>15</v>
      </c>
      <c r="C68" s="199">
        <f t="shared" si="42"/>
        <v>70.794054747029918</v>
      </c>
      <c r="D68" s="199">
        <f t="shared" si="35"/>
        <v>68.472456878216818</v>
      </c>
      <c r="E68" s="200">
        <f t="shared" si="35"/>
        <v>73.115652615843018</v>
      </c>
      <c r="F68" s="201">
        <f t="shared" si="43"/>
        <v>68.285249650552558</v>
      </c>
      <c r="G68" s="199">
        <f t="shared" si="36"/>
        <v>66.152607401942532</v>
      </c>
      <c r="H68" s="199">
        <f t="shared" si="36"/>
        <v>70.417891899162584</v>
      </c>
      <c r="I68" s="202">
        <f t="shared" si="37"/>
        <v>96.456192394344214</v>
      </c>
      <c r="J68" s="201">
        <f t="shared" si="37"/>
        <v>2.5088050964773871</v>
      </c>
      <c r="K68" s="199">
        <f t="shared" si="38"/>
        <v>2.0412548261799408</v>
      </c>
      <c r="L68" s="199">
        <f t="shared" si="38"/>
        <v>2.9763553667748335</v>
      </c>
      <c r="M68" s="203">
        <f t="shared" si="44"/>
        <v>3.5438076056558141</v>
      </c>
    </row>
    <row r="69" spans="1:13" ht="14.45" customHeight="1" x14ac:dyDescent="0.25">
      <c r="A69" s="155"/>
      <c r="B69" s="99">
        <v>20</v>
      </c>
      <c r="C69" s="199">
        <f t="shared" si="42"/>
        <v>65.794054747029918</v>
      </c>
      <c r="D69" s="199">
        <f t="shared" si="35"/>
        <v>63.472456878216811</v>
      </c>
      <c r="E69" s="200">
        <f t="shared" si="35"/>
        <v>68.115652615843018</v>
      </c>
      <c r="F69" s="201">
        <f t="shared" si="43"/>
        <v>63.285249650552551</v>
      </c>
      <c r="G69" s="199">
        <f t="shared" si="36"/>
        <v>61.152607401942525</v>
      </c>
      <c r="H69" s="199">
        <f t="shared" si="36"/>
        <v>65.417891899162584</v>
      </c>
      <c r="I69" s="202">
        <f t="shared" si="37"/>
        <v>96.186881768993544</v>
      </c>
      <c r="J69" s="201">
        <f t="shared" si="37"/>
        <v>2.5088050964773871</v>
      </c>
      <c r="K69" s="199">
        <f t="shared" si="38"/>
        <v>2.0412548261799408</v>
      </c>
      <c r="L69" s="199">
        <f t="shared" si="38"/>
        <v>2.9763553667748335</v>
      </c>
      <c r="M69" s="203">
        <f t="shared" si="44"/>
        <v>3.8131182310064875</v>
      </c>
    </row>
    <row r="70" spans="1:13" ht="14.45" customHeight="1" x14ac:dyDescent="0.25">
      <c r="A70" s="155"/>
      <c r="B70" s="99">
        <v>25</v>
      </c>
      <c r="C70" s="199">
        <f t="shared" si="42"/>
        <v>60.794054747029925</v>
      </c>
      <c r="D70" s="199">
        <f t="shared" si="35"/>
        <v>58.472456878216818</v>
      </c>
      <c r="E70" s="200">
        <f t="shared" si="35"/>
        <v>63.115652615843032</v>
      </c>
      <c r="F70" s="201">
        <f t="shared" si="43"/>
        <v>58.285249650552544</v>
      </c>
      <c r="G70" s="199">
        <f t="shared" si="36"/>
        <v>56.152607401942518</v>
      </c>
      <c r="H70" s="199">
        <f t="shared" si="36"/>
        <v>60.417891899162569</v>
      </c>
      <c r="I70" s="202">
        <f t="shared" si="37"/>
        <v>95.873272301186745</v>
      </c>
      <c r="J70" s="201">
        <f t="shared" si="37"/>
        <v>2.5088050964773871</v>
      </c>
      <c r="K70" s="199">
        <f t="shared" si="38"/>
        <v>2.0412548261799408</v>
      </c>
      <c r="L70" s="199">
        <f t="shared" si="38"/>
        <v>2.9763553667748335</v>
      </c>
      <c r="M70" s="203">
        <f t="shared" si="44"/>
        <v>4.1267276988132693</v>
      </c>
    </row>
    <row r="71" spans="1:13" ht="14.45" customHeight="1" x14ac:dyDescent="0.25">
      <c r="A71" s="155"/>
      <c r="B71" s="99">
        <v>30</v>
      </c>
      <c r="C71" s="199">
        <f t="shared" si="42"/>
        <v>55.794054747029925</v>
      </c>
      <c r="D71" s="199">
        <f t="shared" si="35"/>
        <v>53.472456878216818</v>
      </c>
      <c r="E71" s="200">
        <f t="shared" si="35"/>
        <v>58.115652615843032</v>
      </c>
      <c r="F71" s="201">
        <f t="shared" si="43"/>
        <v>53.285249650552544</v>
      </c>
      <c r="G71" s="199">
        <f t="shared" si="36"/>
        <v>51.152607401942518</v>
      </c>
      <c r="H71" s="199">
        <f t="shared" si="36"/>
        <v>55.417891899162569</v>
      </c>
      <c r="I71" s="202">
        <f t="shared" si="37"/>
        <v>95.503454431028018</v>
      </c>
      <c r="J71" s="201">
        <f t="shared" si="37"/>
        <v>2.5088050964773871</v>
      </c>
      <c r="K71" s="199">
        <f t="shared" si="38"/>
        <v>2.0412548261799408</v>
      </c>
      <c r="L71" s="199">
        <f t="shared" si="38"/>
        <v>2.9763553667748335</v>
      </c>
      <c r="M71" s="203">
        <f t="shared" si="44"/>
        <v>4.4965455689720022</v>
      </c>
    </row>
    <row r="72" spans="1:13" ht="14.45" customHeight="1" x14ac:dyDescent="0.25">
      <c r="A72" s="155"/>
      <c r="B72" s="99">
        <v>35</v>
      </c>
      <c r="C72" s="199">
        <f t="shared" si="42"/>
        <v>50.794054747029925</v>
      </c>
      <c r="D72" s="199">
        <f t="shared" si="35"/>
        <v>48.472456878216818</v>
      </c>
      <c r="E72" s="200">
        <f t="shared" si="35"/>
        <v>53.115652615843032</v>
      </c>
      <c r="F72" s="201">
        <f t="shared" si="43"/>
        <v>48.285249650552544</v>
      </c>
      <c r="G72" s="199">
        <f t="shared" si="36"/>
        <v>46.152607401942518</v>
      </c>
      <c r="H72" s="199">
        <f t="shared" si="36"/>
        <v>50.417891899162569</v>
      </c>
      <c r="I72" s="202">
        <f t="shared" si="37"/>
        <v>95.06082924670612</v>
      </c>
      <c r="J72" s="201">
        <f t="shared" si="37"/>
        <v>2.5088050964773871</v>
      </c>
      <c r="K72" s="199">
        <f t="shared" si="38"/>
        <v>2.0412548261799408</v>
      </c>
      <c r="L72" s="199">
        <f t="shared" si="38"/>
        <v>2.9763553667748335</v>
      </c>
      <c r="M72" s="203">
        <f t="shared" si="44"/>
        <v>4.9391707532938867</v>
      </c>
    </row>
    <row r="73" spans="1:13" ht="14.45" customHeight="1" x14ac:dyDescent="0.25">
      <c r="A73" s="155"/>
      <c r="B73" s="99">
        <v>40</v>
      </c>
      <c r="C73" s="199">
        <f t="shared" si="42"/>
        <v>46.906538314970547</v>
      </c>
      <c r="D73" s="199">
        <f t="shared" si="35"/>
        <v>45.114988507586837</v>
      </c>
      <c r="E73" s="200">
        <f t="shared" si="35"/>
        <v>48.698088122354257</v>
      </c>
      <c r="F73" s="201">
        <f t="shared" si="43"/>
        <v>44.339756002469954</v>
      </c>
      <c r="G73" s="199">
        <f t="shared" si="36"/>
        <v>42.734905331682207</v>
      </c>
      <c r="H73" s="199">
        <f t="shared" si="36"/>
        <v>45.944606673257702</v>
      </c>
      <c r="I73" s="202">
        <f t="shared" si="37"/>
        <v>94.527879471162365</v>
      </c>
      <c r="J73" s="201">
        <f t="shared" si="37"/>
        <v>2.5667823125006004</v>
      </c>
      <c r="K73" s="199">
        <f t="shared" si="38"/>
        <v>2.0953823557353859</v>
      </c>
      <c r="L73" s="199">
        <f t="shared" si="38"/>
        <v>3.0381822692658149</v>
      </c>
      <c r="M73" s="203">
        <f t="shared" si="44"/>
        <v>5.4721205288376487</v>
      </c>
    </row>
    <row r="74" spans="1:13" ht="14.45" customHeight="1" x14ac:dyDescent="0.25">
      <c r="A74" s="155"/>
      <c r="B74" s="99">
        <v>45</v>
      </c>
      <c r="C74" s="199">
        <f t="shared" si="42"/>
        <v>42.427809428993967</v>
      </c>
      <c r="D74" s="199">
        <f t="shared" si="35"/>
        <v>40.934621575296035</v>
      </c>
      <c r="E74" s="200">
        <f t="shared" si="35"/>
        <v>43.9209972826919</v>
      </c>
      <c r="F74" s="201">
        <f t="shared" si="43"/>
        <v>39.830769532857005</v>
      </c>
      <c r="G74" s="199">
        <f t="shared" si="36"/>
        <v>38.527113325884436</v>
      </c>
      <c r="H74" s="199">
        <f t="shared" si="36"/>
        <v>41.134425739829574</v>
      </c>
      <c r="I74" s="202">
        <f t="shared" si="37"/>
        <v>93.878920615773723</v>
      </c>
      <c r="J74" s="201">
        <f t="shared" si="37"/>
        <v>2.5970398961369674</v>
      </c>
      <c r="K74" s="199">
        <f t="shared" si="38"/>
        <v>2.1238281644124197</v>
      </c>
      <c r="L74" s="199">
        <f t="shared" si="38"/>
        <v>3.0702516278615151</v>
      </c>
      <c r="M74" s="203">
        <f t="shared" si="44"/>
        <v>6.1210793842262889</v>
      </c>
    </row>
    <row r="75" spans="1:13" ht="14.45" customHeight="1" x14ac:dyDescent="0.25">
      <c r="A75" s="155"/>
      <c r="B75" s="99">
        <v>50</v>
      </c>
      <c r="C75" s="199">
        <f t="shared" si="42"/>
        <v>37.427809428993967</v>
      </c>
      <c r="D75" s="199">
        <f t="shared" si="35"/>
        <v>35.934621575296035</v>
      </c>
      <c r="E75" s="200">
        <f t="shared" si="35"/>
        <v>38.9209972826919</v>
      </c>
      <c r="F75" s="201">
        <f t="shared" si="43"/>
        <v>34.830769532857005</v>
      </c>
      <c r="G75" s="199">
        <f t="shared" si="36"/>
        <v>33.527113325884436</v>
      </c>
      <c r="H75" s="199">
        <f t="shared" si="36"/>
        <v>36.134425739829574</v>
      </c>
      <c r="I75" s="202">
        <f t="shared" si="37"/>
        <v>93.061202523583631</v>
      </c>
      <c r="J75" s="201">
        <f t="shared" si="37"/>
        <v>2.5970398961369674</v>
      </c>
      <c r="K75" s="199">
        <f t="shared" si="38"/>
        <v>2.1238281644124197</v>
      </c>
      <c r="L75" s="199">
        <f t="shared" si="38"/>
        <v>3.0702516278615151</v>
      </c>
      <c r="M75" s="203">
        <f t="shared" si="44"/>
        <v>6.9387974764163847</v>
      </c>
    </row>
    <row r="76" spans="1:13" ht="14.45" customHeight="1" x14ac:dyDescent="0.25">
      <c r="A76" s="155"/>
      <c r="B76" s="99">
        <v>55</v>
      </c>
      <c r="C76" s="199">
        <f t="shared" si="42"/>
        <v>32.427809428993974</v>
      </c>
      <c r="D76" s="199">
        <f t="shared" si="35"/>
        <v>30.934621575296042</v>
      </c>
      <c r="E76" s="200">
        <f t="shared" si="35"/>
        <v>33.920997282691907</v>
      </c>
      <c r="F76" s="201">
        <f t="shared" si="43"/>
        <v>29.830769532857001</v>
      </c>
      <c r="G76" s="199">
        <f t="shared" si="36"/>
        <v>28.527113325884432</v>
      </c>
      <c r="H76" s="199">
        <f t="shared" si="36"/>
        <v>31.13442573982957</v>
      </c>
      <c r="I76" s="202">
        <f t="shared" si="37"/>
        <v>91.99131874194704</v>
      </c>
      <c r="J76" s="201">
        <f t="shared" si="37"/>
        <v>2.5970398961369674</v>
      </c>
      <c r="K76" s="199">
        <f t="shared" si="38"/>
        <v>2.1238281644124197</v>
      </c>
      <c r="L76" s="199">
        <f t="shared" si="38"/>
        <v>3.0702516278615151</v>
      </c>
      <c r="M76" s="203">
        <f t="shared" si="44"/>
        <v>8.0086812580529489</v>
      </c>
    </row>
    <row r="77" spans="1:13" ht="14.45" customHeight="1" x14ac:dyDescent="0.25">
      <c r="A77" s="155"/>
      <c r="B77" s="99">
        <v>60</v>
      </c>
      <c r="C77" s="199">
        <f t="shared" si="42"/>
        <v>27.427809428993971</v>
      </c>
      <c r="D77" s="199">
        <f t="shared" si="35"/>
        <v>25.934621575296038</v>
      </c>
      <c r="E77" s="200">
        <f t="shared" si="35"/>
        <v>28.920997282691904</v>
      </c>
      <c r="F77" s="201">
        <f t="shared" si="43"/>
        <v>24.830769532857001</v>
      </c>
      <c r="G77" s="199">
        <f t="shared" si="36"/>
        <v>23.527113325884432</v>
      </c>
      <c r="H77" s="199">
        <f t="shared" si="36"/>
        <v>26.13442573982957</v>
      </c>
      <c r="I77" s="202">
        <f t="shared" si="37"/>
        <v>90.531362328222841</v>
      </c>
      <c r="J77" s="201">
        <f t="shared" si="37"/>
        <v>2.5970398961369674</v>
      </c>
      <c r="K77" s="199">
        <f t="shared" si="38"/>
        <v>2.1238281644124197</v>
      </c>
      <c r="L77" s="199">
        <f t="shared" si="38"/>
        <v>3.0702516278615151</v>
      </c>
      <c r="M77" s="203">
        <f t="shared" si="44"/>
        <v>9.468637671777147</v>
      </c>
    </row>
    <row r="78" spans="1:13" ht="14.45" customHeight="1" x14ac:dyDescent="0.25">
      <c r="A78" s="155"/>
      <c r="B78" s="99">
        <v>65</v>
      </c>
      <c r="C78" s="199">
        <f t="shared" si="42"/>
        <v>23.168627171127518</v>
      </c>
      <c r="D78" s="199">
        <f t="shared" si="35"/>
        <v>21.887538072450216</v>
      </c>
      <c r="E78" s="200">
        <f t="shared" si="35"/>
        <v>24.449716269804821</v>
      </c>
      <c r="F78" s="201">
        <f t="shared" si="43"/>
        <v>20.493909829055326</v>
      </c>
      <c r="G78" s="199">
        <f t="shared" si="36"/>
        <v>19.388133543023908</v>
      </c>
      <c r="H78" s="199">
        <f t="shared" si="36"/>
        <v>21.599686115086744</v>
      </c>
      <c r="I78" s="202">
        <f t="shared" si="37"/>
        <v>88.45543448769638</v>
      </c>
      <c r="J78" s="201">
        <f t="shared" si="37"/>
        <v>2.6747173420721917</v>
      </c>
      <c r="K78" s="199">
        <f t="shared" si="38"/>
        <v>2.1955852515239047</v>
      </c>
      <c r="L78" s="199">
        <f t="shared" si="38"/>
        <v>3.1538494326204787</v>
      </c>
      <c r="M78" s="203">
        <f t="shared" si="44"/>
        <v>11.544565512303613</v>
      </c>
    </row>
    <row r="79" spans="1:13" ht="14.45" customHeight="1" x14ac:dyDescent="0.25">
      <c r="A79" s="155"/>
      <c r="B79" s="99">
        <v>70</v>
      </c>
      <c r="C79" s="199">
        <f t="shared" si="42"/>
        <v>18.636201078600639</v>
      </c>
      <c r="D79" s="199">
        <f t="shared" si="35"/>
        <v>17.440112196560179</v>
      </c>
      <c r="E79" s="200">
        <f t="shared" si="35"/>
        <v>19.832289960641099</v>
      </c>
      <c r="F79" s="201">
        <f t="shared" si="43"/>
        <v>15.923747786577218</v>
      </c>
      <c r="G79" s="199">
        <f t="shared" si="36"/>
        <v>14.893999955571175</v>
      </c>
      <c r="H79" s="199">
        <f t="shared" si="36"/>
        <v>16.953495617583261</v>
      </c>
      <c r="I79" s="202">
        <f t="shared" si="37"/>
        <v>85.445245623916094</v>
      </c>
      <c r="J79" s="201">
        <f t="shared" si="37"/>
        <v>2.7124532920234179</v>
      </c>
      <c r="K79" s="199">
        <f t="shared" si="38"/>
        <v>2.2294934399356654</v>
      </c>
      <c r="L79" s="199">
        <f t="shared" si="38"/>
        <v>3.1954131441111704</v>
      </c>
      <c r="M79" s="203">
        <f t="shared" si="44"/>
        <v>14.554754376083881</v>
      </c>
    </row>
    <row r="80" spans="1:13" ht="14.45" customHeight="1" x14ac:dyDescent="0.25">
      <c r="A80" s="155"/>
      <c r="B80" s="99">
        <v>75</v>
      </c>
      <c r="C80" s="199">
        <f t="shared" si="42"/>
        <v>15.038380418781845</v>
      </c>
      <c r="D80" s="199">
        <f t="shared" si="35"/>
        <v>14.034059668588407</v>
      </c>
      <c r="E80" s="200">
        <f t="shared" si="35"/>
        <v>16.042701168975285</v>
      </c>
      <c r="F80" s="201">
        <f t="shared" si="43"/>
        <v>12.233918810117103</v>
      </c>
      <c r="G80" s="199">
        <f t="shared" si="36"/>
        <v>11.358254593440119</v>
      </c>
      <c r="H80" s="199">
        <f t="shared" si="36"/>
        <v>13.109583026794088</v>
      </c>
      <c r="I80" s="202">
        <f t="shared" si="37"/>
        <v>81.351305588983692</v>
      </c>
      <c r="J80" s="201">
        <f t="shared" si="37"/>
        <v>2.8044616086647407</v>
      </c>
      <c r="K80" s="199">
        <f t="shared" si="38"/>
        <v>2.3085975769624194</v>
      </c>
      <c r="L80" s="199">
        <f t="shared" si="38"/>
        <v>3.300325640367062</v>
      </c>
      <c r="M80" s="203">
        <f t="shared" si="44"/>
        <v>18.648694411016308</v>
      </c>
    </row>
    <row r="81" spans="1:13" ht="14.45" customHeight="1" x14ac:dyDescent="0.25">
      <c r="A81" s="155"/>
      <c r="B81" s="99">
        <v>80</v>
      </c>
      <c r="C81" s="199">
        <f>AB41</f>
        <v>11.475772356771902</v>
      </c>
      <c r="D81" s="199">
        <f t="shared" si="35"/>
        <v>10.86627869214897</v>
      </c>
      <c r="E81" s="200">
        <f t="shared" si="35"/>
        <v>12.085266021394833</v>
      </c>
      <c r="F81" s="201">
        <f>AC41</f>
        <v>8.5735638051614664</v>
      </c>
      <c r="G81" s="199">
        <f t="shared" si="36"/>
        <v>7.9554045473934227</v>
      </c>
      <c r="H81" s="199">
        <f t="shared" si="36"/>
        <v>9.1917230629295101</v>
      </c>
      <c r="I81" s="202">
        <f t="shared" si="37"/>
        <v>74.710124413562198</v>
      </c>
      <c r="J81" s="201">
        <f t="shared" si="37"/>
        <v>2.9022085516104341</v>
      </c>
      <c r="K81" s="199">
        <f t="shared" si="38"/>
        <v>2.4203796772975448</v>
      </c>
      <c r="L81" s="199">
        <f t="shared" si="38"/>
        <v>3.3840374259233235</v>
      </c>
      <c r="M81" s="203">
        <f>AF41</f>
        <v>25.289875586437795</v>
      </c>
    </row>
    <row r="82" spans="1:13" ht="14.45" customHeight="1" thickBot="1" x14ac:dyDescent="0.3">
      <c r="A82" s="157"/>
      <c r="B82" s="215">
        <v>85</v>
      </c>
      <c r="C82" s="216">
        <f>AB42</f>
        <v>7.6214331069654229</v>
      </c>
      <c r="D82" s="216">
        <f t="shared" si="35"/>
        <v>6.1853272162316948</v>
      </c>
      <c r="E82" s="217">
        <f t="shared" si="35"/>
        <v>9.0575389976991509</v>
      </c>
      <c r="F82" s="218">
        <f>AC42</f>
        <v>4.9198056996455897</v>
      </c>
      <c r="G82" s="216">
        <f t="shared" si="36"/>
        <v>3.8951472910847662</v>
      </c>
      <c r="H82" s="216">
        <f t="shared" si="36"/>
        <v>5.9444641082064127</v>
      </c>
      <c r="I82" s="219">
        <f t="shared" si="37"/>
        <v>64.552238805970148</v>
      </c>
      <c r="J82" s="218">
        <f t="shared" si="37"/>
        <v>2.7016274073198328</v>
      </c>
      <c r="K82" s="216">
        <f t="shared" si="38"/>
        <v>2.0310499917259914</v>
      </c>
      <c r="L82" s="216">
        <f t="shared" si="38"/>
        <v>3.3722048229136741</v>
      </c>
      <c r="M82" s="220">
        <f>AF42</f>
        <v>35.447761194029852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" right="0.7" top="0.75" bottom="0.75" header="0.3" footer="0.3"/>
  <pageSetup paperSize="9" scale="5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B0221-10F8-406D-B58F-768A558FBA65}">
  <dimension ref="A1:AU84"/>
  <sheetViews>
    <sheetView view="pageBreakPreview" topLeftCell="A62" zoomScaleNormal="100" zoomScaleSheetLayoutView="100" workbookViewId="0">
      <selection activeCell="I79" sqref="I79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110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785</v>
      </c>
      <c r="D7" s="78">
        <v>0</v>
      </c>
      <c r="E7" s="78">
        <v>270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8083285.5552118635</v>
      </c>
      <c r="X7" s="92">
        <f t="shared" ref="X7:X42" si="0">V7*(1-S7)</f>
        <v>500000</v>
      </c>
      <c r="Y7" s="90">
        <f>SUM(X7:X$24)</f>
        <v>7949503.84649448</v>
      </c>
      <c r="Z7" s="90">
        <f t="shared" ref="Z7:Z42" si="1">V7*S7</f>
        <v>0</v>
      </c>
      <c r="AA7" s="91">
        <f>SUM(Z7:Z$24)</f>
        <v>133781.70871738158</v>
      </c>
      <c r="AB7" s="84">
        <f t="shared" ref="AB7:AB42" si="2">W7/U7</f>
        <v>80.83285555211863</v>
      </c>
      <c r="AC7" s="85">
        <f t="shared" ref="AC7:AC42" si="3">Y7/U7</f>
        <v>79.495038464944798</v>
      </c>
      <c r="AD7" s="93">
        <f>AC7/AB7*100</f>
        <v>98.34495876950524</v>
      </c>
      <c r="AE7" s="85">
        <f t="shared" ref="AE7:AE42" si="4">AA7/U7</f>
        <v>1.3378170871738158</v>
      </c>
      <c r="AF7" s="94">
        <f>AE7/AB7*100</f>
        <v>1.6550412304947348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0.6449425527547783</v>
      </c>
      <c r="AL7" s="96">
        <f>U7*U7*((1-O7)*5*(1-S7)+AC8)^2*AH7+V7*V7*AI7</f>
        <v>0</v>
      </c>
      <c r="AM7" s="96">
        <f>SUM(AL7:AL$24)/U7/U7</f>
        <v>0.58865510152692246</v>
      </c>
      <c r="AN7" s="96">
        <f>U7*U7*((1-O7)*5*S7+AE8)^2*AH7+V7*V7*AI7</f>
        <v>0</v>
      </c>
      <c r="AO7" s="97">
        <f>SUM(AN7:AN$24)/U7/U7</f>
        <v>1.2688533338755354E-2</v>
      </c>
      <c r="AP7" s="84">
        <f t="shared" ref="AP7:AP42" si="5">AB7-1.96*SQRT(AK7)</f>
        <v>79.258812569648725</v>
      </c>
      <c r="AQ7" s="85">
        <f t="shared" ref="AQ7:AQ42" si="6">AB7+1.96*SQRT(AK7)</f>
        <v>82.406898534588535</v>
      </c>
      <c r="AR7" s="85">
        <f t="shared" ref="AR7:AR42" si="7">AC7-1.96*SQRT(AM7)</f>
        <v>77.991250767819366</v>
      </c>
      <c r="AS7" s="85">
        <f t="shared" ref="AS7:AS42" si="8">AC7+1.96*SQRT(AM7)</f>
        <v>80.99882616207023</v>
      </c>
      <c r="AT7" s="85">
        <f t="shared" ref="AT7:AT42" si="9">AE7-1.96*SQRT(AO7)</f>
        <v>1.1170360425296648</v>
      </c>
      <c r="AU7" s="98">
        <f t="shared" ref="AU7:AU42" si="10">AE7+1.96*SQRT(AO7)</f>
        <v>1.5585981318179667</v>
      </c>
    </row>
    <row r="8" spans="1:47" ht="14.45" customHeight="1" x14ac:dyDescent="0.25">
      <c r="A8" s="75"/>
      <c r="B8" s="99" t="s">
        <v>69</v>
      </c>
      <c r="C8" s="100">
        <v>994</v>
      </c>
      <c r="D8" s="101">
        <v>1</v>
      </c>
      <c r="E8" s="101">
        <v>319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1.006036217303823E-3</v>
      </c>
      <c r="R8" s="109">
        <f t="shared" ref="R8:R42" si="14">IF(P8=0,Q8,Q8/P8)</f>
        <v>9.5085045417274622E-4</v>
      </c>
      <c r="S8" s="110">
        <f t="shared" ref="S8:S42" si="15">IF(E8&lt;0.5,0,F8/E8)</f>
        <v>0</v>
      </c>
      <c r="T8" s="111">
        <f>5*R8/(1+5*(1-O8)*R8)</f>
        <v>4.7424777600190175E-3</v>
      </c>
      <c r="U8" s="112">
        <f>U7*(1-T7)</f>
        <v>100000</v>
      </c>
      <c r="V8" s="112">
        <f>5*U8*((1-T8)+O8*T8)</f>
        <v>498761.68636266171</v>
      </c>
      <c r="W8" s="113">
        <f>SUM(V8:V$24)</f>
        <v>7583285.5552118635</v>
      </c>
      <c r="X8" s="114">
        <f t="shared" si="0"/>
        <v>498761.68636266171</v>
      </c>
      <c r="Y8" s="112">
        <f>SUM(X8:X$24)</f>
        <v>7449503.84649448</v>
      </c>
      <c r="Z8" s="112">
        <f t="shared" si="1"/>
        <v>0</v>
      </c>
      <c r="AA8" s="113">
        <f>SUM(Z8:Z$24)</f>
        <v>133781.70871738158</v>
      </c>
      <c r="AB8" s="106">
        <f t="shared" si="2"/>
        <v>75.83285555211863</v>
      </c>
      <c r="AC8" s="107">
        <f t="shared" si="3"/>
        <v>74.495038464944798</v>
      </c>
      <c r="AD8" s="115">
        <f t="shared" ref="AD8:AD42" si="16">AC8/AB8*100</f>
        <v>98.2358344843623</v>
      </c>
      <c r="AE8" s="107">
        <f t="shared" si="4"/>
        <v>1.3378170871738158</v>
      </c>
      <c r="AF8" s="116">
        <f t="shared" ref="AF8:AF42" si="17">AE8/AB8*100</f>
        <v>1.7641655156376865</v>
      </c>
      <c r="AH8" s="117">
        <f>IF(D8=0,0,T8*T8*(1-T8)/D8)</f>
        <v>2.2384431784996007E-5</v>
      </c>
      <c r="AI8" s="118">
        <f t="shared" ref="AI8:AI42" si="18">IF(E8&lt;0.5,0,S8*(1-S8)/E8)</f>
        <v>0</v>
      </c>
      <c r="AJ8" s="118">
        <f>U8*U8*((1-O8)*5+AB9)^2*AH8</f>
        <v>1218954196.2594416</v>
      </c>
      <c r="AK8" s="118">
        <f>SUM(AJ8:AJ$24)/U8/U8</f>
        <v>0.6449425527547783</v>
      </c>
      <c r="AL8" s="118">
        <f>U8*U8*((1-O8)*5*(1-S8)+AC9)^2*AH8+V8*V8*AI8</f>
        <v>1174950978.8297615</v>
      </c>
      <c r="AM8" s="118">
        <f>SUM(AL8:AL$24)/U8/U8</f>
        <v>0.58865510152692246</v>
      </c>
      <c r="AN8" s="118">
        <f>U8*U8*((1-O8)*5*S8+AE9)^2*AH8+V8*V8*AI8</f>
        <v>404453.51531888405</v>
      </c>
      <c r="AO8" s="119">
        <f>SUM(AN8:AN$24)/U8/U8</f>
        <v>1.2688533338755354E-2</v>
      </c>
      <c r="AP8" s="106">
        <f t="shared" si="5"/>
        <v>74.258812569648725</v>
      </c>
      <c r="AQ8" s="107">
        <f t="shared" si="6"/>
        <v>77.406898534588535</v>
      </c>
      <c r="AR8" s="107">
        <f t="shared" si="7"/>
        <v>72.991250767819366</v>
      </c>
      <c r="AS8" s="107">
        <f t="shared" si="8"/>
        <v>75.99882616207023</v>
      </c>
      <c r="AT8" s="107">
        <f t="shared" si="9"/>
        <v>1.1170360425296648</v>
      </c>
      <c r="AU8" s="120">
        <f t="shared" si="10"/>
        <v>1.5585981318179667</v>
      </c>
    </row>
    <row r="9" spans="1:47" ht="14.45" customHeight="1" x14ac:dyDescent="0.25">
      <c r="A9" s="75"/>
      <c r="B9" s="99" t="s">
        <v>70</v>
      </c>
      <c r="C9" s="100">
        <v>1168</v>
      </c>
      <c r="D9" s="101">
        <v>0</v>
      </c>
      <c r="E9" s="101">
        <v>391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99525.752223998104</v>
      </c>
      <c r="V9" s="112">
        <f t="shared" ref="V9:V22" si="21">5*U9*((1-T9)+O9*T9)</f>
        <v>497628.76111999049</v>
      </c>
      <c r="W9" s="113">
        <f>SUM(V9:V$24)</f>
        <v>7084523.8688492002</v>
      </c>
      <c r="X9" s="114">
        <f t="shared" si="0"/>
        <v>497628.76111999049</v>
      </c>
      <c r="Y9" s="112">
        <f>SUM(X9:X$24)</f>
        <v>6950742.1601318186</v>
      </c>
      <c r="Z9" s="112">
        <f t="shared" si="1"/>
        <v>0</v>
      </c>
      <c r="AA9" s="113">
        <f>SUM(Z9:Z$24)</f>
        <v>133781.70871738158</v>
      </c>
      <c r="AB9" s="106">
        <f t="shared" si="2"/>
        <v>71.18282163700087</v>
      </c>
      <c r="AC9" s="107">
        <f t="shared" si="3"/>
        <v>69.838629749696324</v>
      </c>
      <c r="AD9" s="115">
        <f t="shared" si="16"/>
        <v>98.111634441580165</v>
      </c>
      <c r="AE9" s="107">
        <f t="shared" si="4"/>
        <v>1.3441918873045555</v>
      </c>
      <c r="AF9" s="116">
        <f t="shared" si="17"/>
        <v>1.8883655584198473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0.52804372812088163</v>
      </c>
      <c r="AL9" s="118">
        <f t="shared" ref="AL9:AL23" si="23">U9*U9*((1-O9)*5*(1-S9)+AC10)^2*AH9+V9*V9*AI9</f>
        <v>0</v>
      </c>
      <c r="AM9" s="118">
        <f>SUM(AL9:AL$24)/U9/U9</f>
        <v>0.47566092825580264</v>
      </c>
      <c r="AN9" s="118">
        <f t="shared" ref="AN9:AN23" si="24">U9*U9*((1-O9)*5*S9+AE10)^2*AH9+V9*V9*AI9</f>
        <v>0</v>
      </c>
      <c r="AO9" s="119">
        <f>SUM(AN9:AN$24)/U9/U9</f>
        <v>1.2768913375784329E-2</v>
      </c>
      <c r="AP9" s="106">
        <f t="shared" si="5"/>
        <v>69.758555936385577</v>
      </c>
      <c r="AQ9" s="107">
        <f t="shared" si="6"/>
        <v>72.607087337616164</v>
      </c>
      <c r="AR9" s="107">
        <f t="shared" si="7"/>
        <v>68.486853502683715</v>
      </c>
      <c r="AS9" s="107">
        <f t="shared" si="8"/>
        <v>71.190405996708932</v>
      </c>
      <c r="AT9" s="107">
        <f t="shared" si="9"/>
        <v>1.1227126385600894</v>
      </c>
      <c r="AU9" s="120">
        <f t="shared" si="10"/>
        <v>1.5656711360490216</v>
      </c>
    </row>
    <row r="10" spans="1:47" ht="14.45" customHeight="1" x14ac:dyDescent="0.25">
      <c r="A10" s="75"/>
      <c r="B10" s="99" t="s">
        <v>71</v>
      </c>
      <c r="C10" s="100">
        <v>1011</v>
      </c>
      <c r="D10" s="101">
        <v>1</v>
      </c>
      <c r="E10" s="101">
        <v>340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9.8911968348170125E-4</v>
      </c>
      <c r="R10" s="109">
        <f t="shared" si="14"/>
        <v>9.8017617867055679E-4</v>
      </c>
      <c r="S10" s="110">
        <f t="shared" si="15"/>
        <v>0</v>
      </c>
      <c r="T10" s="111">
        <f t="shared" si="19"/>
        <v>4.8907847952553204E-3</v>
      </c>
      <c r="U10" s="112">
        <f t="shared" si="20"/>
        <v>99525.752223998104</v>
      </c>
      <c r="V10" s="112">
        <f t="shared" si="21"/>
        <v>496603.61709023028</v>
      </c>
      <c r="W10" s="113">
        <f>SUM(V10:V$24)</f>
        <v>6586895.1077292105</v>
      </c>
      <c r="X10" s="114">
        <f t="shared" si="0"/>
        <v>496603.61709023028</v>
      </c>
      <c r="Y10" s="112">
        <f>SUM(X10:X$24)</f>
        <v>6453113.399011828</v>
      </c>
      <c r="Z10" s="112">
        <f t="shared" si="1"/>
        <v>0</v>
      </c>
      <c r="AA10" s="113">
        <f>SUM(Z10:Z$24)</f>
        <v>133781.70871738158</v>
      </c>
      <c r="AB10" s="106">
        <f t="shared" si="2"/>
        <v>66.182821637000885</v>
      </c>
      <c r="AC10" s="107">
        <f t="shared" si="3"/>
        <v>64.838629749696324</v>
      </c>
      <c r="AD10" s="115">
        <f t="shared" si="16"/>
        <v>97.968971624272569</v>
      </c>
      <c r="AE10" s="107">
        <f t="shared" si="4"/>
        <v>1.3441918873045555</v>
      </c>
      <c r="AF10" s="116">
        <f t="shared" si="17"/>
        <v>2.0310283757274212</v>
      </c>
      <c r="AH10" s="117">
        <f t="shared" ref="AH10:AH22" si="25">IF(D10=0,0,T10*T10*(1-T10)/D10)</f>
        <v>2.3802789437156962E-5</v>
      </c>
      <c r="AI10" s="118">
        <f t="shared" si="18"/>
        <v>0</v>
      </c>
      <c r="AJ10" s="118">
        <f t="shared" si="22"/>
        <v>953700800.77686107</v>
      </c>
      <c r="AK10" s="118">
        <f>SUM(AJ10:AJ$24)/U10/U10</f>
        <v>0.52804372812088163</v>
      </c>
      <c r="AL10" s="118">
        <f t="shared" si="23"/>
        <v>913619728.07651186</v>
      </c>
      <c r="AM10" s="118">
        <f>SUM(AL10:AL$24)/U10/U10</f>
        <v>0.47566092825580264</v>
      </c>
      <c r="AN10" s="118">
        <f t="shared" si="24"/>
        <v>430209.34115539008</v>
      </c>
      <c r="AO10" s="119">
        <f>SUM(AN10:AN$24)/U10/U10</f>
        <v>1.2768913375784329E-2</v>
      </c>
      <c r="AP10" s="106">
        <f t="shared" si="5"/>
        <v>64.758555936385591</v>
      </c>
      <c r="AQ10" s="107">
        <f t="shared" si="6"/>
        <v>67.607087337616179</v>
      </c>
      <c r="AR10" s="107">
        <f t="shared" si="7"/>
        <v>63.486853502683715</v>
      </c>
      <c r="AS10" s="107">
        <f t="shared" si="8"/>
        <v>66.190405996708932</v>
      </c>
      <c r="AT10" s="107">
        <f t="shared" si="9"/>
        <v>1.1227126385600894</v>
      </c>
      <c r="AU10" s="120">
        <f t="shared" si="10"/>
        <v>1.5656711360490216</v>
      </c>
    </row>
    <row r="11" spans="1:47" ht="14.45" customHeight="1" x14ac:dyDescent="0.25">
      <c r="A11" s="75"/>
      <c r="B11" s="99" t="s">
        <v>72</v>
      </c>
      <c r="C11" s="100">
        <v>637</v>
      </c>
      <c r="D11" s="101">
        <v>0</v>
      </c>
      <c r="E11" s="101">
        <v>209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99038.993188284629</v>
      </c>
      <c r="V11" s="112">
        <f t="shared" si="21"/>
        <v>495194.96594142314</v>
      </c>
      <c r="W11" s="113">
        <f>SUM(V11:V$24)</f>
        <v>6090291.4906389797</v>
      </c>
      <c r="X11" s="114">
        <f t="shared" si="0"/>
        <v>495194.96594142314</v>
      </c>
      <c r="Y11" s="112">
        <f>SUM(X11:X$24)</f>
        <v>5956509.7819215972</v>
      </c>
      <c r="Z11" s="112">
        <f t="shared" si="1"/>
        <v>0</v>
      </c>
      <c r="AA11" s="113">
        <f>SUM(Z11:Z$24)</f>
        <v>133781.70871738158</v>
      </c>
      <c r="AB11" s="106">
        <f t="shared" si="2"/>
        <v>61.493875236197404</v>
      </c>
      <c r="AC11" s="107">
        <f t="shared" si="3"/>
        <v>60.143076884854636</v>
      </c>
      <c r="AD11" s="115">
        <f t="shared" si="16"/>
        <v>97.803361154010275</v>
      </c>
      <c r="AE11" s="107">
        <f t="shared" si="4"/>
        <v>1.3507983513427586</v>
      </c>
      <c r="AF11" s="116">
        <f t="shared" si="17"/>
        <v>2.1966388459897099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0.43601709332020439</v>
      </c>
      <c r="AL11" s="118">
        <f t="shared" si="23"/>
        <v>0</v>
      </c>
      <c r="AM11" s="118">
        <f>SUM(AL11:AL$24)/U11/U11</f>
        <v>0.38720439236232307</v>
      </c>
      <c r="AN11" s="118">
        <f t="shared" si="24"/>
        <v>0</v>
      </c>
      <c r="AO11" s="119">
        <f>SUM(AN11:AN$24)/U11/U11</f>
        <v>1.2850875814805747E-2</v>
      </c>
      <c r="AP11" s="106">
        <f t="shared" si="5"/>
        <v>60.199656063993984</v>
      </c>
      <c r="AQ11" s="107">
        <f t="shared" si="6"/>
        <v>62.788094408400823</v>
      </c>
      <c r="AR11" s="107">
        <f t="shared" si="7"/>
        <v>58.923452191065969</v>
      </c>
      <c r="AS11" s="107">
        <f t="shared" si="8"/>
        <v>61.362701578643303</v>
      </c>
      <c r="AT11" s="107">
        <f t="shared" si="9"/>
        <v>1.1286094125313098</v>
      </c>
      <c r="AU11" s="120">
        <f t="shared" si="10"/>
        <v>1.5729872901542075</v>
      </c>
    </row>
    <row r="12" spans="1:47" ht="14.45" customHeight="1" x14ac:dyDescent="0.25">
      <c r="A12" s="75"/>
      <c r="B12" s="99" t="s">
        <v>73</v>
      </c>
      <c r="C12" s="100">
        <v>748</v>
      </c>
      <c r="D12" s="101">
        <v>0</v>
      </c>
      <c r="E12" s="101">
        <v>244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99038.993188284629</v>
      </c>
      <c r="V12" s="112">
        <f t="shared" si="21"/>
        <v>495194.96594142314</v>
      </c>
      <c r="W12" s="113">
        <f>SUM(V12:V$24)</f>
        <v>5595096.5246975562</v>
      </c>
      <c r="X12" s="114">
        <f t="shared" si="0"/>
        <v>495194.96594142314</v>
      </c>
      <c r="Y12" s="112">
        <f>SUM(X12:X$24)</f>
        <v>5461314.8159801746</v>
      </c>
      <c r="Z12" s="112">
        <f t="shared" si="1"/>
        <v>0</v>
      </c>
      <c r="AA12" s="113">
        <f>SUM(Z12:Z$24)</f>
        <v>133781.70871738158</v>
      </c>
      <c r="AB12" s="106">
        <f t="shared" si="2"/>
        <v>56.493875236197404</v>
      </c>
      <c r="AC12" s="107">
        <f t="shared" si="3"/>
        <v>55.143076884854644</v>
      </c>
      <c r="AD12" s="115">
        <f t="shared" si="16"/>
        <v>97.608947260751449</v>
      </c>
      <c r="AE12" s="107">
        <f t="shared" si="4"/>
        <v>1.3507983513427586</v>
      </c>
      <c r="AF12" s="116">
        <f t="shared" si="17"/>
        <v>2.3910527392485541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0.43601709332020439</v>
      </c>
      <c r="AL12" s="118">
        <f t="shared" si="23"/>
        <v>0</v>
      </c>
      <c r="AM12" s="118">
        <f>SUM(AL12:AL$24)/U12/U12</f>
        <v>0.38720439236232307</v>
      </c>
      <c r="AN12" s="118">
        <f t="shared" si="24"/>
        <v>0</v>
      </c>
      <c r="AO12" s="119">
        <f>SUM(AN12:AN$24)/U12/U12</f>
        <v>1.2850875814805747E-2</v>
      </c>
      <c r="AP12" s="106">
        <f t="shared" si="5"/>
        <v>55.199656063993984</v>
      </c>
      <c r="AQ12" s="107">
        <f t="shared" si="6"/>
        <v>57.788094408400823</v>
      </c>
      <c r="AR12" s="107">
        <f t="shared" si="7"/>
        <v>53.923452191065977</v>
      </c>
      <c r="AS12" s="107">
        <f t="shared" si="8"/>
        <v>56.362701578643311</v>
      </c>
      <c r="AT12" s="107">
        <f t="shared" si="9"/>
        <v>1.1286094125313098</v>
      </c>
      <c r="AU12" s="120">
        <f t="shared" si="10"/>
        <v>1.5729872901542075</v>
      </c>
    </row>
    <row r="13" spans="1:47" ht="14.45" customHeight="1" x14ac:dyDescent="0.25">
      <c r="A13" s="75"/>
      <c r="B13" s="99" t="s">
        <v>74</v>
      </c>
      <c r="C13" s="100">
        <v>892</v>
      </c>
      <c r="D13" s="101">
        <v>0</v>
      </c>
      <c r="E13" s="101">
        <v>290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0</v>
      </c>
      <c r="R13" s="109">
        <f t="shared" si="14"/>
        <v>0</v>
      </c>
      <c r="S13" s="110">
        <f t="shared" si="15"/>
        <v>0</v>
      </c>
      <c r="T13" s="111">
        <f t="shared" si="19"/>
        <v>0</v>
      </c>
      <c r="U13" s="112">
        <f t="shared" si="20"/>
        <v>99038.993188284629</v>
      </c>
      <c r="V13" s="112">
        <f t="shared" si="21"/>
        <v>495194.96594142314</v>
      </c>
      <c r="W13" s="113">
        <f>SUM(V13:V$24)</f>
        <v>5099901.5587561326</v>
      </c>
      <c r="X13" s="114">
        <f t="shared" si="0"/>
        <v>495194.96594142314</v>
      </c>
      <c r="Y13" s="112">
        <f>SUM(X13:X$24)</f>
        <v>4966119.850038752</v>
      </c>
      <c r="Z13" s="112">
        <f t="shared" si="1"/>
        <v>0</v>
      </c>
      <c r="AA13" s="113">
        <f>SUM(Z13:Z$24)</f>
        <v>133781.70871738158</v>
      </c>
      <c r="AB13" s="106">
        <f t="shared" si="2"/>
        <v>51.493875236197397</v>
      </c>
      <c r="AC13" s="107">
        <f t="shared" si="3"/>
        <v>50.143076884854651</v>
      </c>
      <c r="AD13" s="115">
        <f t="shared" si="16"/>
        <v>97.376778606879427</v>
      </c>
      <c r="AE13" s="107">
        <f t="shared" si="4"/>
        <v>1.3507983513427586</v>
      </c>
      <c r="AF13" s="116">
        <f t="shared" si="17"/>
        <v>2.6232213931205952</v>
      </c>
      <c r="AH13" s="117">
        <f t="shared" si="25"/>
        <v>0</v>
      </c>
      <c r="AI13" s="118">
        <f t="shared" si="18"/>
        <v>0</v>
      </c>
      <c r="AJ13" s="118">
        <f t="shared" si="22"/>
        <v>0</v>
      </c>
      <c r="AK13" s="118">
        <f>SUM(AJ13:AJ$24)/U13/U13</f>
        <v>0.43601709332020439</v>
      </c>
      <c r="AL13" s="118">
        <f t="shared" si="23"/>
        <v>0</v>
      </c>
      <c r="AM13" s="118">
        <f>SUM(AL13:AL$24)/U13/U13</f>
        <v>0.38720439236232307</v>
      </c>
      <c r="AN13" s="118">
        <f t="shared" si="24"/>
        <v>0</v>
      </c>
      <c r="AO13" s="119">
        <f>SUM(AN13:AN$24)/U13/U13</f>
        <v>1.2850875814805747E-2</v>
      </c>
      <c r="AP13" s="106">
        <f t="shared" si="5"/>
        <v>50.199656063993977</v>
      </c>
      <c r="AQ13" s="107">
        <f t="shared" si="6"/>
        <v>52.788094408400816</v>
      </c>
      <c r="AR13" s="107">
        <f t="shared" si="7"/>
        <v>48.923452191065984</v>
      </c>
      <c r="AS13" s="107">
        <f t="shared" si="8"/>
        <v>51.362701578643318</v>
      </c>
      <c r="AT13" s="107">
        <f t="shared" si="9"/>
        <v>1.1286094125313098</v>
      </c>
      <c r="AU13" s="120">
        <f t="shared" si="10"/>
        <v>1.5729872901542075</v>
      </c>
    </row>
    <row r="14" spans="1:47" ht="14.45" customHeight="1" x14ac:dyDescent="0.25">
      <c r="A14" s="75"/>
      <c r="B14" s="99" t="s">
        <v>75</v>
      </c>
      <c r="C14" s="100">
        <v>1078</v>
      </c>
      <c r="D14" s="101">
        <v>3</v>
      </c>
      <c r="E14" s="101">
        <v>370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2.7829313543599257E-3</v>
      </c>
      <c r="R14" s="109">
        <f t="shared" si="14"/>
        <v>2.7596858221400648E-3</v>
      </c>
      <c r="S14" s="110">
        <f t="shared" si="15"/>
        <v>0</v>
      </c>
      <c r="T14" s="111">
        <f t="shared" si="19"/>
        <v>1.3708579600383788E-2</v>
      </c>
      <c r="U14" s="112">
        <f t="shared" si="20"/>
        <v>99038.993188284629</v>
      </c>
      <c r="V14" s="112">
        <f t="shared" si="21"/>
        <v>491970.46662747243</v>
      </c>
      <c r="W14" s="113">
        <f>SUM(V14:V$24)</f>
        <v>4604706.59281471</v>
      </c>
      <c r="X14" s="114">
        <f t="shared" si="0"/>
        <v>491970.46662747243</v>
      </c>
      <c r="Y14" s="112">
        <f>SUM(X14:X$24)</f>
        <v>4470924.8840973293</v>
      </c>
      <c r="Z14" s="112">
        <f t="shared" si="1"/>
        <v>0</v>
      </c>
      <c r="AA14" s="113">
        <f>SUM(Z14:Z$24)</f>
        <v>133781.70871738158</v>
      </c>
      <c r="AB14" s="106">
        <f t="shared" si="2"/>
        <v>46.493875236197404</v>
      </c>
      <c r="AC14" s="107">
        <f t="shared" si="3"/>
        <v>45.143076884854651</v>
      </c>
      <c r="AD14" s="115">
        <f t="shared" si="16"/>
        <v>97.094674632991001</v>
      </c>
      <c r="AE14" s="107">
        <f t="shared" si="4"/>
        <v>1.3507983513427586</v>
      </c>
      <c r="AF14" s="116">
        <f t="shared" si="17"/>
        <v>2.9053253670089996</v>
      </c>
      <c r="AH14" s="117">
        <f t="shared" si="25"/>
        <v>6.1782989239495575E-5</v>
      </c>
      <c r="AI14" s="118">
        <f t="shared" si="18"/>
        <v>0</v>
      </c>
      <c r="AJ14" s="118">
        <f t="shared" si="22"/>
        <v>1198902425.9325387</v>
      </c>
      <c r="AK14" s="118">
        <f>SUM(AJ14:AJ$24)/U14/U14</f>
        <v>0.43601709332020439</v>
      </c>
      <c r="AL14" s="118">
        <f t="shared" si="23"/>
        <v>1126206593.6038203</v>
      </c>
      <c r="AM14" s="118">
        <f>SUM(AL14:AL$24)/U14/U14</f>
        <v>0.38720439236232307</v>
      </c>
      <c r="AN14" s="118">
        <f t="shared" si="24"/>
        <v>1136715.7660744956</v>
      </c>
      <c r="AO14" s="119">
        <f>SUM(AN14:AN$24)/U14/U14</f>
        <v>1.2850875814805747E-2</v>
      </c>
      <c r="AP14" s="106">
        <f t="shared" si="5"/>
        <v>45.199656063993984</v>
      </c>
      <c r="AQ14" s="107">
        <f t="shared" si="6"/>
        <v>47.788094408400823</v>
      </c>
      <c r="AR14" s="107">
        <f t="shared" si="7"/>
        <v>43.923452191065984</v>
      </c>
      <c r="AS14" s="107">
        <f t="shared" si="8"/>
        <v>46.362701578643318</v>
      </c>
      <c r="AT14" s="107">
        <f t="shared" si="9"/>
        <v>1.1286094125313098</v>
      </c>
      <c r="AU14" s="120">
        <f t="shared" si="10"/>
        <v>1.5729872901542075</v>
      </c>
    </row>
    <row r="15" spans="1:47" ht="14.45" customHeight="1" x14ac:dyDescent="0.25">
      <c r="A15" s="75"/>
      <c r="B15" s="99" t="s">
        <v>76</v>
      </c>
      <c r="C15" s="100">
        <v>1342</v>
      </c>
      <c r="D15" s="101">
        <v>1</v>
      </c>
      <c r="E15" s="101">
        <v>452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7.4515648286140089E-4</v>
      </c>
      <c r="R15" s="109">
        <f t="shared" si="14"/>
        <v>7.3146457516533065E-4</v>
      </c>
      <c r="S15" s="110">
        <f t="shared" si="15"/>
        <v>0</v>
      </c>
      <c r="T15" s="111">
        <f t="shared" si="19"/>
        <v>3.6510829733880064E-3</v>
      </c>
      <c r="U15" s="112">
        <f t="shared" si="20"/>
        <v>97681.30926662116</v>
      </c>
      <c r="V15" s="112">
        <f t="shared" si="21"/>
        <v>487573.25671034423</v>
      </c>
      <c r="W15" s="113">
        <f>SUM(V15:V$24)</f>
        <v>4112736.1261872379</v>
      </c>
      <c r="X15" s="114">
        <f t="shared" si="0"/>
        <v>487573.25671034423</v>
      </c>
      <c r="Y15" s="112">
        <f>SUM(X15:X$24)</f>
        <v>3978954.4174698563</v>
      </c>
      <c r="Z15" s="112">
        <f t="shared" si="1"/>
        <v>0</v>
      </c>
      <c r="AA15" s="113">
        <f>SUM(Z15:Z$24)</f>
        <v>133781.70871738158</v>
      </c>
      <c r="AB15" s="106">
        <f t="shared" si="2"/>
        <v>42.103613854739841</v>
      </c>
      <c r="AC15" s="107">
        <f t="shared" si="3"/>
        <v>40.734040599407805</v>
      </c>
      <c r="AD15" s="115">
        <f t="shared" si="16"/>
        <v>96.747136100817499</v>
      </c>
      <c r="AE15" s="107">
        <f t="shared" si="4"/>
        <v>1.3695732553320346</v>
      </c>
      <c r="AF15" s="116">
        <f t="shared" si="17"/>
        <v>3.2528638991825023</v>
      </c>
      <c r="AH15" s="117">
        <f t="shared" si="25"/>
        <v>1.3281736456981148E-5</v>
      </c>
      <c r="AI15" s="118">
        <f t="shared" si="18"/>
        <v>0</v>
      </c>
      <c r="AJ15" s="118">
        <f t="shared" si="22"/>
        <v>198577876.60114527</v>
      </c>
      <c r="AK15" s="118">
        <f>SUM(AJ15:AJ$24)/U15/U15</f>
        <v>0.32257229277641952</v>
      </c>
      <c r="AL15" s="118">
        <f t="shared" si="23"/>
        <v>185025939.20448926</v>
      </c>
      <c r="AM15" s="118">
        <f>SUM(AL15:AL$24)/U15/U15</f>
        <v>0.28001205498944737</v>
      </c>
      <c r="AN15" s="118">
        <f t="shared" si="24"/>
        <v>239455.83793969743</v>
      </c>
      <c r="AO15" s="119">
        <f>SUM(AN15:AN$24)/U15/U15</f>
        <v>1.3091457924520067E-2</v>
      </c>
      <c r="AP15" s="106">
        <f t="shared" si="5"/>
        <v>40.990423071482141</v>
      </c>
      <c r="AQ15" s="107">
        <f t="shared" si="6"/>
        <v>43.216804637997541</v>
      </c>
      <c r="AR15" s="107">
        <f t="shared" si="7"/>
        <v>39.696883759557892</v>
      </c>
      <c r="AS15" s="107">
        <f t="shared" si="8"/>
        <v>41.771197439257719</v>
      </c>
      <c r="AT15" s="107">
        <f t="shared" si="9"/>
        <v>1.1453141534814379</v>
      </c>
      <c r="AU15" s="120">
        <f t="shared" si="10"/>
        <v>1.5938323571826312</v>
      </c>
    </row>
    <row r="16" spans="1:47" ht="14.45" customHeight="1" x14ac:dyDescent="0.25">
      <c r="A16" s="75"/>
      <c r="B16" s="99" t="s">
        <v>77</v>
      </c>
      <c r="C16" s="100">
        <v>1364</v>
      </c>
      <c r="D16" s="101">
        <v>0</v>
      </c>
      <c r="E16" s="101">
        <v>459</v>
      </c>
      <c r="F16" s="102">
        <v>0.8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0</v>
      </c>
      <c r="R16" s="109">
        <f t="shared" si="14"/>
        <v>0</v>
      </c>
      <c r="S16" s="110">
        <f t="shared" si="15"/>
        <v>1.7429193899782137E-3</v>
      </c>
      <c r="T16" s="111">
        <f t="shared" si="19"/>
        <v>0</v>
      </c>
      <c r="U16" s="112">
        <f t="shared" si="20"/>
        <v>97324.666701539551</v>
      </c>
      <c r="V16" s="112">
        <f t="shared" si="21"/>
        <v>486623.33350769774</v>
      </c>
      <c r="W16" s="113">
        <f>SUM(V16:V$24)</f>
        <v>3625162.8694768939</v>
      </c>
      <c r="X16" s="114">
        <f t="shared" si="0"/>
        <v>485775.18826411135</v>
      </c>
      <c r="Y16" s="112">
        <f>SUM(X16:X$24)</f>
        <v>3491381.1607595119</v>
      </c>
      <c r="Z16" s="112">
        <f t="shared" si="1"/>
        <v>848.14524358640142</v>
      </c>
      <c r="AA16" s="113">
        <f>SUM(Z16:Z$24)</f>
        <v>133781.70871738158</v>
      </c>
      <c r="AB16" s="106">
        <f t="shared" si="2"/>
        <v>37.248140603388762</v>
      </c>
      <c r="AC16" s="107">
        <f t="shared" si="3"/>
        <v>35.873548598592663</v>
      </c>
      <c r="AD16" s="115">
        <f t="shared" si="16"/>
        <v>96.309635910601557</v>
      </c>
      <c r="AE16" s="107">
        <f t="shared" si="4"/>
        <v>1.3745920047961009</v>
      </c>
      <c r="AF16" s="116">
        <f t="shared" si="17"/>
        <v>3.6903640893984471</v>
      </c>
      <c r="AH16" s="117">
        <f t="shared" si="25"/>
        <v>0</v>
      </c>
      <c r="AI16" s="118">
        <f t="shared" si="18"/>
        <v>3.7905917690157987E-6</v>
      </c>
      <c r="AJ16" s="118">
        <f t="shared" si="22"/>
        <v>0</v>
      </c>
      <c r="AK16" s="118">
        <f>SUM(AJ16:AJ$24)/U16/U16</f>
        <v>0.3039762080419014</v>
      </c>
      <c r="AL16" s="118">
        <f t="shared" si="23"/>
        <v>897620.73067210172</v>
      </c>
      <c r="AM16" s="118">
        <f>SUM(AL16:AL$24)/U16/U16</f>
        <v>0.2625342009029189</v>
      </c>
      <c r="AN16" s="118">
        <f t="shared" si="24"/>
        <v>897620.73067210172</v>
      </c>
      <c r="AO16" s="119">
        <f>SUM(AN16:AN$24)/U16/U16</f>
        <v>1.3162299880408445E-2</v>
      </c>
      <c r="AP16" s="106">
        <f t="shared" si="5"/>
        <v>36.167513470278656</v>
      </c>
      <c r="AQ16" s="107">
        <f t="shared" si="6"/>
        <v>38.328767736498868</v>
      </c>
      <c r="AR16" s="107">
        <f t="shared" si="7"/>
        <v>34.869282007398546</v>
      </c>
      <c r="AS16" s="107">
        <f t="shared" si="8"/>
        <v>36.87781518978678</v>
      </c>
      <c r="AT16" s="107">
        <f t="shared" si="9"/>
        <v>1.1497269536641452</v>
      </c>
      <c r="AU16" s="120">
        <f t="shared" si="10"/>
        <v>1.5994570559280565</v>
      </c>
    </row>
    <row r="17" spans="1:47" ht="14.45" customHeight="1" x14ac:dyDescent="0.25">
      <c r="A17" s="75"/>
      <c r="B17" s="99" t="s">
        <v>78</v>
      </c>
      <c r="C17" s="100">
        <v>1232</v>
      </c>
      <c r="D17" s="101">
        <v>0</v>
      </c>
      <c r="E17" s="101">
        <v>413</v>
      </c>
      <c r="F17" s="102">
        <v>0.8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0</v>
      </c>
      <c r="R17" s="109">
        <f t="shared" si="14"/>
        <v>0</v>
      </c>
      <c r="S17" s="110">
        <f t="shared" si="15"/>
        <v>1.937046004842615E-3</v>
      </c>
      <c r="T17" s="111">
        <f t="shared" si="19"/>
        <v>0</v>
      </c>
      <c r="U17" s="112">
        <f t="shared" si="20"/>
        <v>97324.666701539551</v>
      </c>
      <c r="V17" s="112">
        <f t="shared" si="21"/>
        <v>486623.33350769774</v>
      </c>
      <c r="W17" s="113">
        <f>SUM(V17:V$24)</f>
        <v>3138539.5359691959</v>
      </c>
      <c r="X17" s="114">
        <f t="shared" si="0"/>
        <v>485680.7217236635</v>
      </c>
      <c r="Y17" s="112">
        <f>SUM(X17:X$24)</f>
        <v>3005605.9724954008</v>
      </c>
      <c r="Z17" s="112">
        <f t="shared" si="1"/>
        <v>942.6117840342813</v>
      </c>
      <c r="AA17" s="113">
        <f>SUM(Z17:Z$24)</f>
        <v>132933.56347379516</v>
      </c>
      <c r="AB17" s="106">
        <f t="shared" si="2"/>
        <v>32.248140603388762</v>
      </c>
      <c r="AC17" s="107">
        <f t="shared" si="3"/>
        <v>30.882263195542553</v>
      </c>
      <c r="AD17" s="115">
        <f t="shared" si="16"/>
        <v>95.764477013900532</v>
      </c>
      <c r="AE17" s="107">
        <f t="shared" si="4"/>
        <v>1.3658774078462097</v>
      </c>
      <c r="AF17" s="116">
        <f t="shared" si="17"/>
        <v>4.2355229860994772</v>
      </c>
      <c r="AH17" s="117">
        <f t="shared" si="25"/>
        <v>0</v>
      </c>
      <c r="AI17" s="118">
        <f t="shared" si="18"/>
        <v>4.681098928856509E-6</v>
      </c>
      <c r="AJ17" s="118">
        <f t="shared" si="22"/>
        <v>0</v>
      </c>
      <c r="AK17" s="118">
        <f>SUM(AJ17:AJ$24)/U17/U17</f>
        <v>0.3039762080419014</v>
      </c>
      <c r="AL17" s="118">
        <f t="shared" si="23"/>
        <v>1108494.8464285708</v>
      </c>
      <c r="AM17" s="118">
        <f>SUM(AL17:AL$24)/U17/U17</f>
        <v>0.26243943610869347</v>
      </c>
      <c r="AN17" s="118">
        <f t="shared" si="24"/>
        <v>1108494.8464285708</v>
      </c>
      <c r="AO17" s="119">
        <f>SUM(AN17:AN$24)/U17/U17</f>
        <v>1.3067535086183052E-2</v>
      </c>
      <c r="AP17" s="106">
        <f t="shared" si="5"/>
        <v>31.167513470278656</v>
      </c>
      <c r="AQ17" s="107">
        <f t="shared" si="6"/>
        <v>33.328767736498868</v>
      </c>
      <c r="AR17" s="107">
        <f t="shared" si="7"/>
        <v>29.87817787160083</v>
      </c>
      <c r="AS17" s="107">
        <f t="shared" si="8"/>
        <v>31.886348519484276</v>
      </c>
      <c r="AT17" s="107">
        <f t="shared" si="9"/>
        <v>1.1418233010168977</v>
      </c>
      <c r="AU17" s="120">
        <f t="shared" si="10"/>
        <v>1.5899315146755217</v>
      </c>
    </row>
    <row r="18" spans="1:47" ht="14.45" customHeight="1" x14ac:dyDescent="0.25">
      <c r="A18" s="75"/>
      <c r="B18" s="99" t="s">
        <v>79</v>
      </c>
      <c r="C18" s="100">
        <v>1234</v>
      </c>
      <c r="D18" s="101">
        <v>9</v>
      </c>
      <c r="E18" s="101">
        <v>409</v>
      </c>
      <c r="F18" s="102">
        <v>1.6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7.2933549432739062E-3</v>
      </c>
      <c r="R18" s="109">
        <f t="shared" si="14"/>
        <v>7.2397860562743617E-3</v>
      </c>
      <c r="S18" s="110">
        <f t="shared" si="15"/>
        <v>3.9119804400978E-3</v>
      </c>
      <c r="T18" s="111">
        <f t="shared" si="19"/>
        <v>3.5599631331624415E-2</v>
      </c>
      <c r="U18" s="112">
        <f t="shared" si="20"/>
        <v>97324.666701539551</v>
      </c>
      <c r="V18" s="112">
        <f t="shared" si="21"/>
        <v>478566.93928756751</v>
      </c>
      <c r="W18" s="113">
        <f>SUM(V18:V$24)</f>
        <v>2651916.2024614979</v>
      </c>
      <c r="X18" s="114">
        <f t="shared" si="0"/>
        <v>476694.7947817971</v>
      </c>
      <c r="Y18" s="112">
        <f>SUM(X18:X$24)</f>
        <v>2519925.2507717372</v>
      </c>
      <c r="Z18" s="112">
        <f t="shared" si="1"/>
        <v>1872.1445057704354</v>
      </c>
      <c r="AA18" s="113">
        <f>SUM(Z18:Z$24)</f>
        <v>131990.9516897609</v>
      </c>
      <c r="AB18" s="106">
        <f t="shared" si="2"/>
        <v>27.248140603388759</v>
      </c>
      <c r="AC18" s="107">
        <f t="shared" si="3"/>
        <v>25.891948425566767</v>
      </c>
      <c r="AD18" s="115">
        <f t="shared" si="16"/>
        <v>95.02280835392736</v>
      </c>
      <c r="AE18" s="107">
        <f t="shared" si="4"/>
        <v>1.3561921778219967</v>
      </c>
      <c r="AF18" s="116">
        <f t="shared" si="17"/>
        <v>4.9771916460726562</v>
      </c>
      <c r="AH18" s="117">
        <f t="shared" si="25"/>
        <v>1.3580190407107959E-4</v>
      </c>
      <c r="AI18" s="118">
        <f t="shared" si="18"/>
        <v>9.5273272594965579E-6</v>
      </c>
      <c r="AJ18" s="118">
        <f t="shared" si="22"/>
        <v>835156065.79818439</v>
      </c>
      <c r="AK18" s="118">
        <f>SUM(AJ18:AJ$24)/U18/U18</f>
        <v>0.3039762080419014</v>
      </c>
      <c r="AL18" s="118">
        <f t="shared" si="23"/>
        <v>748370409.51036417</v>
      </c>
      <c r="AM18" s="118">
        <f>SUM(AL18:AL$24)/U18/U18</f>
        <v>0.26232240863547213</v>
      </c>
      <c r="AN18" s="118">
        <f t="shared" si="24"/>
        <v>4686687.1091394247</v>
      </c>
      <c r="AO18" s="119">
        <f>SUM(AN18:AN$24)/U18/U18</f>
        <v>1.2950507612961638E-2</v>
      </c>
      <c r="AP18" s="106">
        <f t="shared" si="5"/>
        <v>26.167513470278653</v>
      </c>
      <c r="AQ18" s="107">
        <f t="shared" si="6"/>
        <v>28.328767736498865</v>
      </c>
      <c r="AR18" s="107">
        <f t="shared" si="7"/>
        <v>24.888086998369751</v>
      </c>
      <c r="AS18" s="107">
        <f t="shared" si="8"/>
        <v>26.895809852763783</v>
      </c>
      <c r="AT18" s="107">
        <f t="shared" si="9"/>
        <v>1.1331435955670237</v>
      </c>
      <c r="AU18" s="120">
        <f t="shared" si="10"/>
        <v>1.5792407600769698</v>
      </c>
    </row>
    <row r="19" spans="1:47" ht="14.45" customHeight="1" x14ac:dyDescent="0.25">
      <c r="A19" s="75"/>
      <c r="B19" s="99" t="s">
        <v>80</v>
      </c>
      <c r="C19" s="100">
        <v>1590</v>
      </c>
      <c r="D19" s="101">
        <v>18</v>
      </c>
      <c r="E19" s="101">
        <v>525</v>
      </c>
      <c r="F19" s="102">
        <v>4.8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1.1320754716981131E-2</v>
      </c>
      <c r="R19" s="109">
        <f t="shared" si="14"/>
        <v>1.1317418836299527E-2</v>
      </c>
      <c r="S19" s="110">
        <f t="shared" si="15"/>
        <v>9.1428571428571418E-3</v>
      </c>
      <c r="T19" s="111">
        <f t="shared" si="19"/>
        <v>5.5140344308140465E-2</v>
      </c>
      <c r="U19" s="112">
        <f t="shared" si="20"/>
        <v>93859.944447491507</v>
      </c>
      <c r="V19" s="112">
        <f t="shared" si="21"/>
        <v>457301.23877520557</v>
      </c>
      <c r="W19" s="113">
        <f>SUM(V19:V$24)</f>
        <v>2173349.2631739303</v>
      </c>
      <c r="X19" s="114">
        <f t="shared" si="0"/>
        <v>453120.19887783227</v>
      </c>
      <c r="Y19" s="112">
        <f>SUM(X19:X$24)</f>
        <v>2043230.4559899401</v>
      </c>
      <c r="Z19" s="112">
        <f t="shared" si="1"/>
        <v>4181.0398973733072</v>
      </c>
      <c r="AA19" s="113">
        <f>SUM(Z19:Z$24)</f>
        <v>130118.80718399046</v>
      </c>
      <c r="AB19" s="106">
        <f t="shared" si="2"/>
        <v>23.155237049919382</v>
      </c>
      <c r="AC19" s="107">
        <f t="shared" si="3"/>
        <v>21.768928886730738</v>
      </c>
      <c r="AD19" s="115">
        <f t="shared" si="16"/>
        <v>94.012982202687184</v>
      </c>
      <c r="AE19" s="107">
        <f t="shared" si="4"/>
        <v>1.3863081631886476</v>
      </c>
      <c r="AF19" s="116">
        <f t="shared" si="17"/>
        <v>5.9870177973128298</v>
      </c>
      <c r="AH19" s="117">
        <f t="shared" si="25"/>
        <v>1.5960031628516736E-4</v>
      </c>
      <c r="AI19" s="118">
        <f t="shared" si="18"/>
        <v>1.7255743440233237E-5</v>
      </c>
      <c r="AJ19" s="118">
        <f t="shared" si="22"/>
        <v>660156729.7723453</v>
      </c>
      <c r="AK19" s="118">
        <f>SUM(AJ19:AJ$24)/U19/U19</f>
        <v>0.23203249539715146</v>
      </c>
      <c r="AL19" s="118">
        <f t="shared" si="23"/>
        <v>578865955.6238066</v>
      </c>
      <c r="AM19" s="118">
        <f>SUM(AL19:AL$24)/U19/U19</f>
        <v>0.19709790171119435</v>
      </c>
      <c r="AN19" s="118">
        <f t="shared" si="24"/>
        <v>6529251.1109579857</v>
      </c>
      <c r="AO19" s="119">
        <f>SUM(AN19:AN$24)/U19/U19</f>
        <v>1.3392265486506721E-2</v>
      </c>
      <c r="AP19" s="106">
        <f t="shared" si="5"/>
        <v>22.211109921658736</v>
      </c>
      <c r="AQ19" s="107">
        <f t="shared" si="6"/>
        <v>24.099364178180029</v>
      </c>
      <c r="AR19" s="107">
        <f t="shared" si="7"/>
        <v>20.898772981611589</v>
      </c>
      <c r="AS19" s="107">
        <f t="shared" si="8"/>
        <v>22.639084791849886</v>
      </c>
      <c r="AT19" s="107">
        <f t="shared" si="9"/>
        <v>1.1594872490449906</v>
      </c>
      <c r="AU19" s="120">
        <f t="shared" si="10"/>
        <v>1.6131290773323046</v>
      </c>
    </row>
    <row r="20" spans="1:47" ht="14.45" customHeight="1" x14ac:dyDescent="0.25">
      <c r="A20" s="75"/>
      <c r="B20" s="99" t="s">
        <v>81</v>
      </c>
      <c r="C20" s="100">
        <v>1777</v>
      </c>
      <c r="D20" s="101">
        <v>29</v>
      </c>
      <c r="E20" s="101">
        <v>597</v>
      </c>
      <c r="F20" s="102">
        <v>14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1.6319639842431063E-2</v>
      </c>
      <c r="R20" s="109">
        <f t="shared" si="14"/>
        <v>1.6009912969576177E-2</v>
      </c>
      <c r="S20" s="110">
        <f t="shared" si="15"/>
        <v>2.3450586264656615E-2</v>
      </c>
      <c r="T20" s="111">
        <f t="shared" si="19"/>
        <v>7.7188725359053217E-2</v>
      </c>
      <c r="U20" s="112">
        <f t="shared" si="20"/>
        <v>88684.474793913891</v>
      </c>
      <c r="V20" s="112">
        <f t="shared" si="21"/>
        <v>427575.1892897712</v>
      </c>
      <c r="W20" s="113">
        <f>SUM(V20:V$24)</f>
        <v>1716048.0243987252</v>
      </c>
      <c r="X20" s="114">
        <f t="shared" si="0"/>
        <v>417548.30042870453</v>
      </c>
      <c r="Y20" s="112">
        <f>SUM(X20:X$24)</f>
        <v>1590110.2571121077</v>
      </c>
      <c r="Z20" s="112">
        <f t="shared" si="1"/>
        <v>10026.88886106666</v>
      </c>
      <c r="AA20" s="113">
        <f>SUM(Z20:Z$24)</f>
        <v>125937.76728661715</v>
      </c>
      <c r="AB20" s="106">
        <f t="shared" si="2"/>
        <v>19.350038756913197</v>
      </c>
      <c r="AC20" s="107">
        <f t="shared" si="3"/>
        <v>17.929973209033783</v>
      </c>
      <c r="AD20" s="115">
        <f t="shared" si="16"/>
        <v>92.66117465851552</v>
      </c>
      <c r="AE20" s="107">
        <f t="shared" si="4"/>
        <v>1.4200655478794111</v>
      </c>
      <c r="AF20" s="116">
        <f t="shared" si="17"/>
        <v>7.3388253414844646</v>
      </c>
      <c r="AH20" s="117">
        <f t="shared" si="25"/>
        <v>1.8959314587188483E-4</v>
      </c>
      <c r="AI20" s="118">
        <f t="shared" si="18"/>
        <v>3.8359558238694328E-5</v>
      </c>
      <c r="AJ20" s="118">
        <f t="shared" si="22"/>
        <v>486300376.81653726</v>
      </c>
      <c r="AK20" s="118">
        <f>SUM(AJ20:AJ$24)/U20/U20</f>
        <v>0.17596804604415761</v>
      </c>
      <c r="AL20" s="118">
        <f t="shared" si="23"/>
        <v>417335418.04120499</v>
      </c>
      <c r="AM20" s="118">
        <f>SUM(AL20:AL$24)/U20/U20</f>
        <v>0.1471728803157363</v>
      </c>
      <c r="AN20" s="118">
        <f t="shared" si="24"/>
        <v>10237814.727784578</v>
      </c>
      <c r="AO20" s="119">
        <f>SUM(AN20:AN$24)/U20/U20</f>
        <v>1.4170801154057472E-2</v>
      </c>
      <c r="AP20" s="106">
        <f t="shared" si="5"/>
        <v>18.527847267244741</v>
      </c>
      <c r="AQ20" s="107">
        <f t="shared" si="6"/>
        <v>20.172230246581652</v>
      </c>
      <c r="AR20" s="107">
        <f t="shared" si="7"/>
        <v>17.178056101221404</v>
      </c>
      <c r="AS20" s="107">
        <f t="shared" si="8"/>
        <v>18.681890316846161</v>
      </c>
      <c r="AT20" s="107">
        <f t="shared" si="9"/>
        <v>1.1867448464544685</v>
      </c>
      <c r="AU20" s="120">
        <f t="shared" si="10"/>
        <v>1.6533862493043536</v>
      </c>
    </row>
    <row r="21" spans="1:47" ht="14.45" customHeight="1" x14ac:dyDescent="0.25">
      <c r="A21" s="75"/>
      <c r="B21" s="99" t="s">
        <v>82</v>
      </c>
      <c r="C21" s="100">
        <v>2088</v>
      </c>
      <c r="D21" s="101">
        <v>43</v>
      </c>
      <c r="E21" s="101">
        <v>714</v>
      </c>
      <c r="F21" s="102">
        <v>13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2.0593869731800767E-2</v>
      </c>
      <c r="R21" s="109">
        <f t="shared" si="14"/>
        <v>2.0787372849006953E-2</v>
      </c>
      <c r="S21" s="110">
        <f t="shared" si="15"/>
        <v>1.8207282913165267E-2</v>
      </c>
      <c r="T21" s="111">
        <f t="shared" si="19"/>
        <v>9.909392597101925E-2</v>
      </c>
      <c r="U21" s="112">
        <f t="shared" si="20"/>
        <v>81839.033225434599</v>
      </c>
      <c r="V21" s="112">
        <f t="shared" si="21"/>
        <v>390128.71702873299</v>
      </c>
      <c r="W21" s="113">
        <f>SUM(V21:V$24)</f>
        <v>1288472.835108954</v>
      </c>
      <c r="X21" s="114">
        <f t="shared" si="0"/>
        <v>383025.53310524061</v>
      </c>
      <c r="Y21" s="112">
        <f>SUM(X21:X$24)</f>
        <v>1172561.9566834033</v>
      </c>
      <c r="Z21" s="112">
        <f t="shared" si="1"/>
        <v>7103.1839234923382</v>
      </c>
      <c r="AA21" s="113">
        <f>SUM(Z21:Z$24)</f>
        <v>115910.87842555049</v>
      </c>
      <c r="AB21" s="106">
        <f t="shared" si="2"/>
        <v>15.743988954020438</v>
      </c>
      <c r="AC21" s="107">
        <f t="shared" si="3"/>
        <v>14.327661391764645</v>
      </c>
      <c r="AD21" s="115">
        <f t="shared" si="16"/>
        <v>91.004010696449868</v>
      </c>
      <c r="AE21" s="107">
        <f t="shared" si="4"/>
        <v>1.4163275622557912</v>
      </c>
      <c r="AF21" s="116">
        <f t="shared" si="17"/>
        <v>8.9959893035501217</v>
      </c>
      <c r="AH21" s="117">
        <f t="shared" si="25"/>
        <v>2.0573355437291153E-4</v>
      </c>
      <c r="AI21" s="118">
        <f t="shared" si="18"/>
        <v>2.5036103308242615E-5</v>
      </c>
      <c r="AJ21" s="118">
        <f t="shared" si="22"/>
        <v>291125885.75225186</v>
      </c>
      <c r="AK21" s="118">
        <f>SUM(AJ21:AJ$24)/U21/U21</f>
        <v>0.13402911321242311</v>
      </c>
      <c r="AL21" s="118">
        <f t="shared" si="23"/>
        <v>237283563.05735686</v>
      </c>
      <c r="AM21" s="118">
        <f>SUM(AL21:AL$24)/U21/U21</f>
        <v>0.11051225114477282</v>
      </c>
      <c r="AN21" s="118">
        <f t="shared" si="24"/>
        <v>6988119.2544443253</v>
      </c>
      <c r="AO21" s="119">
        <f>SUM(AN21:AN$24)/U21/U21</f>
        <v>1.5112012802852758E-2</v>
      </c>
      <c r="AP21" s="106">
        <f t="shared" si="5"/>
        <v>15.026433213107689</v>
      </c>
      <c r="AQ21" s="107">
        <f t="shared" si="6"/>
        <v>16.461544694933188</v>
      </c>
      <c r="AR21" s="107">
        <f t="shared" si="7"/>
        <v>13.676091085506172</v>
      </c>
      <c r="AS21" s="107">
        <f t="shared" si="8"/>
        <v>14.979231698023117</v>
      </c>
      <c r="AT21" s="107">
        <f t="shared" si="9"/>
        <v>1.175382945417317</v>
      </c>
      <c r="AU21" s="120">
        <f t="shared" si="10"/>
        <v>1.6572721790942653</v>
      </c>
    </row>
    <row r="22" spans="1:47" ht="14.45" customHeight="1" x14ac:dyDescent="0.25">
      <c r="A22" s="75"/>
      <c r="B22" s="99" t="s">
        <v>83</v>
      </c>
      <c r="C22" s="100">
        <v>1245</v>
      </c>
      <c r="D22" s="101">
        <v>43</v>
      </c>
      <c r="E22" s="101">
        <v>403</v>
      </c>
      <c r="F22" s="102">
        <v>21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3.4538152610441769E-2</v>
      </c>
      <c r="R22" s="109">
        <f t="shared" si="14"/>
        <v>3.3708927413515118E-2</v>
      </c>
      <c r="S22" s="110">
        <f t="shared" si="15"/>
        <v>5.2109181141439205E-2</v>
      </c>
      <c r="T22" s="111">
        <f t="shared" si="19"/>
        <v>0.15617729051944068</v>
      </c>
      <c r="U22" s="112">
        <f t="shared" si="20"/>
        <v>73729.282125453596</v>
      </c>
      <c r="V22" s="112">
        <f t="shared" si="21"/>
        <v>341596.14078020351</v>
      </c>
      <c r="W22" s="113">
        <f>SUM(V22:V$24)</f>
        <v>898344.118080221</v>
      </c>
      <c r="X22" s="114">
        <f t="shared" si="0"/>
        <v>323795.84560307133</v>
      </c>
      <c r="Y22" s="112">
        <f>SUM(X22:X$24)</f>
        <v>789536.42357816279</v>
      </c>
      <c r="Z22" s="112">
        <f t="shared" si="1"/>
        <v>17800.295177132193</v>
      </c>
      <c r="AA22" s="113">
        <f>SUM(Z22:Z$24)</f>
        <v>108807.69450205815</v>
      </c>
      <c r="AB22" s="106">
        <f t="shared" si="2"/>
        <v>12.18436002878272</v>
      </c>
      <c r="AC22" s="107">
        <f t="shared" si="3"/>
        <v>10.708586884580431</v>
      </c>
      <c r="AD22" s="115">
        <f t="shared" si="16"/>
        <v>87.887971623325981</v>
      </c>
      <c r="AE22" s="107">
        <f t="shared" si="4"/>
        <v>1.4757731442022872</v>
      </c>
      <c r="AF22" s="116">
        <f t="shared" si="17"/>
        <v>12.112028376673999</v>
      </c>
      <c r="AH22" s="117">
        <f t="shared" si="25"/>
        <v>4.7865050539617278E-4</v>
      </c>
      <c r="AI22" s="118">
        <f t="shared" si="18"/>
        <v>1.2256529623376646E-4</v>
      </c>
      <c r="AJ22" s="118">
        <f t="shared" si="22"/>
        <v>332126271.66111082</v>
      </c>
      <c r="AK22" s="118">
        <f>SUM(AJ22:AJ$24)/U22/U22</f>
        <v>0.11158027667553115</v>
      </c>
      <c r="AL22" s="118">
        <f t="shared" si="23"/>
        <v>259765942.81950298</v>
      </c>
      <c r="AM22" s="118">
        <f>SUM(AL22:AL$24)/U22/U22</f>
        <v>9.2510239554770501E-2</v>
      </c>
      <c r="AN22" s="118">
        <f t="shared" si="24"/>
        <v>20840340.396763928</v>
      </c>
      <c r="AO22" s="119">
        <f>SUM(AN22:AN$24)/U22/U22</f>
        <v>1.7333772823854707E-2</v>
      </c>
      <c r="AP22" s="106">
        <f t="shared" si="5"/>
        <v>11.529648801693464</v>
      </c>
      <c r="AQ22" s="107">
        <f t="shared" si="6"/>
        <v>12.839071255871977</v>
      </c>
      <c r="AR22" s="107">
        <f t="shared" si="7"/>
        <v>10.112443163424528</v>
      </c>
      <c r="AS22" s="107">
        <f t="shared" si="8"/>
        <v>11.304730605736333</v>
      </c>
      <c r="AT22" s="107">
        <f t="shared" si="9"/>
        <v>1.2177238820833649</v>
      </c>
      <c r="AU22" s="120">
        <f t="shared" si="10"/>
        <v>1.7338224063212095</v>
      </c>
    </row>
    <row r="23" spans="1:47" ht="14.45" customHeight="1" x14ac:dyDescent="0.25">
      <c r="A23" s="75"/>
      <c r="B23" s="99" t="s">
        <v>84</v>
      </c>
      <c r="C23" s="100">
        <v>962</v>
      </c>
      <c r="D23" s="101">
        <v>61</v>
      </c>
      <c r="E23" s="101">
        <v>317</v>
      </c>
      <c r="F23" s="102">
        <v>31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6.3409563409563413E-2</v>
      </c>
      <c r="R23" s="109">
        <f t="shared" si="14"/>
        <v>6.438627942846227E-2</v>
      </c>
      <c r="S23" s="110">
        <f t="shared" si="15"/>
        <v>9.7791798107255523E-2</v>
      </c>
      <c r="T23" s="111">
        <f>5*R23/(1+5*(1-O23)*R23)</f>
        <v>0.27925699775452695</v>
      </c>
      <c r="U23" s="112">
        <f t="shared" si="20"/>
        <v>62214.442611156817</v>
      </c>
      <c r="V23" s="112">
        <f>5*U23*((1-T23)+O23*T23)</f>
        <v>269837.27922758006</v>
      </c>
      <c r="W23" s="113">
        <f>SUM(V23:V$24)</f>
        <v>556747.97730001749</v>
      </c>
      <c r="X23" s="114">
        <f t="shared" si="0"/>
        <v>243449.40649554541</v>
      </c>
      <c r="Y23" s="112">
        <f>SUM(X23:X$24)</f>
        <v>465740.57797509152</v>
      </c>
      <c r="Z23" s="112">
        <f t="shared" si="1"/>
        <v>26387.872732034644</v>
      </c>
      <c r="AA23" s="113">
        <f>SUM(Z23:Z$24)</f>
        <v>91007.399324925966</v>
      </c>
      <c r="AB23" s="106">
        <f t="shared" si="2"/>
        <v>8.94885421990708</v>
      </c>
      <c r="AC23" s="107">
        <f t="shared" si="3"/>
        <v>7.4860524088593374</v>
      </c>
      <c r="AD23" s="115">
        <f t="shared" si="16"/>
        <v>83.653753038085227</v>
      </c>
      <c r="AE23" s="107">
        <f t="shared" si="4"/>
        <v>1.4628018110477414</v>
      </c>
      <c r="AF23" s="116">
        <f t="shared" si="17"/>
        <v>16.346246961914758</v>
      </c>
      <c r="AH23" s="117">
        <f>IF(D23=0,0,T23*T23*(1-T23)/D23)</f>
        <v>9.2142232146262873E-4</v>
      </c>
      <c r="AI23" s="118">
        <f t="shared" si="18"/>
        <v>2.7832354047383374E-4</v>
      </c>
      <c r="AJ23" s="118">
        <f t="shared" si="22"/>
        <v>274424898.17736626</v>
      </c>
      <c r="AK23" s="118">
        <f>SUM(AJ23:AJ$24)/U23/U23</f>
        <v>7.0899158829824768E-2</v>
      </c>
      <c r="AL23" s="118">
        <f t="shared" si="23"/>
        <v>199984183.93795675</v>
      </c>
      <c r="AM23" s="118">
        <f>SUM(AL23:AL$24)/U23/U23</f>
        <v>6.2811464657476473E-2</v>
      </c>
      <c r="AN23" s="118">
        <f t="shared" si="24"/>
        <v>30249983.763524327</v>
      </c>
      <c r="AO23" s="119">
        <f>SUM(AN23:AN$24)/U23/U23</f>
        <v>1.8959714699852245E-2</v>
      </c>
      <c r="AP23" s="106">
        <f t="shared" si="5"/>
        <v>8.4269670591523287</v>
      </c>
      <c r="AQ23" s="107">
        <f t="shared" si="6"/>
        <v>9.4707413806618312</v>
      </c>
      <c r="AR23" s="107">
        <f t="shared" si="7"/>
        <v>6.9948329847440434</v>
      </c>
      <c r="AS23" s="107">
        <f t="shared" si="8"/>
        <v>7.9772718329746315</v>
      </c>
      <c r="AT23" s="107">
        <f t="shared" si="9"/>
        <v>1.1929210225670634</v>
      </c>
      <c r="AU23" s="120">
        <f t="shared" si="10"/>
        <v>1.7326825995284194</v>
      </c>
    </row>
    <row r="24" spans="1:47" ht="14.45" customHeight="1" x14ac:dyDescent="0.25">
      <c r="A24" s="51"/>
      <c r="B24" s="121" t="s">
        <v>85</v>
      </c>
      <c r="C24" s="122">
        <v>1010</v>
      </c>
      <c r="D24" s="123">
        <v>141</v>
      </c>
      <c r="E24" s="123">
        <v>333</v>
      </c>
      <c r="F24" s="124">
        <v>75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0.13960396039603962</v>
      </c>
      <c r="R24" s="131">
        <f t="shared" si="14"/>
        <v>0.15628773849092503</v>
      </c>
      <c r="S24" s="132">
        <f t="shared" si="15"/>
        <v>0.22522522522522523</v>
      </c>
      <c r="T24" s="128">
        <v>1</v>
      </c>
      <c r="U24" s="133">
        <f>U23*(1-T23)</f>
        <v>44840.624150593852</v>
      </c>
      <c r="V24" s="133">
        <f>U24/R24</f>
        <v>286910.69807243743</v>
      </c>
      <c r="W24" s="134">
        <f>SUM(V24:V$24)</f>
        <v>286910.69807243743</v>
      </c>
      <c r="X24" s="128">
        <f t="shared" si="0"/>
        <v>222291.17147954612</v>
      </c>
      <c r="Y24" s="133">
        <f>SUM(X24:X$24)</f>
        <v>222291.17147954612</v>
      </c>
      <c r="Z24" s="133">
        <f t="shared" si="1"/>
        <v>64619.526592891314</v>
      </c>
      <c r="AA24" s="134">
        <f>SUM(Z24:Z$24)</f>
        <v>64619.526592891314</v>
      </c>
      <c r="AB24" s="135">
        <f t="shared" si="2"/>
        <v>6.3984546046653925</v>
      </c>
      <c r="AC24" s="129">
        <f t="shared" si="3"/>
        <v>4.9573612252362498</v>
      </c>
      <c r="AD24" s="136">
        <f t="shared" si="16"/>
        <v>77.477477477477478</v>
      </c>
      <c r="AE24" s="129">
        <f t="shared" si="4"/>
        <v>1.4410933794291425</v>
      </c>
      <c r="AF24" s="137">
        <f t="shared" si="17"/>
        <v>22.522522522522522</v>
      </c>
      <c r="AH24" s="138">
        <f>0</f>
        <v>0</v>
      </c>
      <c r="AI24" s="139">
        <f t="shared" si="18"/>
        <v>5.2402048993234766E-4</v>
      </c>
      <c r="AJ24" s="139">
        <v>0</v>
      </c>
      <c r="AK24" s="139">
        <f>(1-R24)/R24/R24/D24</f>
        <v>0.24497706895956292</v>
      </c>
      <c r="AL24" s="139">
        <f>V24*V24*AI24</f>
        <v>43136186.987349823</v>
      </c>
      <c r="AM24" s="139">
        <f>(1-S24)*(1-S24)*(1-R24)/R24/R24/D24+AI24/R24/R24</f>
        <v>0.16850735803478739</v>
      </c>
      <c r="AN24" s="139">
        <f>V24*V24*AI24</f>
        <v>43136186.987349823</v>
      </c>
      <c r="AO24" s="140">
        <f>S24*S24*(1-R24)/R24/R24/D24+AI24/R24/R24</f>
        <v>3.3880320138090642E-2</v>
      </c>
      <c r="AP24" s="135">
        <f t="shared" si="5"/>
        <v>5.4283495030835809</v>
      </c>
      <c r="AQ24" s="129">
        <f t="shared" si="6"/>
        <v>7.3685597062472041</v>
      </c>
      <c r="AR24" s="129">
        <f t="shared" si="7"/>
        <v>4.1527881293484743</v>
      </c>
      <c r="AS24" s="129">
        <f t="shared" si="8"/>
        <v>5.7619343211240253</v>
      </c>
      <c r="AT24" s="129">
        <f t="shared" si="9"/>
        <v>1.0803238715123993</v>
      </c>
      <c r="AU24" s="141">
        <f t="shared" si="10"/>
        <v>1.8018628873458857</v>
      </c>
    </row>
    <row r="25" spans="1:47" ht="14.45" customHeight="1" x14ac:dyDescent="0.15">
      <c r="A25" s="75" t="s">
        <v>86</v>
      </c>
      <c r="B25" s="76" t="s">
        <v>68</v>
      </c>
      <c r="C25" s="142">
        <v>676</v>
      </c>
      <c r="D25" s="78">
        <v>1</v>
      </c>
      <c r="E25" s="78">
        <v>225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1.4792899408284023E-3</v>
      </c>
      <c r="R25" s="148">
        <f t="shared" si="14"/>
        <v>1.5427951516888245E-3</v>
      </c>
      <c r="S25" s="149">
        <f t="shared" si="15"/>
        <v>0</v>
      </c>
      <c r="T25" s="150">
        <f>5*R25/(1+5*(1-O25)*R25)</f>
        <v>7.6643020259300641E-3</v>
      </c>
      <c r="U25" s="151">
        <v>100000</v>
      </c>
      <c r="V25" s="151">
        <f>5*U25*((1-T25)+O25*T25)</f>
        <v>496780.27685920038</v>
      </c>
      <c r="W25" s="152">
        <f>SUM(V25:V$42)</f>
        <v>8646495.292045882</v>
      </c>
      <c r="X25" s="153">
        <f t="shared" si="0"/>
        <v>496780.27685920038</v>
      </c>
      <c r="Y25" s="151">
        <f>SUM(X25:X$42)</f>
        <v>8377760.7231708085</v>
      </c>
      <c r="Z25" s="151">
        <f t="shared" si="1"/>
        <v>0</v>
      </c>
      <c r="AA25" s="152">
        <f>SUM(Z25:Z$42)</f>
        <v>268734.56887507241</v>
      </c>
      <c r="AB25" s="146">
        <f t="shared" si="2"/>
        <v>86.464952920458813</v>
      </c>
      <c r="AC25" s="147">
        <f t="shared" si="3"/>
        <v>83.777607231708089</v>
      </c>
      <c r="AD25" s="93">
        <f t="shared" si="16"/>
        <v>96.89198270746428</v>
      </c>
      <c r="AE25" s="147">
        <f t="shared" si="4"/>
        <v>2.6873456887507241</v>
      </c>
      <c r="AF25" s="94">
        <f t="shared" si="17"/>
        <v>3.1080172925357146</v>
      </c>
      <c r="AH25" s="95">
        <f>IF(D25=0,0,T25*T25*(1-T25)/D25)</f>
        <v>5.82913127514374E-5</v>
      </c>
      <c r="AI25" s="96">
        <f t="shared" si="18"/>
        <v>0</v>
      </c>
      <c r="AJ25" s="96">
        <f>U25*U25*((1-O25)*5+AB26)^2*AH25</f>
        <v>4344126301.0518322</v>
      </c>
      <c r="AK25" s="96">
        <f>SUM(AJ25:AJ$42)/U25/U25</f>
        <v>0.889160167478798</v>
      </c>
      <c r="AL25" s="96">
        <f>U25*U25*((1-O25)*5*(1-S25)+AC26)^2*AH25+V25*V25*AI25</f>
        <v>4075850103.452889</v>
      </c>
      <c r="AM25" s="96">
        <f>SUM(AL25:AL$42)/U25/U25</f>
        <v>0.79563441139118385</v>
      </c>
      <c r="AN25" s="96">
        <f>U25*U25*((1-O25)*5*S25+AE26)^2*AH25+V25*V25*AI25</f>
        <v>4274975.9713808559</v>
      </c>
      <c r="AO25" s="97">
        <f>SUM(AN25:AN$42)/U25/U25</f>
        <v>2.2153295589122799E-2</v>
      </c>
      <c r="AP25" s="146">
        <f t="shared" si="5"/>
        <v>84.616765240761069</v>
      </c>
      <c r="AQ25" s="147">
        <f t="shared" si="6"/>
        <v>88.313140600156558</v>
      </c>
      <c r="AR25" s="147">
        <f t="shared" si="7"/>
        <v>82.029319739674705</v>
      </c>
      <c r="AS25" s="147">
        <f t="shared" si="8"/>
        <v>85.525894723741473</v>
      </c>
      <c r="AT25" s="147">
        <f t="shared" si="9"/>
        <v>2.3956196180351053</v>
      </c>
      <c r="AU25" s="154">
        <f t="shared" si="10"/>
        <v>2.979071759466343</v>
      </c>
    </row>
    <row r="26" spans="1:47" ht="14.45" customHeight="1" x14ac:dyDescent="0.15">
      <c r="A26" s="155"/>
      <c r="B26" s="99" t="s">
        <v>69</v>
      </c>
      <c r="C26" s="142">
        <v>907</v>
      </c>
      <c r="D26" s="101">
        <v>0</v>
      </c>
      <c r="E26" s="101">
        <v>310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99233.569797406992</v>
      </c>
      <c r="V26" s="112">
        <f>5*U26*((1-T26)+O26*T26)</f>
        <v>496167.84898703499</v>
      </c>
      <c r="W26" s="113">
        <f>SUM(V26:V$42)</f>
        <v>8149715.0151866823</v>
      </c>
      <c r="X26" s="114">
        <f t="shared" si="0"/>
        <v>496167.84898703499</v>
      </c>
      <c r="Y26" s="112">
        <f>SUM(X26:X$42)</f>
        <v>7880980.4463116089</v>
      </c>
      <c r="Z26" s="112">
        <f t="shared" si="1"/>
        <v>0</v>
      </c>
      <c r="AA26" s="113">
        <f>SUM(Z26:Z$42)</f>
        <v>268734.56887507241</v>
      </c>
      <c r="AB26" s="106">
        <f t="shared" si="2"/>
        <v>82.12659316625367</v>
      </c>
      <c r="AC26" s="107">
        <f t="shared" si="3"/>
        <v>79.418491770488956</v>
      </c>
      <c r="AD26" s="115">
        <f t="shared" si="16"/>
        <v>96.702528022460953</v>
      </c>
      <c r="AE26" s="107">
        <f t="shared" si="4"/>
        <v>2.7081013957647078</v>
      </c>
      <c r="AF26" s="116">
        <f t="shared" si="17"/>
        <v>3.2974719775390411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0.46179914686095125</v>
      </c>
      <c r="AL26" s="118">
        <f>U26*U26*((1-O26)*5*(1-S26)+AC27)^2*AH26+V26*V26*AI26</f>
        <v>0</v>
      </c>
      <c r="AM26" s="118">
        <f>SUM(AL26:AL$42)/U26/U26</f>
        <v>0.3940667460848023</v>
      </c>
      <c r="AN26" s="118">
        <f>U26*U26*((1-O26)*5*S26+AE27)^2*AH26+V26*V26*AI26</f>
        <v>0</v>
      </c>
      <c r="AO26" s="119">
        <f>SUM(AN26:AN$42)/U26/U26</f>
        <v>2.2062692269906592E-2</v>
      </c>
      <c r="AP26" s="106">
        <f t="shared" si="5"/>
        <v>80.794659383146936</v>
      </c>
      <c r="AQ26" s="107">
        <f t="shared" si="6"/>
        <v>83.458526949360405</v>
      </c>
      <c r="AR26" s="107">
        <f t="shared" si="7"/>
        <v>78.1881069478585</v>
      </c>
      <c r="AS26" s="107">
        <f t="shared" si="8"/>
        <v>80.648876593119411</v>
      </c>
      <c r="AT26" s="107">
        <f t="shared" si="9"/>
        <v>2.4169724919710909</v>
      </c>
      <c r="AU26" s="120">
        <f t="shared" si="10"/>
        <v>2.9992302995583247</v>
      </c>
    </row>
    <row r="27" spans="1:47" ht="14.45" customHeight="1" x14ac:dyDescent="0.15">
      <c r="A27" s="155"/>
      <c r="B27" s="99" t="s">
        <v>70</v>
      </c>
      <c r="C27" s="142">
        <v>1119</v>
      </c>
      <c r="D27" s="101">
        <v>0</v>
      </c>
      <c r="E27" s="101">
        <v>365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99233.569797406992</v>
      </c>
      <c r="V27" s="112">
        <f t="shared" ref="V27:V40" si="30">5*U27*((1-T27)+O27*T27)</f>
        <v>496167.84898703499</v>
      </c>
      <c r="W27" s="113">
        <f>SUM(V27:V$42)</f>
        <v>7653547.1661996469</v>
      </c>
      <c r="X27" s="114">
        <f t="shared" si="0"/>
        <v>496167.84898703499</v>
      </c>
      <c r="Y27" s="112">
        <f>SUM(X27:X$42)</f>
        <v>7384812.5973245734</v>
      </c>
      <c r="Z27" s="112">
        <f t="shared" si="1"/>
        <v>0</v>
      </c>
      <c r="AA27" s="113">
        <f>SUM(Z27:Z$42)</f>
        <v>268734.56887507241</v>
      </c>
      <c r="AB27" s="106">
        <f t="shared" si="2"/>
        <v>77.12659316625367</v>
      </c>
      <c r="AC27" s="107">
        <f t="shared" si="3"/>
        <v>74.418491770488956</v>
      </c>
      <c r="AD27" s="115">
        <f t="shared" si="16"/>
        <v>96.488757917872576</v>
      </c>
      <c r="AE27" s="107">
        <f t="shared" si="4"/>
        <v>2.7081013957647078</v>
      </c>
      <c r="AF27" s="116">
        <f t="shared" si="17"/>
        <v>3.5112420821274171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0.46179914686095125</v>
      </c>
      <c r="AL27" s="118">
        <f t="shared" ref="AL27:AL40" si="33">U27*U27*((1-O27)*5*(1-S27)+AC28)^2*AH27+V27*V27*AI27</f>
        <v>0</v>
      </c>
      <c r="AM27" s="118">
        <f>SUM(AL27:AL$42)/U27/U27</f>
        <v>0.3940667460848023</v>
      </c>
      <c r="AN27" s="118">
        <f t="shared" ref="AN27:AN40" si="34">U27*U27*((1-O27)*5*S27+AE28)^2*AH27+V27*V27*AI27</f>
        <v>0</v>
      </c>
      <c r="AO27" s="119">
        <f>SUM(AN27:AN$42)/U27/U27</f>
        <v>2.2062692269906592E-2</v>
      </c>
      <c r="AP27" s="106">
        <f t="shared" si="5"/>
        <v>75.794659383146936</v>
      </c>
      <c r="AQ27" s="107">
        <f t="shared" si="6"/>
        <v>78.458526949360405</v>
      </c>
      <c r="AR27" s="107">
        <f t="shared" si="7"/>
        <v>73.1881069478585</v>
      </c>
      <c r="AS27" s="107">
        <f t="shared" si="8"/>
        <v>75.648876593119411</v>
      </c>
      <c r="AT27" s="107">
        <f t="shared" si="9"/>
        <v>2.4169724919710909</v>
      </c>
      <c r="AU27" s="120">
        <f t="shared" si="10"/>
        <v>2.9992302995583247</v>
      </c>
    </row>
    <row r="28" spans="1:47" ht="14.45" customHeight="1" x14ac:dyDescent="0.15">
      <c r="A28" s="155"/>
      <c r="B28" s="99" t="s">
        <v>71</v>
      </c>
      <c r="C28" s="142">
        <v>1046</v>
      </c>
      <c r="D28" s="101">
        <v>1</v>
      </c>
      <c r="E28" s="101">
        <v>346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9.5602294455066918E-4</v>
      </c>
      <c r="R28" s="109">
        <f t="shared" si="14"/>
        <v>9.6422587771701374E-4</v>
      </c>
      <c r="S28" s="110">
        <f t="shared" si="15"/>
        <v>0</v>
      </c>
      <c r="T28" s="111">
        <f t="shared" si="28"/>
        <v>4.8106925515272424E-3</v>
      </c>
      <c r="U28" s="112">
        <f t="shared" si="29"/>
        <v>99233.569797406992</v>
      </c>
      <c r="V28" s="112">
        <f t="shared" si="30"/>
        <v>495093.73904809181</v>
      </c>
      <c r="W28" s="113">
        <f>SUM(V28:V$42)</f>
        <v>7157379.3172126114</v>
      </c>
      <c r="X28" s="114">
        <f t="shared" si="0"/>
        <v>495093.73904809181</v>
      </c>
      <c r="Y28" s="112">
        <f>SUM(X28:X$42)</f>
        <v>6888644.748337538</v>
      </c>
      <c r="Z28" s="112">
        <f t="shared" si="1"/>
        <v>0</v>
      </c>
      <c r="AA28" s="113">
        <f>SUM(Z28:Z$42)</f>
        <v>268734.56887507241</v>
      </c>
      <c r="AB28" s="106">
        <f t="shared" si="2"/>
        <v>72.12659316625367</v>
      </c>
      <c r="AC28" s="107">
        <f t="shared" si="3"/>
        <v>69.418491770488956</v>
      </c>
      <c r="AD28" s="115">
        <f t="shared" si="16"/>
        <v>96.245349631969347</v>
      </c>
      <c r="AE28" s="107">
        <f t="shared" si="4"/>
        <v>2.7081013957647078</v>
      </c>
      <c r="AF28" s="116">
        <f t="shared" si="17"/>
        <v>3.7546503680306422</v>
      </c>
      <c r="AH28" s="117">
        <f t="shared" si="31"/>
        <v>2.3031430108574164E-5</v>
      </c>
      <c r="AI28" s="118">
        <f t="shared" si="18"/>
        <v>0</v>
      </c>
      <c r="AJ28" s="118">
        <f t="shared" si="32"/>
        <v>1102180369.6935754</v>
      </c>
      <c r="AK28" s="118">
        <f>SUM(AJ28:AJ$42)/U28/U28</f>
        <v>0.46179914686095125</v>
      </c>
      <c r="AL28" s="118">
        <f t="shared" si="33"/>
        <v>1017812999.8570998</v>
      </c>
      <c r="AM28" s="118">
        <f>SUM(AL28:AL$42)/U28/U28</f>
        <v>0.3940667460848023</v>
      </c>
      <c r="AN28" s="118">
        <f t="shared" si="34"/>
        <v>1679409.3819515184</v>
      </c>
      <c r="AO28" s="119">
        <f>SUM(AN28:AN$42)/U28/U28</f>
        <v>2.2062692269906592E-2</v>
      </c>
      <c r="AP28" s="106">
        <f t="shared" si="5"/>
        <v>70.794659383146936</v>
      </c>
      <c r="AQ28" s="107">
        <f t="shared" si="6"/>
        <v>73.458526949360405</v>
      </c>
      <c r="AR28" s="107">
        <f t="shared" si="7"/>
        <v>68.1881069478585</v>
      </c>
      <c r="AS28" s="107">
        <f t="shared" si="8"/>
        <v>70.648876593119411</v>
      </c>
      <c r="AT28" s="107">
        <f t="shared" si="9"/>
        <v>2.4169724919710909</v>
      </c>
      <c r="AU28" s="120">
        <f t="shared" si="10"/>
        <v>2.9992302995583247</v>
      </c>
    </row>
    <row r="29" spans="1:47" ht="14.45" customHeight="1" x14ac:dyDescent="0.15">
      <c r="A29" s="155"/>
      <c r="B29" s="99" t="s">
        <v>72</v>
      </c>
      <c r="C29" s="142">
        <v>963</v>
      </c>
      <c r="D29" s="101">
        <v>0</v>
      </c>
      <c r="E29" s="101">
        <v>321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98756.187602321152</v>
      </c>
      <c r="V29" s="112">
        <f t="shared" si="30"/>
        <v>493780.93801160576</v>
      </c>
      <c r="W29" s="113">
        <f>SUM(V29:V$42)</f>
        <v>6662285.5781645197</v>
      </c>
      <c r="X29" s="114">
        <f t="shared" si="0"/>
        <v>493780.93801160576</v>
      </c>
      <c r="Y29" s="112">
        <f>SUM(X29:X$42)</f>
        <v>6393551.0092894472</v>
      </c>
      <c r="Z29" s="112">
        <f t="shared" si="1"/>
        <v>0</v>
      </c>
      <c r="AA29" s="113">
        <f>SUM(Z29:Z$42)</f>
        <v>268734.56887507241</v>
      </c>
      <c r="AB29" s="106">
        <f t="shared" si="2"/>
        <v>67.46195595351162</v>
      </c>
      <c r="AC29" s="107">
        <f t="shared" si="3"/>
        <v>64.740763738627493</v>
      </c>
      <c r="AD29" s="115">
        <f t="shared" si="16"/>
        <v>95.966330687536967</v>
      </c>
      <c r="AE29" s="107">
        <f t="shared" si="4"/>
        <v>2.7211922148841245</v>
      </c>
      <c r="AF29" s="116">
        <f t="shared" si="17"/>
        <v>4.0336693124630303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0.35326269870302823</v>
      </c>
      <c r="AL29" s="118">
        <f t="shared" si="33"/>
        <v>0</v>
      </c>
      <c r="AM29" s="118">
        <f>SUM(AL29:AL$42)/U29/U29</f>
        <v>0.29352447849735003</v>
      </c>
      <c r="AN29" s="118">
        <f t="shared" si="34"/>
        <v>0</v>
      </c>
      <c r="AO29" s="119">
        <f>SUM(AN29:AN$42)/U29/U29</f>
        <v>2.2104309651684365E-2</v>
      </c>
      <c r="AP29" s="106">
        <f t="shared" si="5"/>
        <v>66.297012185195939</v>
      </c>
      <c r="AQ29" s="107">
        <f t="shared" si="6"/>
        <v>68.6268997218273</v>
      </c>
      <c r="AR29" s="107">
        <f t="shared" si="7"/>
        <v>63.67887691010224</v>
      </c>
      <c r="AS29" s="107">
        <f t="shared" si="8"/>
        <v>65.802650567152739</v>
      </c>
      <c r="AT29" s="107">
        <f t="shared" si="9"/>
        <v>2.4297888587642769</v>
      </c>
      <c r="AU29" s="120">
        <f t="shared" si="10"/>
        <v>3.0125955710039722</v>
      </c>
    </row>
    <row r="30" spans="1:47" ht="14.45" customHeight="1" x14ac:dyDescent="0.15">
      <c r="A30" s="155"/>
      <c r="B30" s="99" t="s">
        <v>73</v>
      </c>
      <c r="C30" s="142">
        <v>758</v>
      </c>
      <c r="D30" s="101">
        <v>0</v>
      </c>
      <c r="E30" s="101">
        <v>256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98756.187602321152</v>
      </c>
      <c r="V30" s="112">
        <f t="shared" si="30"/>
        <v>493780.93801160576</v>
      </c>
      <c r="W30" s="113">
        <f>SUM(V30:V$42)</f>
        <v>6168504.6401529144</v>
      </c>
      <c r="X30" s="114">
        <f t="shared" si="0"/>
        <v>493780.93801160576</v>
      </c>
      <c r="Y30" s="112">
        <f>SUM(X30:X$42)</f>
        <v>5899770.0712778419</v>
      </c>
      <c r="Z30" s="112">
        <f t="shared" si="1"/>
        <v>0</v>
      </c>
      <c r="AA30" s="113">
        <f>SUM(Z30:Z$42)</f>
        <v>268734.56887507241</v>
      </c>
      <c r="AB30" s="106">
        <f t="shared" si="2"/>
        <v>62.461955953511627</v>
      </c>
      <c r="AC30" s="107">
        <f t="shared" si="3"/>
        <v>59.7407637386275</v>
      </c>
      <c r="AD30" s="115">
        <f t="shared" si="16"/>
        <v>95.643440597810581</v>
      </c>
      <c r="AE30" s="107">
        <f t="shared" si="4"/>
        <v>2.7211922148841245</v>
      </c>
      <c r="AF30" s="116">
        <f t="shared" si="17"/>
        <v>4.3565594021894194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0.35326269870302823</v>
      </c>
      <c r="AL30" s="118">
        <f t="shared" si="33"/>
        <v>0</v>
      </c>
      <c r="AM30" s="118">
        <f>SUM(AL30:AL$42)/U30/U30</f>
        <v>0.29352447849735003</v>
      </c>
      <c r="AN30" s="118">
        <f t="shared" si="34"/>
        <v>0</v>
      </c>
      <c r="AO30" s="119">
        <f>SUM(AN30:AN$42)/U30/U30</f>
        <v>2.2104309651684365E-2</v>
      </c>
      <c r="AP30" s="106">
        <f t="shared" si="5"/>
        <v>61.297012185195939</v>
      </c>
      <c r="AQ30" s="107">
        <f t="shared" si="6"/>
        <v>63.626899721827314</v>
      </c>
      <c r="AR30" s="107">
        <f t="shared" si="7"/>
        <v>58.678876910102247</v>
      </c>
      <c r="AS30" s="107">
        <f t="shared" si="8"/>
        <v>60.802650567152753</v>
      </c>
      <c r="AT30" s="107">
        <f t="shared" si="9"/>
        <v>2.4297888587642769</v>
      </c>
      <c r="AU30" s="120">
        <f t="shared" si="10"/>
        <v>3.0125955710039722</v>
      </c>
    </row>
    <row r="31" spans="1:47" ht="14.45" customHeight="1" x14ac:dyDescent="0.15">
      <c r="A31" s="155"/>
      <c r="B31" s="99" t="s">
        <v>74</v>
      </c>
      <c r="C31" s="142">
        <v>938</v>
      </c>
      <c r="D31" s="101">
        <v>0</v>
      </c>
      <c r="E31" s="101">
        <v>313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98756.187602321152</v>
      </c>
      <c r="V31" s="112">
        <f t="shared" si="30"/>
        <v>493780.93801160576</v>
      </c>
      <c r="W31" s="113">
        <f>SUM(V31:V$42)</f>
        <v>5674723.7021413092</v>
      </c>
      <c r="X31" s="114">
        <f t="shared" si="0"/>
        <v>493780.93801160576</v>
      </c>
      <c r="Y31" s="112">
        <f>SUM(X31:X$42)</f>
        <v>5405989.1332662366</v>
      </c>
      <c r="Z31" s="112">
        <f t="shared" si="1"/>
        <v>0</v>
      </c>
      <c r="AA31" s="113">
        <f>SUM(Z31:Z$42)</f>
        <v>268734.56887507241</v>
      </c>
      <c r="AB31" s="106">
        <f t="shared" si="2"/>
        <v>57.461955953511627</v>
      </c>
      <c r="AC31" s="107">
        <f t="shared" si="3"/>
        <v>54.7407637386275</v>
      </c>
      <c r="AD31" s="115">
        <f t="shared" si="16"/>
        <v>95.264358531259091</v>
      </c>
      <c r="AE31" s="107">
        <f t="shared" si="4"/>
        <v>2.7211922148841245</v>
      </c>
      <c r="AF31" s="116">
        <f t="shared" si="17"/>
        <v>4.7356414687408952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0.35326269870302823</v>
      </c>
      <c r="AL31" s="118">
        <f t="shared" si="33"/>
        <v>0</v>
      </c>
      <c r="AM31" s="118">
        <f>SUM(AL31:AL$42)/U31/U31</f>
        <v>0.29352447849735003</v>
      </c>
      <c r="AN31" s="118">
        <f t="shared" si="34"/>
        <v>0</v>
      </c>
      <c r="AO31" s="119">
        <f>SUM(AN31:AN$42)/U31/U31</f>
        <v>2.2104309651684365E-2</v>
      </c>
      <c r="AP31" s="106">
        <f t="shared" si="5"/>
        <v>56.297012185195939</v>
      </c>
      <c r="AQ31" s="107">
        <f t="shared" si="6"/>
        <v>58.626899721827314</v>
      </c>
      <c r="AR31" s="107">
        <f t="shared" si="7"/>
        <v>53.678876910102247</v>
      </c>
      <c r="AS31" s="107">
        <f t="shared" si="8"/>
        <v>55.802650567152753</v>
      </c>
      <c r="AT31" s="107">
        <f t="shared" si="9"/>
        <v>2.4297888587642769</v>
      </c>
      <c r="AU31" s="120">
        <f t="shared" si="10"/>
        <v>3.0125955710039722</v>
      </c>
    </row>
    <row r="32" spans="1:47" ht="14.45" customHeight="1" x14ac:dyDescent="0.15">
      <c r="A32" s="155"/>
      <c r="B32" s="99" t="s">
        <v>75</v>
      </c>
      <c r="C32" s="142">
        <v>1145</v>
      </c>
      <c r="D32" s="101">
        <v>1</v>
      </c>
      <c r="E32" s="101">
        <v>376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8.7336244541484718E-4</v>
      </c>
      <c r="R32" s="109">
        <f t="shared" si="14"/>
        <v>8.7529378654246546E-4</v>
      </c>
      <c r="S32" s="110">
        <f t="shared" si="15"/>
        <v>0</v>
      </c>
      <c r="T32" s="111">
        <f t="shared" si="28"/>
        <v>4.3675019774226179E-3</v>
      </c>
      <c r="U32" s="112">
        <f t="shared" si="29"/>
        <v>98756.187602321152</v>
      </c>
      <c r="V32" s="112">
        <f t="shared" si="30"/>
        <v>492769.22933455667</v>
      </c>
      <c r="W32" s="113">
        <f>SUM(V32:V$42)</f>
        <v>5180942.764129702</v>
      </c>
      <c r="X32" s="114">
        <f t="shared" si="0"/>
        <v>492769.22933455667</v>
      </c>
      <c r="Y32" s="112">
        <f>SUM(X32:X$42)</f>
        <v>4912208.1952546304</v>
      </c>
      <c r="Z32" s="112">
        <f t="shared" si="1"/>
        <v>0</v>
      </c>
      <c r="AA32" s="113">
        <f>SUM(Z32:Z$42)</f>
        <v>268734.56887507241</v>
      </c>
      <c r="AB32" s="106">
        <f t="shared" si="2"/>
        <v>52.461955953511612</v>
      </c>
      <c r="AC32" s="107">
        <f t="shared" si="3"/>
        <v>49.7407637386275</v>
      </c>
      <c r="AD32" s="115">
        <f t="shared" si="16"/>
        <v>94.813017994800916</v>
      </c>
      <c r="AE32" s="107">
        <f t="shared" si="4"/>
        <v>2.7211922148841245</v>
      </c>
      <c r="AF32" s="116">
        <f t="shared" si="17"/>
        <v>5.1869820051990985</v>
      </c>
      <c r="AH32" s="117">
        <f t="shared" si="31"/>
        <v>1.8991763101460207E-5</v>
      </c>
      <c r="AI32" s="118">
        <f t="shared" si="18"/>
        <v>0</v>
      </c>
      <c r="AJ32" s="118">
        <f t="shared" si="32"/>
        <v>463539382.18148249</v>
      </c>
      <c r="AK32" s="118">
        <f>SUM(AJ32:AJ$42)/U32/U32</f>
        <v>0.35326269870302823</v>
      </c>
      <c r="AL32" s="118">
        <f t="shared" si="33"/>
        <v>414272879.7153517</v>
      </c>
      <c r="AM32" s="118">
        <f>SUM(AL32:AL$42)/U32/U32</f>
        <v>0.29352447849735003</v>
      </c>
      <c r="AN32" s="118">
        <f t="shared" si="34"/>
        <v>1383611.7083599567</v>
      </c>
      <c r="AO32" s="119">
        <f>SUM(AN32:AN$42)/U32/U32</f>
        <v>2.2104309651684365E-2</v>
      </c>
      <c r="AP32" s="106">
        <f t="shared" si="5"/>
        <v>51.297012185195925</v>
      </c>
      <c r="AQ32" s="107">
        <f t="shared" si="6"/>
        <v>53.6268997218273</v>
      </c>
      <c r="AR32" s="107">
        <f t="shared" si="7"/>
        <v>48.678876910102247</v>
      </c>
      <c r="AS32" s="107">
        <f t="shared" si="8"/>
        <v>50.802650567152753</v>
      </c>
      <c r="AT32" s="107">
        <f t="shared" si="9"/>
        <v>2.4297888587642769</v>
      </c>
      <c r="AU32" s="120">
        <f t="shared" si="10"/>
        <v>3.0125955710039722</v>
      </c>
    </row>
    <row r="33" spans="1:47" ht="14.45" customHeight="1" x14ac:dyDescent="0.15">
      <c r="A33" s="155"/>
      <c r="B33" s="99" t="s">
        <v>76</v>
      </c>
      <c r="C33" s="142">
        <v>1319</v>
      </c>
      <c r="D33" s="101">
        <v>1</v>
      </c>
      <c r="E33" s="101">
        <v>444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7.5815011372251705E-4</v>
      </c>
      <c r="R33" s="109">
        <f t="shared" si="14"/>
        <v>7.4066930350932868E-4</v>
      </c>
      <c r="S33" s="110">
        <f t="shared" si="15"/>
        <v>0</v>
      </c>
      <c r="T33" s="111">
        <f t="shared" si="28"/>
        <v>3.6970117297711498E-3</v>
      </c>
      <c r="U33" s="112">
        <f t="shared" si="29"/>
        <v>98324.869757685286</v>
      </c>
      <c r="V33" s="112">
        <f t="shared" si="30"/>
        <v>490783.39698980749</v>
      </c>
      <c r="W33" s="113">
        <f>SUM(V33:V$42)</f>
        <v>4688173.5347951455</v>
      </c>
      <c r="X33" s="114">
        <f t="shared" si="0"/>
        <v>490783.39698980749</v>
      </c>
      <c r="Y33" s="112">
        <f>SUM(X33:X$42)</f>
        <v>4419438.9659200739</v>
      </c>
      <c r="Z33" s="112">
        <f t="shared" si="1"/>
        <v>0</v>
      </c>
      <c r="AA33" s="113">
        <f>SUM(Z33:Z$42)</f>
        <v>268734.56887507241</v>
      </c>
      <c r="AB33" s="106">
        <f t="shared" si="2"/>
        <v>47.680444900143968</v>
      </c>
      <c r="AC33" s="107">
        <f t="shared" si="3"/>
        <v>44.94731573824069</v>
      </c>
      <c r="AD33" s="115">
        <f t="shared" si="16"/>
        <v>94.267819506241594</v>
      </c>
      <c r="AE33" s="107">
        <f t="shared" si="4"/>
        <v>2.7331291619032889</v>
      </c>
      <c r="AF33" s="116">
        <f t="shared" si="17"/>
        <v>5.7321804937584302</v>
      </c>
      <c r="AH33" s="117">
        <f t="shared" si="31"/>
        <v>1.3617365359230129E-5</v>
      </c>
      <c r="AI33" s="118">
        <f t="shared" si="18"/>
        <v>0</v>
      </c>
      <c r="AJ33" s="118">
        <f t="shared" si="32"/>
        <v>268499716.4465071</v>
      </c>
      <c r="AK33" s="118">
        <f>SUM(AJ33:AJ$42)/U33/U33</f>
        <v>0.30842195601192851</v>
      </c>
      <c r="AL33" s="118">
        <f t="shared" si="33"/>
        <v>236870706.15285525</v>
      </c>
      <c r="AM33" s="118">
        <f>SUM(AL33:AL$42)/U33/U33</f>
        <v>0.25325443148563398</v>
      </c>
      <c r="AN33" s="118">
        <f t="shared" si="34"/>
        <v>990734.52092460031</v>
      </c>
      <c r="AO33" s="119">
        <f>SUM(AN33:AN$42)/U33/U33</f>
        <v>2.2155547451895612E-2</v>
      </c>
      <c r="AP33" s="106">
        <f t="shared" si="5"/>
        <v>46.591944194487134</v>
      </c>
      <c r="AQ33" s="107">
        <f t="shared" si="6"/>
        <v>48.768945605800802</v>
      </c>
      <c r="AR33" s="107">
        <f t="shared" si="7"/>
        <v>43.96095767749641</v>
      </c>
      <c r="AS33" s="107">
        <f t="shared" si="8"/>
        <v>45.933673798984969</v>
      </c>
      <c r="AT33" s="107">
        <f t="shared" si="9"/>
        <v>2.4413882647167577</v>
      </c>
      <c r="AU33" s="120">
        <f t="shared" si="10"/>
        <v>3.0248700590898201</v>
      </c>
    </row>
    <row r="34" spans="1:47" ht="14.45" customHeight="1" x14ac:dyDescent="0.15">
      <c r="A34" s="155"/>
      <c r="B34" s="99" t="s">
        <v>77</v>
      </c>
      <c r="C34" s="142">
        <v>1441</v>
      </c>
      <c r="D34" s="101">
        <v>2</v>
      </c>
      <c r="E34" s="101">
        <v>487</v>
      </c>
      <c r="F34" s="156">
        <v>0.4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1.3879250520471894E-3</v>
      </c>
      <c r="R34" s="109">
        <f t="shared" si="14"/>
        <v>1.3847985822736137E-3</v>
      </c>
      <c r="S34" s="110">
        <f t="shared" si="15"/>
        <v>8.2135523613963049E-4</v>
      </c>
      <c r="T34" s="111">
        <f t="shared" si="28"/>
        <v>6.9020593223515867E-3</v>
      </c>
      <c r="U34" s="112">
        <f t="shared" si="29"/>
        <v>97961.361560862904</v>
      </c>
      <c r="V34" s="112">
        <f t="shared" si="30"/>
        <v>488255.21447408228</v>
      </c>
      <c r="W34" s="113">
        <f>SUM(V34:V$42)</f>
        <v>4197390.137805338</v>
      </c>
      <c r="X34" s="114">
        <f t="shared" si="0"/>
        <v>487854.18349710153</v>
      </c>
      <c r="Y34" s="112">
        <f>SUM(X34:X$42)</f>
        <v>3928655.5689302655</v>
      </c>
      <c r="Z34" s="112">
        <f t="shared" si="1"/>
        <v>401.03097698076579</v>
      </c>
      <c r="AA34" s="113">
        <f>SUM(Z34:Z$42)</f>
        <v>268734.56887507241</v>
      </c>
      <c r="AB34" s="106">
        <f t="shared" si="2"/>
        <v>42.847405047524994</v>
      </c>
      <c r="AC34" s="107">
        <f t="shared" si="3"/>
        <v>40.104133980308262</v>
      </c>
      <c r="AD34" s="115">
        <f t="shared" si="16"/>
        <v>93.597579446937374</v>
      </c>
      <c r="AE34" s="107">
        <f t="shared" si="4"/>
        <v>2.7432710672167309</v>
      </c>
      <c r="AF34" s="116">
        <f t="shared" si="17"/>
        <v>6.4024205530626208</v>
      </c>
      <c r="AH34" s="117">
        <f t="shared" si="31"/>
        <v>2.3654809834227748E-5</v>
      </c>
      <c r="AI34" s="118">
        <f t="shared" si="18"/>
        <v>1.6851757940774055E-6</v>
      </c>
      <c r="AJ34" s="118">
        <f t="shared" si="32"/>
        <v>370891878.67812335</v>
      </c>
      <c r="AK34" s="118">
        <f>SUM(AJ34:AJ$42)/U34/U34</f>
        <v>0.28273601427035883</v>
      </c>
      <c r="AL34" s="118">
        <f t="shared" si="33"/>
        <v>322371372.44026196</v>
      </c>
      <c r="AM34" s="118">
        <f>SUM(AL34:AL$42)/U34/U34</f>
        <v>0.2304542213033095</v>
      </c>
      <c r="AN34" s="118">
        <f t="shared" si="34"/>
        <v>2131067.1189875258</v>
      </c>
      <c r="AO34" s="119">
        <f>SUM(AN34:AN$42)/U34/U34</f>
        <v>2.2217039124958416E-2</v>
      </c>
      <c r="AP34" s="106">
        <f t="shared" si="5"/>
        <v>41.805215682572054</v>
      </c>
      <c r="AQ34" s="107">
        <f t="shared" si="6"/>
        <v>43.889594412477933</v>
      </c>
      <c r="AR34" s="107">
        <f t="shared" si="7"/>
        <v>39.163223284992924</v>
      </c>
      <c r="AS34" s="107">
        <f t="shared" si="8"/>
        <v>41.0450446756236</v>
      </c>
      <c r="AT34" s="107">
        <f t="shared" si="9"/>
        <v>2.451125594031812</v>
      </c>
      <c r="AU34" s="120">
        <f t="shared" si="10"/>
        <v>3.0354165404016498</v>
      </c>
    </row>
    <row r="35" spans="1:47" ht="14.45" customHeight="1" x14ac:dyDescent="0.15">
      <c r="A35" s="155"/>
      <c r="B35" s="99" t="s">
        <v>78</v>
      </c>
      <c r="C35" s="142">
        <v>1262</v>
      </c>
      <c r="D35" s="101">
        <v>3</v>
      </c>
      <c r="E35" s="101">
        <v>428</v>
      </c>
      <c r="F35" s="156">
        <v>0.4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2.3771790808240888E-3</v>
      </c>
      <c r="R35" s="109">
        <f t="shared" si="14"/>
        <v>2.426699388670529E-3</v>
      </c>
      <c r="S35" s="110">
        <f t="shared" si="15"/>
        <v>9.3457943925233649E-4</v>
      </c>
      <c r="T35" s="111">
        <f t="shared" si="28"/>
        <v>1.2065004485309096E-2</v>
      </c>
      <c r="U35" s="112">
        <f t="shared" si="29"/>
        <v>97285.226432071504</v>
      </c>
      <c r="V35" s="112">
        <f t="shared" si="30"/>
        <v>483680.30203374004</v>
      </c>
      <c r="W35" s="113">
        <f>SUM(V35:V$42)</f>
        <v>3709134.923331256</v>
      </c>
      <c r="X35" s="114">
        <f t="shared" si="0"/>
        <v>483228.26436828793</v>
      </c>
      <c r="Y35" s="112">
        <f>SUM(X35:X$42)</f>
        <v>3440801.3854331644</v>
      </c>
      <c r="Z35" s="112">
        <f t="shared" si="1"/>
        <v>452.03766545209351</v>
      </c>
      <c r="AA35" s="113">
        <f>SUM(Z35:Z$42)</f>
        <v>268333.5378980916</v>
      </c>
      <c r="AB35" s="106">
        <f t="shared" si="2"/>
        <v>38.126394513982291</v>
      </c>
      <c r="AC35" s="107">
        <f t="shared" si="3"/>
        <v>35.368179852422628</v>
      </c>
      <c r="AD35" s="115">
        <f t="shared" si="16"/>
        <v>92.765603208170845</v>
      </c>
      <c r="AE35" s="107">
        <f t="shared" si="4"/>
        <v>2.7582146615596663</v>
      </c>
      <c r="AF35" s="116">
        <f t="shared" si="17"/>
        <v>7.2343967918291678</v>
      </c>
      <c r="AH35" s="117">
        <f t="shared" si="31"/>
        <v>4.7936032965733743E-5</v>
      </c>
      <c r="AI35" s="118">
        <f t="shared" si="18"/>
        <v>2.181556075990802E-6</v>
      </c>
      <c r="AJ35" s="118">
        <f t="shared" si="32"/>
        <v>584679463.59062767</v>
      </c>
      <c r="AK35" s="118">
        <f>SUM(AJ35:AJ$42)/U35/U35</f>
        <v>0.24749167877346862</v>
      </c>
      <c r="AL35" s="118">
        <f t="shared" si="33"/>
        <v>497859365.44991505</v>
      </c>
      <c r="AM35" s="118">
        <f>SUM(AL35:AL$42)/U35/U35</f>
        <v>0.19960726532133496</v>
      </c>
      <c r="AN35" s="118">
        <f t="shared" si="34"/>
        <v>4040344.627106694</v>
      </c>
      <c r="AO35" s="119">
        <f>SUM(AN35:AN$42)/U35/U35</f>
        <v>2.2301764124024254E-2</v>
      </c>
      <c r="AP35" s="106">
        <f t="shared" si="5"/>
        <v>37.151323217524357</v>
      </c>
      <c r="AQ35" s="107">
        <f t="shared" si="6"/>
        <v>39.101465810440224</v>
      </c>
      <c r="AR35" s="107">
        <f t="shared" si="7"/>
        <v>34.492502245960956</v>
      </c>
      <c r="AS35" s="107">
        <f t="shared" si="8"/>
        <v>36.2438574588843</v>
      </c>
      <c r="AT35" s="107">
        <f t="shared" si="9"/>
        <v>2.4655126679572112</v>
      </c>
      <c r="AU35" s="120">
        <f t="shared" si="10"/>
        <v>3.0509166551621214</v>
      </c>
    </row>
    <row r="36" spans="1:47" ht="14.45" customHeight="1" x14ac:dyDescent="0.15">
      <c r="A36" s="155"/>
      <c r="B36" s="99" t="s">
        <v>79</v>
      </c>
      <c r="C36" s="142">
        <v>1352</v>
      </c>
      <c r="D36" s="101">
        <v>3</v>
      </c>
      <c r="E36" s="101">
        <v>440</v>
      </c>
      <c r="F36" s="156">
        <v>0.8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2.2189349112426036E-3</v>
      </c>
      <c r="R36" s="109">
        <f t="shared" si="14"/>
        <v>2.2021249452926295E-3</v>
      </c>
      <c r="S36" s="110">
        <f t="shared" si="15"/>
        <v>1.8181818181818182E-3</v>
      </c>
      <c r="T36" s="111">
        <f t="shared" si="28"/>
        <v>1.0953183433381206E-2</v>
      </c>
      <c r="U36" s="112">
        <f t="shared" si="29"/>
        <v>96111.479738814247</v>
      </c>
      <c r="V36" s="112">
        <f t="shared" si="30"/>
        <v>478050.38033073186</v>
      </c>
      <c r="W36" s="113">
        <f>SUM(V36:V$42)</f>
        <v>3225454.6212975159</v>
      </c>
      <c r="X36" s="114">
        <f t="shared" si="0"/>
        <v>477181.19782103959</v>
      </c>
      <c r="Y36" s="112">
        <f>SUM(X36:X$42)</f>
        <v>2957573.1210648762</v>
      </c>
      <c r="Z36" s="112">
        <f t="shared" si="1"/>
        <v>869.18250969223971</v>
      </c>
      <c r="AA36" s="113">
        <f>SUM(Z36:Z$42)</f>
        <v>267881.50023263955</v>
      </c>
      <c r="AB36" s="106">
        <f t="shared" si="2"/>
        <v>33.559514743324968</v>
      </c>
      <c r="AC36" s="107">
        <f t="shared" si="3"/>
        <v>30.772319072624494</v>
      </c>
      <c r="AD36" s="115">
        <f t="shared" si="16"/>
        <v>91.694767662709282</v>
      </c>
      <c r="AE36" s="107">
        <f t="shared" si="4"/>
        <v>2.7871956707004757</v>
      </c>
      <c r="AF36" s="116">
        <f t="shared" si="17"/>
        <v>8.3052323372907306</v>
      </c>
      <c r="AH36" s="117">
        <f t="shared" si="31"/>
        <v>3.9552716504163736E-5</v>
      </c>
      <c r="AI36" s="118">
        <f t="shared" si="18"/>
        <v>4.1247182569496618E-6</v>
      </c>
      <c r="AJ36" s="118">
        <f t="shared" si="32"/>
        <v>357569866.22491193</v>
      </c>
      <c r="AK36" s="118">
        <f>SUM(AJ36:AJ$42)/U36/U36</f>
        <v>0.19027880316907847</v>
      </c>
      <c r="AL36" s="118">
        <f t="shared" si="33"/>
        <v>297093612.50906223</v>
      </c>
      <c r="AM36" s="118">
        <f>SUM(AL36:AL$42)/U36/U36</f>
        <v>0.15061642843349343</v>
      </c>
      <c r="AN36" s="118">
        <f t="shared" si="34"/>
        <v>3834263.3085537171</v>
      </c>
      <c r="AO36" s="119">
        <f>SUM(AN36:AN$42)/U36/U36</f>
        <v>2.2412414956081865E-2</v>
      </c>
      <c r="AP36" s="106">
        <f t="shared" si="5"/>
        <v>32.70454395420154</v>
      </c>
      <c r="AQ36" s="107">
        <f t="shared" si="6"/>
        <v>34.414485532448396</v>
      </c>
      <c r="AR36" s="107">
        <f t="shared" si="7"/>
        <v>30.011656156826632</v>
      </c>
      <c r="AS36" s="107">
        <f t="shared" si="8"/>
        <v>31.532981988422357</v>
      </c>
      <c r="AT36" s="107">
        <f t="shared" si="9"/>
        <v>2.4937684509418374</v>
      </c>
      <c r="AU36" s="120">
        <f t="shared" si="10"/>
        <v>3.080622890459114</v>
      </c>
    </row>
    <row r="37" spans="1:47" ht="14.45" customHeight="1" x14ac:dyDescent="0.15">
      <c r="A37" s="155"/>
      <c r="B37" s="99" t="s">
        <v>80</v>
      </c>
      <c r="C37" s="142">
        <v>1623</v>
      </c>
      <c r="D37" s="101">
        <v>6</v>
      </c>
      <c r="E37" s="101">
        <v>547</v>
      </c>
      <c r="F37" s="156">
        <v>2.4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3.6968576709796672E-3</v>
      </c>
      <c r="R37" s="109">
        <f t="shared" si="14"/>
        <v>3.6860943551790255E-3</v>
      </c>
      <c r="S37" s="110">
        <f t="shared" si="15"/>
        <v>4.3875685557586835E-3</v>
      </c>
      <c r="T37" s="111">
        <f t="shared" si="28"/>
        <v>1.8272831522193413E-2</v>
      </c>
      <c r="U37" s="112">
        <f t="shared" si="29"/>
        <v>95058.753071181316</v>
      </c>
      <c r="V37" s="112">
        <f t="shared" si="30"/>
        <v>471228.46357391204</v>
      </c>
      <c r="W37" s="113">
        <f>SUM(V37:V$42)</f>
        <v>2747404.2409667838</v>
      </c>
      <c r="X37" s="114">
        <f t="shared" si="0"/>
        <v>469160.91638455662</v>
      </c>
      <c r="Y37" s="112">
        <f>SUM(X37:X$42)</f>
        <v>2480391.9232438365</v>
      </c>
      <c r="Z37" s="112">
        <f t="shared" si="1"/>
        <v>2067.5471893553727</v>
      </c>
      <c r="AA37" s="113">
        <f>SUM(Z37:Z$42)</f>
        <v>267012.31772294728</v>
      </c>
      <c r="AB37" s="106">
        <f t="shared" si="2"/>
        <v>28.902169997006897</v>
      </c>
      <c r="AC37" s="107">
        <f t="shared" si="3"/>
        <v>26.093251206298536</v>
      </c>
      <c r="AD37" s="115">
        <f t="shared" si="16"/>
        <v>90.281287560763587</v>
      </c>
      <c r="AE37" s="107">
        <f t="shared" si="4"/>
        <v>2.8089187907083604</v>
      </c>
      <c r="AF37" s="116">
        <f t="shared" si="17"/>
        <v>9.7187124392364019</v>
      </c>
      <c r="AH37" s="117">
        <f t="shared" si="31"/>
        <v>5.4632523281664895E-5</v>
      </c>
      <c r="AI37" s="118">
        <f t="shared" si="18"/>
        <v>7.9859557548943343E-6</v>
      </c>
      <c r="AJ37" s="118">
        <f t="shared" si="32"/>
        <v>352750338.86695546</v>
      </c>
      <c r="AK37" s="118">
        <f>SUM(AJ37:AJ$42)/U37/U37</f>
        <v>0.15494564995326654</v>
      </c>
      <c r="AL37" s="118">
        <f t="shared" si="33"/>
        <v>283330864.57647783</v>
      </c>
      <c r="AM37" s="118">
        <f>SUM(AL37:AL$42)/U37/U37</f>
        <v>0.1210926193139461</v>
      </c>
      <c r="AN37" s="118">
        <f t="shared" si="34"/>
        <v>5781226.6038413439</v>
      </c>
      <c r="AO37" s="119">
        <f>SUM(AN37:AN$42)/U37/U37</f>
        <v>2.2487251475151439E-2</v>
      </c>
      <c r="AP37" s="106">
        <f t="shared" si="5"/>
        <v>28.13065252548699</v>
      </c>
      <c r="AQ37" s="107">
        <f t="shared" si="6"/>
        <v>29.673687468526804</v>
      </c>
      <c r="AR37" s="107">
        <f t="shared" si="7"/>
        <v>25.411203256109946</v>
      </c>
      <c r="AS37" s="107">
        <f t="shared" si="8"/>
        <v>26.775299156487126</v>
      </c>
      <c r="AT37" s="107">
        <f t="shared" si="9"/>
        <v>2.5150020928721508</v>
      </c>
      <c r="AU37" s="120">
        <f t="shared" si="10"/>
        <v>3.1028354885445699</v>
      </c>
    </row>
    <row r="38" spans="1:47" ht="14.45" customHeight="1" x14ac:dyDescent="0.15">
      <c r="A38" s="155"/>
      <c r="B38" s="99" t="s">
        <v>81</v>
      </c>
      <c r="C38" s="142">
        <v>1974</v>
      </c>
      <c r="D38" s="101">
        <v>9</v>
      </c>
      <c r="E38" s="101">
        <v>654</v>
      </c>
      <c r="F38" s="156">
        <v>6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4.559270516717325E-3</v>
      </c>
      <c r="R38" s="109">
        <f t="shared" si="14"/>
        <v>4.455555851976112E-3</v>
      </c>
      <c r="S38" s="110">
        <f t="shared" si="15"/>
        <v>9.1743119266055051E-3</v>
      </c>
      <c r="T38" s="111">
        <f t="shared" si="28"/>
        <v>2.2050503606487529E-2</v>
      </c>
      <c r="U38" s="112">
        <f t="shared" si="29"/>
        <v>93321.760491601832</v>
      </c>
      <c r="V38" s="112">
        <f t="shared" si="30"/>
        <v>461848.50659456273</v>
      </c>
      <c r="W38" s="113">
        <f>SUM(V38:V$42)</f>
        <v>2276175.7773928717</v>
      </c>
      <c r="X38" s="114">
        <f t="shared" si="0"/>
        <v>457611.36433222733</v>
      </c>
      <c r="Y38" s="112">
        <f>SUM(X38:X$42)</f>
        <v>2011231.0068592802</v>
      </c>
      <c r="Z38" s="112">
        <f t="shared" si="1"/>
        <v>4237.1422623354383</v>
      </c>
      <c r="AA38" s="113">
        <f>SUM(Z38:Z$42)</f>
        <v>264944.77053359192</v>
      </c>
      <c r="AB38" s="106">
        <f t="shared" si="2"/>
        <v>24.39062192357278</v>
      </c>
      <c r="AC38" s="107">
        <f t="shared" si="3"/>
        <v>21.551575926820131</v>
      </c>
      <c r="AD38" s="115">
        <f t="shared" si="16"/>
        <v>88.36009181869693</v>
      </c>
      <c r="AE38" s="107">
        <f t="shared" si="4"/>
        <v>2.8390459967526511</v>
      </c>
      <c r="AF38" s="116">
        <f t="shared" si="17"/>
        <v>11.639908181303081</v>
      </c>
      <c r="AH38" s="117">
        <f t="shared" si="31"/>
        <v>5.2833689954860301E-5</v>
      </c>
      <c r="AI38" s="118">
        <f t="shared" si="18"/>
        <v>1.3899302641099158E-5</v>
      </c>
      <c r="AJ38" s="118">
        <f t="shared" si="32"/>
        <v>226631612.73845768</v>
      </c>
      <c r="AK38" s="118">
        <f>SUM(AJ38:AJ$42)/U38/U38</f>
        <v>0.12026297545004752</v>
      </c>
      <c r="AL38" s="118">
        <f t="shared" si="33"/>
        <v>174631502.65758958</v>
      </c>
      <c r="AM38" s="118">
        <f>SUM(AL38:AL$42)/U38/U38</f>
        <v>9.3109056590574779E-2</v>
      </c>
      <c r="AN38" s="118">
        <f t="shared" si="34"/>
        <v>6775565.338557831</v>
      </c>
      <c r="AO38" s="119">
        <f>SUM(AN38:AN$42)/U38/U38</f>
        <v>2.2668324012284587E-2</v>
      </c>
      <c r="AP38" s="106">
        <f t="shared" si="5"/>
        <v>23.710914452311133</v>
      </c>
      <c r="AQ38" s="107">
        <f t="shared" si="6"/>
        <v>25.070329394834427</v>
      </c>
      <c r="AR38" s="107">
        <f t="shared" si="7"/>
        <v>20.953505904332502</v>
      </c>
      <c r="AS38" s="107">
        <f t="shared" si="8"/>
        <v>22.149645949307761</v>
      </c>
      <c r="AT38" s="107">
        <f t="shared" si="9"/>
        <v>2.5439483289787557</v>
      </c>
      <c r="AU38" s="120">
        <f t="shared" si="10"/>
        <v>3.1341436645265466</v>
      </c>
    </row>
    <row r="39" spans="1:47" ht="14.45" customHeight="1" x14ac:dyDescent="0.15">
      <c r="A39" s="155"/>
      <c r="B39" s="99" t="s">
        <v>82</v>
      </c>
      <c r="C39" s="142">
        <v>2239</v>
      </c>
      <c r="D39" s="101">
        <v>17</v>
      </c>
      <c r="E39" s="101">
        <v>776</v>
      </c>
      <c r="F39" s="156">
        <v>13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7.592675301473872E-3</v>
      </c>
      <c r="R39" s="109">
        <f t="shared" si="14"/>
        <v>7.6743064933116854E-3</v>
      </c>
      <c r="S39" s="110">
        <f t="shared" si="15"/>
        <v>1.6752577319587628E-2</v>
      </c>
      <c r="T39" s="111">
        <f t="shared" si="28"/>
        <v>3.7705972876158206E-2</v>
      </c>
      <c r="U39" s="112">
        <f t="shared" si="29"/>
        <v>91263.968675317999</v>
      </c>
      <c r="V39" s="112">
        <f t="shared" si="30"/>
        <v>448404.9119540854</v>
      </c>
      <c r="W39" s="113">
        <f>SUM(V39:V$42)</f>
        <v>1814327.2707983092</v>
      </c>
      <c r="X39" s="114">
        <f t="shared" si="0"/>
        <v>440892.97399609169</v>
      </c>
      <c r="Y39" s="112">
        <f>SUM(X39:X$42)</f>
        <v>1553619.6425270527</v>
      </c>
      <c r="Z39" s="112">
        <f t="shared" si="1"/>
        <v>7511.9379579936985</v>
      </c>
      <c r="AA39" s="113">
        <f>SUM(Z39:Z$42)</f>
        <v>260707.62827125649</v>
      </c>
      <c r="AB39" s="106">
        <f t="shared" si="2"/>
        <v>19.879995327104236</v>
      </c>
      <c r="AC39" s="107">
        <f t="shared" si="3"/>
        <v>17.023362725482958</v>
      </c>
      <c r="AD39" s="115">
        <f t="shared" si="16"/>
        <v>85.630617338593808</v>
      </c>
      <c r="AE39" s="107">
        <f t="shared" si="4"/>
        <v>2.856632601621278</v>
      </c>
      <c r="AF39" s="116">
        <f t="shared" si="17"/>
        <v>14.369382661406197</v>
      </c>
      <c r="AH39" s="117">
        <f t="shared" si="31"/>
        <v>8.04783697608841E-5</v>
      </c>
      <c r="AI39" s="118">
        <f t="shared" si="18"/>
        <v>2.1226711949405754E-5</v>
      </c>
      <c r="AJ39" s="118">
        <f t="shared" si="32"/>
        <v>213653987.56145671</v>
      </c>
      <c r="AK39" s="118">
        <f>SUM(AJ39:AJ$42)/U39/U39</f>
        <v>9.8537845024407961E-2</v>
      </c>
      <c r="AL39" s="118">
        <f t="shared" si="33"/>
        <v>153717319.7734805</v>
      </c>
      <c r="AM39" s="118">
        <f>SUM(AL39:AL$42)/U39/U39</f>
        <v>7.6388780550996099E-2</v>
      </c>
      <c r="AN39" s="118">
        <f t="shared" si="34"/>
        <v>9989466.0111860055</v>
      </c>
      <c r="AO39" s="119">
        <f>SUM(AN39:AN$42)/U39/U39</f>
        <v>2.288860538874464E-2</v>
      </c>
      <c r="AP39" s="106">
        <f t="shared" si="5"/>
        <v>19.26473685666619</v>
      </c>
      <c r="AQ39" s="107">
        <f t="shared" si="6"/>
        <v>20.495253797542283</v>
      </c>
      <c r="AR39" s="107">
        <f t="shared" si="7"/>
        <v>16.481647727199999</v>
      </c>
      <c r="AS39" s="107">
        <f t="shared" si="8"/>
        <v>17.565077723765917</v>
      </c>
      <c r="AT39" s="107">
        <f t="shared" si="9"/>
        <v>2.5601045819310615</v>
      </c>
      <c r="AU39" s="120">
        <f t="shared" si="10"/>
        <v>3.1531606213114944</v>
      </c>
    </row>
    <row r="40" spans="1:47" ht="14.45" customHeight="1" x14ac:dyDescent="0.15">
      <c r="A40" s="155"/>
      <c r="B40" s="99" t="s">
        <v>83</v>
      </c>
      <c r="C40" s="142">
        <v>1486</v>
      </c>
      <c r="D40" s="101">
        <v>25</v>
      </c>
      <c r="E40" s="101">
        <v>477</v>
      </c>
      <c r="F40" s="156">
        <v>18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1.6823687752355317E-2</v>
      </c>
      <c r="R40" s="109">
        <f t="shared" si="14"/>
        <v>1.6393179676918682E-2</v>
      </c>
      <c r="S40" s="110">
        <f t="shared" si="15"/>
        <v>3.7735849056603772E-2</v>
      </c>
      <c r="T40" s="111">
        <f t="shared" si="28"/>
        <v>7.90145764366572E-2</v>
      </c>
      <c r="U40" s="112">
        <f t="shared" si="29"/>
        <v>87822.77194787591</v>
      </c>
      <c r="V40" s="112">
        <f t="shared" si="30"/>
        <v>423302.81639778172</v>
      </c>
      <c r="W40" s="113">
        <f>SUM(V40:V$42)</f>
        <v>1365922.3588442239</v>
      </c>
      <c r="X40" s="114">
        <f t="shared" si="0"/>
        <v>407329.12521295977</v>
      </c>
      <c r="Y40" s="112">
        <f>SUM(X40:X$42)</f>
        <v>1112726.668530961</v>
      </c>
      <c r="Z40" s="112">
        <f t="shared" si="1"/>
        <v>15973.691184821952</v>
      </c>
      <c r="AA40" s="113">
        <f>SUM(Z40:Z$42)</f>
        <v>253195.69031326278</v>
      </c>
      <c r="AB40" s="106">
        <f t="shared" si="2"/>
        <v>15.553168370214033</v>
      </c>
      <c r="AC40" s="107">
        <f t="shared" si="3"/>
        <v>12.67013832347925</v>
      </c>
      <c r="AD40" s="115">
        <f t="shared" si="16"/>
        <v>81.463390750298231</v>
      </c>
      <c r="AE40" s="107">
        <f t="shared" si="4"/>
        <v>2.883030046734782</v>
      </c>
      <c r="AF40" s="116">
        <f t="shared" si="17"/>
        <v>18.536609249701755</v>
      </c>
      <c r="AH40" s="117">
        <f t="shared" si="31"/>
        <v>2.299996529792692E-4</v>
      </c>
      <c r="AI40" s="118">
        <f t="shared" si="18"/>
        <v>7.6125481661595368E-5</v>
      </c>
      <c r="AJ40" s="118">
        <f t="shared" si="32"/>
        <v>344350871.52640384</v>
      </c>
      <c r="AK40" s="118">
        <f>SUM(AJ40:AJ$42)/U40/U40</f>
        <v>7.8710152811044487E-2</v>
      </c>
      <c r="AL40" s="118">
        <f t="shared" si="33"/>
        <v>224932208.38623565</v>
      </c>
      <c r="AM40" s="118">
        <f>SUM(AL40:AL$42)/U40/U40</f>
        <v>6.2562354830927674E-2</v>
      </c>
      <c r="AN40" s="118">
        <f t="shared" si="34"/>
        <v>29807551.508404803</v>
      </c>
      <c r="AO40" s="119">
        <f>SUM(AN40:AN$42)/U40/U40</f>
        <v>2.3422281330553144E-2</v>
      </c>
      <c r="AP40" s="106">
        <f t="shared" si="5"/>
        <v>15.003283906859313</v>
      </c>
      <c r="AQ40" s="107">
        <f t="shared" si="6"/>
        <v>16.103052833568753</v>
      </c>
      <c r="AR40" s="107">
        <f t="shared" si="7"/>
        <v>12.17989395347742</v>
      </c>
      <c r="AS40" s="107">
        <f t="shared" si="8"/>
        <v>13.160382693481081</v>
      </c>
      <c r="AT40" s="107">
        <f t="shared" si="9"/>
        <v>2.5830649888372781</v>
      </c>
      <c r="AU40" s="120">
        <f t="shared" si="10"/>
        <v>3.182995104632286</v>
      </c>
    </row>
    <row r="41" spans="1:47" ht="14.45" customHeight="1" x14ac:dyDescent="0.15">
      <c r="A41" s="155"/>
      <c r="B41" s="99" t="s">
        <v>84</v>
      </c>
      <c r="C41" s="142">
        <v>1345</v>
      </c>
      <c r="D41" s="101">
        <v>35</v>
      </c>
      <c r="E41" s="101">
        <v>440</v>
      </c>
      <c r="F41" s="156">
        <v>46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2.6022304832713755E-2</v>
      </c>
      <c r="R41" s="109">
        <f t="shared" si="14"/>
        <v>2.6367998030841378E-2</v>
      </c>
      <c r="S41" s="110">
        <f t="shared" si="15"/>
        <v>0.10454545454545454</v>
      </c>
      <c r="T41" s="111">
        <f>5*R41/(1+5*(1-O41)*R41)</f>
        <v>0.12441772906401401</v>
      </c>
      <c r="U41" s="112">
        <f t="shared" si="29"/>
        <v>80883.492820921354</v>
      </c>
      <c r="V41" s="112">
        <f>5*U41*((1-T41)+O41*T41)</f>
        <v>381649.77423670574</v>
      </c>
      <c r="W41" s="113">
        <f>SUM(V41:V$42)</f>
        <v>942619.54244644206</v>
      </c>
      <c r="X41" s="114">
        <f t="shared" si="0"/>
        <v>341750.02511195926</v>
      </c>
      <c r="Y41" s="112">
        <f>SUM(X41:X$42)</f>
        <v>705397.54331800132</v>
      </c>
      <c r="Z41" s="112">
        <f t="shared" si="1"/>
        <v>39899.749124746508</v>
      </c>
      <c r="AA41" s="113">
        <f>SUM(Z41:Z$42)</f>
        <v>237221.99912844083</v>
      </c>
      <c r="AB41" s="106">
        <f t="shared" si="2"/>
        <v>11.654041010981461</v>
      </c>
      <c r="AC41" s="107">
        <f t="shared" si="3"/>
        <v>8.7211558096257544</v>
      </c>
      <c r="AD41" s="115">
        <f t="shared" si="16"/>
        <v>74.833749095338831</v>
      </c>
      <c r="AE41" s="107">
        <f t="shared" si="4"/>
        <v>2.9328852013557074</v>
      </c>
      <c r="AF41" s="116">
        <f t="shared" si="17"/>
        <v>25.166250904661187</v>
      </c>
      <c r="AH41" s="117">
        <f>IF(D41=0,0,T41*T41*(1-T41)/D41)</f>
        <v>3.8725180894835619E-4</v>
      </c>
      <c r="AI41" s="118">
        <f t="shared" si="18"/>
        <v>2.1276296018031554E-4</v>
      </c>
      <c r="AJ41" s="118">
        <f>U41*U41*((1-O41)*5+AB42)^2*AH41</f>
        <v>262727886.22764581</v>
      </c>
      <c r="AK41" s="118">
        <f>SUM(AJ41:AJ$42)/U41/U41</f>
        <v>4.0159322467116162E-2</v>
      </c>
      <c r="AL41" s="118">
        <f>U41*U41*((1-O41)*5*(1-S41)+AC42)^2*AH41+V41*V41*AI41</f>
        <v>160895321.12299681</v>
      </c>
      <c r="AM41" s="118">
        <f>SUM(AL41:AL$42)/U41/U41</f>
        <v>3.9375678621423153E-2</v>
      </c>
      <c r="AN41" s="118">
        <f>U41*U41*((1-O41)*5*S41+AE42)^2*AH41+V41*V41*AI41</f>
        <v>54138881.974351048</v>
      </c>
      <c r="AO41" s="119">
        <f>SUM(AN41:AN$42)/U41/U41</f>
        <v>2.3057402222332643E-2</v>
      </c>
      <c r="AP41" s="106">
        <f t="shared" si="5"/>
        <v>11.261261106722506</v>
      </c>
      <c r="AQ41" s="107">
        <f t="shared" si="6"/>
        <v>12.046820915240415</v>
      </c>
      <c r="AR41" s="107">
        <f t="shared" si="7"/>
        <v>8.3322270153817968</v>
      </c>
      <c r="AS41" s="107">
        <f t="shared" si="8"/>
        <v>9.1100846038697121</v>
      </c>
      <c r="AT41" s="107">
        <f t="shared" si="9"/>
        <v>2.6352657860325248</v>
      </c>
      <c r="AU41" s="120">
        <f t="shared" si="10"/>
        <v>3.23050461667889</v>
      </c>
    </row>
    <row r="42" spans="1:47" ht="14.45" customHeight="1" thickBot="1" x14ac:dyDescent="0.2">
      <c r="A42" s="157"/>
      <c r="B42" s="158" t="s">
        <v>85</v>
      </c>
      <c r="C42" s="159">
        <v>2205</v>
      </c>
      <c r="D42" s="160">
        <v>245</v>
      </c>
      <c r="E42" s="160">
        <v>742</v>
      </c>
      <c r="F42" s="161">
        <v>261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0.1111111111111111</v>
      </c>
      <c r="R42" s="168">
        <f t="shared" si="14"/>
        <v>0.12624593398569472</v>
      </c>
      <c r="S42" s="169">
        <f t="shared" si="15"/>
        <v>0.35175202156334234</v>
      </c>
      <c r="T42" s="165">
        <v>1</v>
      </c>
      <c r="U42" s="170">
        <f>U41*(1-T41)</f>
        <v>70820.152325376839</v>
      </c>
      <c r="V42" s="170">
        <f>U42/R42</f>
        <v>560969.76820973633</v>
      </c>
      <c r="W42" s="171">
        <f>SUM(V42:V$42)</f>
        <v>560969.76820973633</v>
      </c>
      <c r="X42" s="165">
        <f t="shared" si="0"/>
        <v>363647.518206042</v>
      </c>
      <c r="Y42" s="170">
        <f>SUM(X42:X$42)</f>
        <v>363647.518206042</v>
      </c>
      <c r="Z42" s="170">
        <f t="shared" si="1"/>
        <v>197322.25000369432</v>
      </c>
      <c r="AA42" s="171">
        <f>SUM(Z42:Z$42)</f>
        <v>197322.25000369432</v>
      </c>
      <c r="AB42" s="172">
        <f t="shared" si="2"/>
        <v>7.9210471848805275</v>
      </c>
      <c r="AC42" s="166">
        <f t="shared" si="3"/>
        <v>5.1348028247001798</v>
      </c>
      <c r="AD42" s="173">
        <f t="shared" si="16"/>
        <v>64.824797843665763</v>
      </c>
      <c r="AE42" s="166">
        <f t="shared" si="4"/>
        <v>2.7862443601803473</v>
      </c>
      <c r="AF42" s="174">
        <f t="shared" si="17"/>
        <v>35.175202156334237</v>
      </c>
      <c r="AH42" s="175">
        <f>0</f>
        <v>0</v>
      </c>
      <c r="AI42" s="176">
        <f t="shared" si="18"/>
        <v>3.0730800119871198E-4</v>
      </c>
      <c r="AJ42" s="176">
        <v>0</v>
      </c>
      <c r="AK42" s="176">
        <f>(1-R42)/R42/R42/D42</f>
        <v>0.22376302579682936</v>
      </c>
      <c r="AL42" s="176">
        <f>V42*V42*AI42</f>
        <v>96705857.817622095</v>
      </c>
      <c r="AM42" s="176">
        <f>(1-S42)*(1-S42)*(1-R42)/R42/R42/D42+AI42/R42/R42</f>
        <v>0.11331233870415031</v>
      </c>
      <c r="AN42" s="176">
        <f>V42*V42*AI42</f>
        <v>96705857.817622095</v>
      </c>
      <c r="AO42" s="177">
        <f>S42*S42*(1-R42)/R42/R42/D42+AI42/R42/R42</f>
        <v>4.6967506257651032E-2</v>
      </c>
      <c r="AP42" s="172">
        <f t="shared" si="5"/>
        <v>6.993896690138115</v>
      </c>
      <c r="AQ42" s="166">
        <f t="shared" si="6"/>
        <v>8.84819767962294</v>
      </c>
      <c r="AR42" s="166">
        <f t="shared" si="7"/>
        <v>4.4750296209658487</v>
      </c>
      <c r="AS42" s="166">
        <f t="shared" si="8"/>
        <v>5.7945760284345109</v>
      </c>
      <c r="AT42" s="166">
        <f t="shared" si="9"/>
        <v>2.3614733959662284</v>
      </c>
      <c r="AU42" s="178">
        <f t="shared" si="10"/>
        <v>3.2110153243944661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80.83285555211863</v>
      </c>
      <c r="D47" s="194">
        <f t="shared" ref="D47:E82" si="35">AP7</f>
        <v>79.258812569648725</v>
      </c>
      <c r="E47" s="195">
        <f t="shared" si="35"/>
        <v>82.406898534588535</v>
      </c>
      <c r="F47" s="196">
        <f>AC7</f>
        <v>79.495038464944798</v>
      </c>
      <c r="G47" s="194">
        <f t="shared" ref="G47:H82" si="36">AR7</f>
        <v>77.991250767819366</v>
      </c>
      <c r="H47" s="194">
        <f t="shared" si="36"/>
        <v>80.99882616207023</v>
      </c>
      <c r="I47" s="197">
        <f t="shared" ref="I47:J82" si="37">AD7</f>
        <v>98.34495876950524</v>
      </c>
      <c r="J47" s="196">
        <f t="shared" si="37"/>
        <v>1.3378170871738158</v>
      </c>
      <c r="K47" s="194">
        <f t="shared" ref="K47:L82" si="38">AT7</f>
        <v>1.1170360425296648</v>
      </c>
      <c r="L47" s="194">
        <f t="shared" si="38"/>
        <v>1.5585981318179667</v>
      </c>
      <c r="M47" s="198">
        <f>AF7</f>
        <v>1.6550412304947348</v>
      </c>
    </row>
    <row r="48" spans="1:47" ht="14.45" customHeight="1" x14ac:dyDescent="0.25">
      <c r="A48" s="75"/>
      <c r="B48" s="99">
        <v>5</v>
      </c>
      <c r="C48" s="199">
        <f>AB8</f>
        <v>75.83285555211863</v>
      </c>
      <c r="D48" s="199">
        <f t="shared" si="35"/>
        <v>74.258812569648725</v>
      </c>
      <c r="E48" s="200">
        <f t="shared" si="35"/>
        <v>77.406898534588535</v>
      </c>
      <c r="F48" s="201">
        <f>AC8</f>
        <v>74.495038464944798</v>
      </c>
      <c r="G48" s="199">
        <f t="shared" si="36"/>
        <v>72.991250767819366</v>
      </c>
      <c r="H48" s="199">
        <f t="shared" si="36"/>
        <v>75.99882616207023</v>
      </c>
      <c r="I48" s="202">
        <f t="shared" si="37"/>
        <v>98.2358344843623</v>
      </c>
      <c r="J48" s="201">
        <f t="shared" si="37"/>
        <v>1.3378170871738158</v>
      </c>
      <c r="K48" s="199">
        <f t="shared" si="38"/>
        <v>1.1170360425296648</v>
      </c>
      <c r="L48" s="199">
        <f t="shared" si="38"/>
        <v>1.5585981318179667</v>
      </c>
      <c r="M48" s="203">
        <f>AF8</f>
        <v>1.7641655156376865</v>
      </c>
    </row>
    <row r="49" spans="1:13" ht="14.45" customHeight="1" x14ac:dyDescent="0.25">
      <c r="A49" s="75"/>
      <c r="B49" s="99">
        <v>10</v>
      </c>
      <c r="C49" s="199">
        <f t="shared" ref="C49:C62" si="39">AB9</f>
        <v>71.18282163700087</v>
      </c>
      <c r="D49" s="199">
        <f t="shared" si="35"/>
        <v>69.758555936385577</v>
      </c>
      <c r="E49" s="200">
        <f t="shared" si="35"/>
        <v>72.607087337616164</v>
      </c>
      <c r="F49" s="201">
        <f t="shared" ref="F49:F62" si="40">AC9</f>
        <v>69.838629749696324</v>
      </c>
      <c r="G49" s="199">
        <f t="shared" si="36"/>
        <v>68.486853502683715</v>
      </c>
      <c r="H49" s="199">
        <f t="shared" si="36"/>
        <v>71.190405996708932</v>
      </c>
      <c r="I49" s="202">
        <f t="shared" si="37"/>
        <v>98.111634441580165</v>
      </c>
      <c r="J49" s="201">
        <f t="shared" si="37"/>
        <v>1.3441918873045555</v>
      </c>
      <c r="K49" s="199">
        <f t="shared" si="38"/>
        <v>1.1227126385600894</v>
      </c>
      <c r="L49" s="199">
        <f t="shared" si="38"/>
        <v>1.5656711360490216</v>
      </c>
      <c r="M49" s="203">
        <f t="shared" ref="M49:M62" si="41">AF9</f>
        <v>1.8883655584198473</v>
      </c>
    </row>
    <row r="50" spans="1:13" ht="14.45" customHeight="1" x14ac:dyDescent="0.25">
      <c r="A50" s="75"/>
      <c r="B50" s="99">
        <v>15</v>
      </c>
      <c r="C50" s="199">
        <f t="shared" si="39"/>
        <v>66.182821637000885</v>
      </c>
      <c r="D50" s="199">
        <f t="shared" si="35"/>
        <v>64.758555936385591</v>
      </c>
      <c r="E50" s="200">
        <f t="shared" si="35"/>
        <v>67.607087337616179</v>
      </c>
      <c r="F50" s="201">
        <f t="shared" si="40"/>
        <v>64.838629749696324</v>
      </c>
      <c r="G50" s="199">
        <f t="shared" si="36"/>
        <v>63.486853502683715</v>
      </c>
      <c r="H50" s="199">
        <f t="shared" si="36"/>
        <v>66.190405996708932</v>
      </c>
      <c r="I50" s="202">
        <f t="shared" si="37"/>
        <v>97.968971624272569</v>
      </c>
      <c r="J50" s="201">
        <f t="shared" si="37"/>
        <v>1.3441918873045555</v>
      </c>
      <c r="K50" s="199">
        <f t="shared" si="38"/>
        <v>1.1227126385600894</v>
      </c>
      <c r="L50" s="199">
        <f t="shared" si="38"/>
        <v>1.5656711360490216</v>
      </c>
      <c r="M50" s="203">
        <f t="shared" si="41"/>
        <v>2.0310283757274212</v>
      </c>
    </row>
    <row r="51" spans="1:13" ht="14.45" customHeight="1" x14ac:dyDescent="0.25">
      <c r="A51" s="75"/>
      <c r="B51" s="99">
        <v>20</v>
      </c>
      <c r="C51" s="199">
        <f t="shared" si="39"/>
        <v>61.493875236197404</v>
      </c>
      <c r="D51" s="199">
        <f t="shared" si="35"/>
        <v>60.199656063993984</v>
      </c>
      <c r="E51" s="200">
        <f t="shared" si="35"/>
        <v>62.788094408400823</v>
      </c>
      <c r="F51" s="201">
        <f t="shared" si="40"/>
        <v>60.143076884854636</v>
      </c>
      <c r="G51" s="199">
        <f t="shared" si="36"/>
        <v>58.923452191065969</v>
      </c>
      <c r="H51" s="199">
        <f t="shared" si="36"/>
        <v>61.362701578643303</v>
      </c>
      <c r="I51" s="202">
        <f t="shared" si="37"/>
        <v>97.803361154010275</v>
      </c>
      <c r="J51" s="201">
        <f t="shared" si="37"/>
        <v>1.3507983513427586</v>
      </c>
      <c r="K51" s="199">
        <f t="shared" si="38"/>
        <v>1.1286094125313098</v>
      </c>
      <c r="L51" s="199">
        <f t="shared" si="38"/>
        <v>1.5729872901542075</v>
      </c>
      <c r="M51" s="203">
        <f t="shared" si="41"/>
        <v>2.1966388459897099</v>
      </c>
    </row>
    <row r="52" spans="1:13" ht="14.45" customHeight="1" x14ac:dyDescent="0.25">
      <c r="A52" s="75"/>
      <c r="B52" s="99">
        <v>25</v>
      </c>
      <c r="C52" s="199">
        <f t="shared" si="39"/>
        <v>56.493875236197404</v>
      </c>
      <c r="D52" s="199">
        <f t="shared" si="35"/>
        <v>55.199656063993984</v>
      </c>
      <c r="E52" s="200">
        <f t="shared" si="35"/>
        <v>57.788094408400823</v>
      </c>
      <c r="F52" s="201">
        <f t="shared" si="40"/>
        <v>55.143076884854644</v>
      </c>
      <c r="G52" s="199">
        <f t="shared" si="36"/>
        <v>53.923452191065977</v>
      </c>
      <c r="H52" s="199">
        <f t="shared" si="36"/>
        <v>56.362701578643311</v>
      </c>
      <c r="I52" s="202">
        <f t="shared" si="37"/>
        <v>97.608947260751449</v>
      </c>
      <c r="J52" s="201">
        <f t="shared" si="37"/>
        <v>1.3507983513427586</v>
      </c>
      <c r="K52" s="199">
        <f t="shared" si="38"/>
        <v>1.1286094125313098</v>
      </c>
      <c r="L52" s="199">
        <f t="shared" si="38"/>
        <v>1.5729872901542075</v>
      </c>
      <c r="M52" s="203">
        <f t="shared" si="41"/>
        <v>2.3910527392485541</v>
      </c>
    </row>
    <row r="53" spans="1:13" ht="14.45" customHeight="1" x14ac:dyDescent="0.25">
      <c r="A53" s="75"/>
      <c r="B53" s="99">
        <v>30</v>
      </c>
      <c r="C53" s="199">
        <f t="shared" si="39"/>
        <v>51.493875236197397</v>
      </c>
      <c r="D53" s="199">
        <f t="shared" si="35"/>
        <v>50.199656063993977</v>
      </c>
      <c r="E53" s="200">
        <f t="shared" si="35"/>
        <v>52.788094408400816</v>
      </c>
      <c r="F53" s="201">
        <f t="shared" si="40"/>
        <v>50.143076884854651</v>
      </c>
      <c r="G53" s="199">
        <f t="shared" si="36"/>
        <v>48.923452191065984</v>
      </c>
      <c r="H53" s="199">
        <f t="shared" si="36"/>
        <v>51.362701578643318</v>
      </c>
      <c r="I53" s="202">
        <f t="shared" si="37"/>
        <v>97.376778606879427</v>
      </c>
      <c r="J53" s="201">
        <f t="shared" si="37"/>
        <v>1.3507983513427586</v>
      </c>
      <c r="K53" s="199">
        <f t="shared" si="38"/>
        <v>1.1286094125313098</v>
      </c>
      <c r="L53" s="199">
        <f t="shared" si="38"/>
        <v>1.5729872901542075</v>
      </c>
      <c r="M53" s="203">
        <f t="shared" si="41"/>
        <v>2.6232213931205952</v>
      </c>
    </row>
    <row r="54" spans="1:13" ht="14.45" customHeight="1" x14ac:dyDescent="0.25">
      <c r="A54" s="75"/>
      <c r="B54" s="99">
        <v>35</v>
      </c>
      <c r="C54" s="199">
        <f t="shared" si="39"/>
        <v>46.493875236197404</v>
      </c>
      <c r="D54" s="199">
        <f t="shared" si="35"/>
        <v>45.199656063993984</v>
      </c>
      <c r="E54" s="200">
        <f t="shared" si="35"/>
        <v>47.788094408400823</v>
      </c>
      <c r="F54" s="201">
        <f t="shared" si="40"/>
        <v>45.143076884854651</v>
      </c>
      <c r="G54" s="199">
        <f t="shared" si="36"/>
        <v>43.923452191065984</v>
      </c>
      <c r="H54" s="199">
        <f t="shared" si="36"/>
        <v>46.362701578643318</v>
      </c>
      <c r="I54" s="202">
        <f t="shared" si="37"/>
        <v>97.094674632991001</v>
      </c>
      <c r="J54" s="201">
        <f t="shared" si="37"/>
        <v>1.3507983513427586</v>
      </c>
      <c r="K54" s="199">
        <f t="shared" si="38"/>
        <v>1.1286094125313098</v>
      </c>
      <c r="L54" s="199">
        <f t="shared" si="38"/>
        <v>1.5729872901542075</v>
      </c>
      <c r="M54" s="203">
        <f t="shared" si="41"/>
        <v>2.9053253670089996</v>
      </c>
    </row>
    <row r="55" spans="1:13" ht="14.45" customHeight="1" x14ac:dyDescent="0.25">
      <c r="A55" s="75"/>
      <c r="B55" s="99">
        <v>40</v>
      </c>
      <c r="C55" s="199">
        <f t="shared" si="39"/>
        <v>42.103613854739841</v>
      </c>
      <c r="D55" s="199">
        <f t="shared" si="35"/>
        <v>40.990423071482141</v>
      </c>
      <c r="E55" s="200">
        <f t="shared" si="35"/>
        <v>43.216804637997541</v>
      </c>
      <c r="F55" s="201">
        <f t="shared" si="40"/>
        <v>40.734040599407805</v>
      </c>
      <c r="G55" s="199">
        <f t="shared" si="36"/>
        <v>39.696883759557892</v>
      </c>
      <c r="H55" s="199">
        <f t="shared" si="36"/>
        <v>41.771197439257719</v>
      </c>
      <c r="I55" s="202">
        <f t="shared" si="37"/>
        <v>96.747136100817499</v>
      </c>
      <c r="J55" s="201">
        <f t="shared" si="37"/>
        <v>1.3695732553320346</v>
      </c>
      <c r="K55" s="199">
        <f t="shared" si="38"/>
        <v>1.1453141534814379</v>
      </c>
      <c r="L55" s="199">
        <f t="shared" si="38"/>
        <v>1.5938323571826312</v>
      </c>
      <c r="M55" s="203">
        <f t="shared" si="41"/>
        <v>3.2528638991825023</v>
      </c>
    </row>
    <row r="56" spans="1:13" ht="14.45" customHeight="1" x14ac:dyDescent="0.25">
      <c r="A56" s="75"/>
      <c r="B56" s="99">
        <v>45</v>
      </c>
      <c r="C56" s="199">
        <f t="shared" si="39"/>
        <v>37.248140603388762</v>
      </c>
      <c r="D56" s="199">
        <f t="shared" si="35"/>
        <v>36.167513470278656</v>
      </c>
      <c r="E56" s="200">
        <f t="shared" si="35"/>
        <v>38.328767736498868</v>
      </c>
      <c r="F56" s="201">
        <f t="shared" si="40"/>
        <v>35.873548598592663</v>
      </c>
      <c r="G56" s="199">
        <f t="shared" si="36"/>
        <v>34.869282007398546</v>
      </c>
      <c r="H56" s="199">
        <f t="shared" si="36"/>
        <v>36.87781518978678</v>
      </c>
      <c r="I56" s="202">
        <f t="shared" si="37"/>
        <v>96.309635910601557</v>
      </c>
      <c r="J56" s="201">
        <f t="shared" si="37"/>
        <v>1.3745920047961009</v>
      </c>
      <c r="K56" s="199">
        <f t="shared" si="38"/>
        <v>1.1497269536641452</v>
      </c>
      <c r="L56" s="199">
        <f t="shared" si="38"/>
        <v>1.5994570559280565</v>
      </c>
      <c r="M56" s="203">
        <f t="shared" si="41"/>
        <v>3.6903640893984471</v>
      </c>
    </row>
    <row r="57" spans="1:13" ht="14.45" customHeight="1" x14ac:dyDescent="0.25">
      <c r="A57" s="75"/>
      <c r="B57" s="99">
        <v>50</v>
      </c>
      <c r="C57" s="199">
        <f t="shared" si="39"/>
        <v>32.248140603388762</v>
      </c>
      <c r="D57" s="199">
        <f t="shared" si="35"/>
        <v>31.167513470278656</v>
      </c>
      <c r="E57" s="200">
        <f t="shared" si="35"/>
        <v>33.328767736498868</v>
      </c>
      <c r="F57" s="201">
        <f t="shared" si="40"/>
        <v>30.882263195542553</v>
      </c>
      <c r="G57" s="199">
        <f t="shared" si="36"/>
        <v>29.87817787160083</v>
      </c>
      <c r="H57" s="199">
        <f t="shared" si="36"/>
        <v>31.886348519484276</v>
      </c>
      <c r="I57" s="202">
        <f t="shared" si="37"/>
        <v>95.764477013900532</v>
      </c>
      <c r="J57" s="201">
        <f t="shared" si="37"/>
        <v>1.3658774078462097</v>
      </c>
      <c r="K57" s="199">
        <f t="shared" si="38"/>
        <v>1.1418233010168977</v>
      </c>
      <c r="L57" s="199">
        <f t="shared" si="38"/>
        <v>1.5899315146755217</v>
      </c>
      <c r="M57" s="203">
        <f t="shared" si="41"/>
        <v>4.2355229860994772</v>
      </c>
    </row>
    <row r="58" spans="1:13" ht="14.45" customHeight="1" x14ac:dyDescent="0.25">
      <c r="A58" s="75"/>
      <c r="B58" s="99">
        <v>55</v>
      </c>
      <c r="C58" s="199">
        <f t="shared" si="39"/>
        <v>27.248140603388759</v>
      </c>
      <c r="D58" s="199">
        <f t="shared" si="35"/>
        <v>26.167513470278653</v>
      </c>
      <c r="E58" s="200">
        <f t="shared" si="35"/>
        <v>28.328767736498865</v>
      </c>
      <c r="F58" s="201">
        <f t="shared" si="40"/>
        <v>25.891948425566767</v>
      </c>
      <c r="G58" s="199">
        <f t="shared" si="36"/>
        <v>24.888086998369751</v>
      </c>
      <c r="H58" s="199">
        <f t="shared" si="36"/>
        <v>26.895809852763783</v>
      </c>
      <c r="I58" s="202">
        <f t="shared" si="37"/>
        <v>95.02280835392736</v>
      </c>
      <c r="J58" s="201">
        <f t="shared" si="37"/>
        <v>1.3561921778219967</v>
      </c>
      <c r="K58" s="199">
        <f t="shared" si="38"/>
        <v>1.1331435955670237</v>
      </c>
      <c r="L58" s="199">
        <f t="shared" si="38"/>
        <v>1.5792407600769698</v>
      </c>
      <c r="M58" s="203">
        <f t="shared" si="41"/>
        <v>4.9771916460726562</v>
      </c>
    </row>
    <row r="59" spans="1:13" ht="14.45" customHeight="1" x14ac:dyDescent="0.25">
      <c r="A59" s="75"/>
      <c r="B59" s="99">
        <v>60</v>
      </c>
      <c r="C59" s="199">
        <f t="shared" si="39"/>
        <v>23.155237049919382</v>
      </c>
      <c r="D59" s="199">
        <f t="shared" si="35"/>
        <v>22.211109921658736</v>
      </c>
      <c r="E59" s="200">
        <f t="shared" si="35"/>
        <v>24.099364178180029</v>
      </c>
      <c r="F59" s="201">
        <f t="shared" si="40"/>
        <v>21.768928886730738</v>
      </c>
      <c r="G59" s="199">
        <f t="shared" si="36"/>
        <v>20.898772981611589</v>
      </c>
      <c r="H59" s="199">
        <f t="shared" si="36"/>
        <v>22.639084791849886</v>
      </c>
      <c r="I59" s="202">
        <f t="shared" si="37"/>
        <v>94.012982202687184</v>
      </c>
      <c r="J59" s="201">
        <f t="shared" si="37"/>
        <v>1.3863081631886476</v>
      </c>
      <c r="K59" s="199">
        <f t="shared" si="38"/>
        <v>1.1594872490449906</v>
      </c>
      <c r="L59" s="199">
        <f t="shared" si="38"/>
        <v>1.6131290773323046</v>
      </c>
      <c r="M59" s="203">
        <f t="shared" si="41"/>
        <v>5.9870177973128298</v>
      </c>
    </row>
    <row r="60" spans="1:13" ht="14.45" customHeight="1" x14ac:dyDescent="0.25">
      <c r="A60" s="75"/>
      <c r="B60" s="99">
        <v>65</v>
      </c>
      <c r="C60" s="199">
        <f t="shared" si="39"/>
        <v>19.350038756913197</v>
      </c>
      <c r="D60" s="199">
        <f t="shared" si="35"/>
        <v>18.527847267244741</v>
      </c>
      <c r="E60" s="200">
        <f t="shared" si="35"/>
        <v>20.172230246581652</v>
      </c>
      <c r="F60" s="201">
        <f t="shared" si="40"/>
        <v>17.929973209033783</v>
      </c>
      <c r="G60" s="199">
        <f t="shared" si="36"/>
        <v>17.178056101221404</v>
      </c>
      <c r="H60" s="199">
        <f t="shared" si="36"/>
        <v>18.681890316846161</v>
      </c>
      <c r="I60" s="202">
        <f t="shared" si="37"/>
        <v>92.66117465851552</v>
      </c>
      <c r="J60" s="201">
        <f t="shared" si="37"/>
        <v>1.4200655478794111</v>
      </c>
      <c r="K60" s="199">
        <f t="shared" si="38"/>
        <v>1.1867448464544685</v>
      </c>
      <c r="L60" s="199">
        <f t="shared" si="38"/>
        <v>1.6533862493043536</v>
      </c>
      <c r="M60" s="203">
        <f t="shared" si="41"/>
        <v>7.3388253414844646</v>
      </c>
    </row>
    <row r="61" spans="1:13" ht="14.45" customHeight="1" x14ac:dyDescent="0.25">
      <c r="A61" s="75"/>
      <c r="B61" s="99">
        <v>70</v>
      </c>
      <c r="C61" s="199">
        <f t="shared" si="39"/>
        <v>15.743988954020438</v>
      </c>
      <c r="D61" s="199">
        <f t="shared" si="35"/>
        <v>15.026433213107689</v>
      </c>
      <c r="E61" s="200">
        <f t="shared" si="35"/>
        <v>16.461544694933188</v>
      </c>
      <c r="F61" s="201">
        <f t="shared" si="40"/>
        <v>14.327661391764645</v>
      </c>
      <c r="G61" s="199">
        <f t="shared" si="36"/>
        <v>13.676091085506172</v>
      </c>
      <c r="H61" s="199">
        <f t="shared" si="36"/>
        <v>14.979231698023117</v>
      </c>
      <c r="I61" s="202">
        <f t="shared" si="37"/>
        <v>91.004010696449868</v>
      </c>
      <c r="J61" s="201">
        <f t="shared" si="37"/>
        <v>1.4163275622557912</v>
      </c>
      <c r="K61" s="199">
        <f t="shared" si="38"/>
        <v>1.175382945417317</v>
      </c>
      <c r="L61" s="199">
        <f t="shared" si="38"/>
        <v>1.6572721790942653</v>
      </c>
      <c r="M61" s="203">
        <f t="shared" si="41"/>
        <v>8.9959893035501217</v>
      </c>
    </row>
    <row r="62" spans="1:13" ht="14.45" customHeight="1" x14ac:dyDescent="0.25">
      <c r="A62" s="75"/>
      <c r="B62" s="99">
        <v>75</v>
      </c>
      <c r="C62" s="199">
        <f t="shared" si="39"/>
        <v>12.18436002878272</v>
      </c>
      <c r="D62" s="199">
        <f t="shared" si="35"/>
        <v>11.529648801693464</v>
      </c>
      <c r="E62" s="200">
        <f t="shared" si="35"/>
        <v>12.839071255871977</v>
      </c>
      <c r="F62" s="201">
        <f t="shared" si="40"/>
        <v>10.708586884580431</v>
      </c>
      <c r="G62" s="199">
        <f t="shared" si="36"/>
        <v>10.112443163424528</v>
      </c>
      <c r="H62" s="199">
        <f t="shared" si="36"/>
        <v>11.304730605736333</v>
      </c>
      <c r="I62" s="202">
        <f t="shared" si="37"/>
        <v>87.887971623325981</v>
      </c>
      <c r="J62" s="201">
        <f t="shared" si="37"/>
        <v>1.4757731442022872</v>
      </c>
      <c r="K62" s="199">
        <f t="shared" si="38"/>
        <v>1.2177238820833649</v>
      </c>
      <c r="L62" s="199">
        <f t="shared" si="38"/>
        <v>1.7338224063212095</v>
      </c>
      <c r="M62" s="203">
        <f t="shared" si="41"/>
        <v>12.112028376673999</v>
      </c>
    </row>
    <row r="63" spans="1:13" ht="14.45" customHeight="1" x14ac:dyDescent="0.25">
      <c r="A63" s="75"/>
      <c r="B63" s="99">
        <v>80</v>
      </c>
      <c r="C63" s="199">
        <f>AB23</f>
        <v>8.94885421990708</v>
      </c>
      <c r="D63" s="199">
        <f t="shared" si="35"/>
        <v>8.4269670591523287</v>
      </c>
      <c r="E63" s="200">
        <f t="shared" si="35"/>
        <v>9.4707413806618312</v>
      </c>
      <c r="F63" s="201">
        <f>AC23</f>
        <v>7.4860524088593374</v>
      </c>
      <c r="G63" s="199">
        <f t="shared" si="36"/>
        <v>6.9948329847440434</v>
      </c>
      <c r="H63" s="199">
        <f t="shared" si="36"/>
        <v>7.9772718329746315</v>
      </c>
      <c r="I63" s="202">
        <f t="shared" si="37"/>
        <v>83.653753038085227</v>
      </c>
      <c r="J63" s="201">
        <f t="shared" si="37"/>
        <v>1.4628018110477414</v>
      </c>
      <c r="K63" s="199">
        <f t="shared" si="38"/>
        <v>1.1929210225670634</v>
      </c>
      <c r="L63" s="199">
        <f t="shared" si="38"/>
        <v>1.7326825995284194</v>
      </c>
      <c r="M63" s="203">
        <f>AF23</f>
        <v>16.346246961914758</v>
      </c>
    </row>
    <row r="64" spans="1:13" ht="14.45" customHeight="1" x14ac:dyDescent="0.25">
      <c r="A64" s="51"/>
      <c r="B64" s="121">
        <v>85</v>
      </c>
      <c r="C64" s="204">
        <f>AB24</f>
        <v>6.3984546046653925</v>
      </c>
      <c r="D64" s="204">
        <f t="shared" si="35"/>
        <v>5.4283495030835809</v>
      </c>
      <c r="E64" s="205">
        <f t="shared" si="35"/>
        <v>7.3685597062472041</v>
      </c>
      <c r="F64" s="206">
        <f>AC24</f>
        <v>4.9573612252362498</v>
      </c>
      <c r="G64" s="204">
        <f t="shared" si="36"/>
        <v>4.1527881293484743</v>
      </c>
      <c r="H64" s="204">
        <f t="shared" si="36"/>
        <v>5.7619343211240253</v>
      </c>
      <c r="I64" s="207">
        <f t="shared" si="37"/>
        <v>77.477477477477478</v>
      </c>
      <c r="J64" s="206">
        <f t="shared" si="37"/>
        <v>1.4410933794291425</v>
      </c>
      <c r="K64" s="204">
        <f t="shared" si="38"/>
        <v>1.0803238715123993</v>
      </c>
      <c r="L64" s="204">
        <f t="shared" si="38"/>
        <v>1.8018628873458857</v>
      </c>
      <c r="M64" s="208">
        <f>AF24</f>
        <v>22.522522522522522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86.464952920458813</v>
      </c>
      <c r="D65" s="210">
        <f t="shared" si="35"/>
        <v>84.616765240761069</v>
      </c>
      <c r="E65" s="211">
        <f t="shared" si="35"/>
        <v>88.313140600156558</v>
      </c>
      <c r="F65" s="212">
        <f>AC25</f>
        <v>83.777607231708089</v>
      </c>
      <c r="G65" s="210">
        <f t="shared" si="36"/>
        <v>82.029319739674705</v>
      </c>
      <c r="H65" s="210">
        <f t="shared" si="36"/>
        <v>85.525894723741473</v>
      </c>
      <c r="I65" s="213">
        <f t="shared" si="37"/>
        <v>96.89198270746428</v>
      </c>
      <c r="J65" s="212">
        <f t="shared" si="37"/>
        <v>2.6873456887507241</v>
      </c>
      <c r="K65" s="210">
        <f t="shared" si="38"/>
        <v>2.3956196180351053</v>
      </c>
      <c r="L65" s="210">
        <f t="shared" si="38"/>
        <v>2.979071759466343</v>
      </c>
      <c r="M65" s="214">
        <f>AF25</f>
        <v>3.1080172925357146</v>
      </c>
    </row>
    <row r="66" spans="1:13" ht="14.45" customHeight="1" x14ac:dyDescent="0.25">
      <c r="A66" s="155"/>
      <c r="B66" s="99">
        <v>5</v>
      </c>
      <c r="C66" s="199">
        <f>AB26</f>
        <v>82.12659316625367</v>
      </c>
      <c r="D66" s="199">
        <f t="shared" si="35"/>
        <v>80.794659383146936</v>
      </c>
      <c r="E66" s="200">
        <f t="shared" si="35"/>
        <v>83.458526949360405</v>
      </c>
      <c r="F66" s="201">
        <f>AC26</f>
        <v>79.418491770488956</v>
      </c>
      <c r="G66" s="199">
        <f t="shared" si="36"/>
        <v>78.1881069478585</v>
      </c>
      <c r="H66" s="199">
        <f t="shared" si="36"/>
        <v>80.648876593119411</v>
      </c>
      <c r="I66" s="202">
        <f t="shared" si="37"/>
        <v>96.702528022460953</v>
      </c>
      <c r="J66" s="201">
        <f t="shared" si="37"/>
        <v>2.7081013957647078</v>
      </c>
      <c r="K66" s="199">
        <f t="shared" si="38"/>
        <v>2.4169724919710909</v>
      </c>
      <c r="L66" s="199">
        <f t="shared" si="38"/>
        <v>2.9992302995583247</v>
      </c>
      <c r="M66" s="203">
        <f>AF26</f>
        <v>3.2974719775390411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77.12659316625367</v>
      </c>
      <c r="D67" s="199">
        <f t="shared" si="35"/>
        <v>75.794659383146936</v>
      </c>
      <c r="E67" s="200">
        <f t="shared" si="35"/>
        <v>78.458526949360405</v>
      </c>
      <c r="F67" s="201">
        <f t="shared" ref="F67:F80" si="43">AC27</f>
        <v>74.418491770488956</v>
      </c>
      <c r="G67" s="199">
        <f t="shared" si="36"/>
        <v>73.1881069478585</v>
      </c>
      <c r="H67" s="199">
        <f t="shared" si="36"/>
        <v>75.648876593119411</v>
      </c>
      <c r="I67" s="202">
        <f t="shared" si="37"/>
        <v>96.488757917872576</v>
      </c>
      <c r="J67" s="201">
        <f t="shared" si="37"/>
        <v>2.7081013957647078</v>
      </c>
      <c r="K67" s="199">
        <f t="shared" si="38"/>
        <v>2.4169724919710909</v>
      </c>
      <c r="L67" s="199">
        <f t="shared" si="38"/>
        <v>2.9992302995583247</v>
      </c>
      <c r="M67" s="203">
        <f t="shared" ref="M67:M80" si="44">AF27</f>
        <v>3.5112420821274171</v>
      </c>
    </row>
    <row r="68" spans="1:13" ht="14.45" customHeight="1" x14ac:dyDescent="0.25">
      <c r="A68" s="155"/>
      <c r="B68" s="99">
        <v>15</v>
      </c>
      <c r="C68" s="199">
        <f t="shared" si="42"/>
        <v>72.12659316625367</v>
      </c>
      <c r="D68" s="199">
        <f t="shared" si="35"/>
        <v>70.794659383146936</v>
      </c>
      <c r="E68" s="200">
        <f t="shared" si="35"/>
        <v>73.458526949360405</v>
      </c>
      <c r="F68" s="201">
        <f t="shared" si="43"/>
        <v>69.418491770488956</v>
      </c>
      <c r="G68" s="199">
        <f t="shared" si="36"/>
        <v>68.1881069478585</v>
      </c>
      <c r="H68" s="199">
        <f t="shared" si="36"/>
        <v>70.648876593119411</v>
      </c>
      <c r="I68" s="202">
        <f t="shared" si="37"/>
        <v>96.245349631969347</v>
      </c>
      <c r="J68" s="201">
        <f t="shared" si="37"/>
        <v>2.7081013957647078</v>
      </c>
      <c r="K68" s="199">
        <f t="shared" si="38"/>
        <v>2.4169724919710909</v>
      </c>
      <c r="L68" s="199">
        <f t="shared" si="38"/>
        <v>2.9992302995583247</v>
      </c>
      <c r="M68" s="203">
        <f t="shared" si="44"/>
        <v>3.7546503680306422</v>
      </c>
    </row>
    <row r="69" spans="1:13" ht="14.45" customHeight="1" x14ac:dyDescent="0.25">
      <c r="A69" s="155"/>
      <c r="B69" s="99">
        <v>20</v>
      </c>
      <c r="C69" s="199">
        <f t="shared" si="42"/>
        <v>67.46195595351162</v>
      </c>
      <c r="D69" s="199">
        <f t="shared" si="35"/>
        <v>66.297012185195939</v>
      </c>
      <c r="E69" s="200">
        <f t="shared" si="35"/>
        <v>68.6268997218273</v>
      </c>
      <c r="F69" s="201">
        <f t="shared" si="43"/>
        <v>64.740763738627493</v>
      </c>
      <c r="G69" s="199">
        <f t="shared" si="36"/>
        <v>63.67887691010224</v>
      </c>
      <c r="H69" s="199">
        <f t="shared" si="36"/>
        <v>65.802650567152739</v>
      </c>
      <c r="I69" s="202">
        <f t="shared" si="37"/>
        <v>95.966330687536967</v>
      </c>
      <c r="J69" s="201">
        <f t="shared" si="37"/>
        <v>2.7211922148841245</v>
      </c>
      <c r="K69" s="199">
        <f t="shared" si="38"/>
        <v>2.4297888587642769</v>
      </c>
      <c r="L69" s="199">
        <f t="shared" si="38"/>
        <v>3.0125955710039722</v>
      </c>
      <c r="M69" s="203">
        <f t="shared" si="44"/>
        <v>4.0336693124630303</v>
      </c>
    </row>
    <row r="70" spans="1:13" ht="14.45" customHeight="1" x14ac:dyDescent="0.25">
      <c r="A70" s="155"/>
      <c r="B70" s="99">
        <v>25</v>
      </c>
      <c r="C70" s="199">
        <f t="shared" si="42"/>
        <v>62.461955953511627</v>
      </c>
      <c r="D70" s="199">
        <f t="shared" si="35"/>
        <v>61.297012185195939</v>
      </c>
      <c r="E70" s="200">
        <f t="shared" si="35"/>
        <v>63.626899721827314</v>
      </c>
      <c r="F70" s="201">
        <f t="shared" si="43"/>
        <v>59.7407637386275</v>
      </c>
      <c r="G70" s="199">
        <f t="shared" si="36"/>
        <v>58.678876910102247</v>
      </c>
      <c r="H70" s="199">
        <f t="shared" si="36"/>
        <v>60.802650567152753</v>
      </c>
      <c r="I70" s="202">
        <f t="shared" si="37"/>
        <v>95.643440597810581</v>
      </c>
      <c r="J70" s="201">
        <f t="shared" si="37"/>
        <v>2.7211922148841245</v>
      </c>
      <c r="K70" s="199">
        <f t="shared" si="38"/>
        <v>2.4297888587642769</v>
      </c>
      <c r="L70" s="199">
        <f t="shared" si="38"/>
        <v>3.0125955710039722</v>
      </c>
      <c r="M70" s="203">
        <f t="shared" si="44"/>
        <v>4.3565594021894194</v>
      </c>
    </row>
    <row r="71" spans="1:13" ht="14.45" customHeight="1" x14ac:dyDescent="0.25">
      <c r="A71" s="155"/>
      <c r="B71" s="99">
        <v>30</v>
      </c>
      <c r="C71" s="199">
        <f t="shared" si="42"/>
        <v>57.461955953511627</v>
      </c>
      <c r="D71" s="199">
        <f t="shared" si="35"/>
        <v>56.297012185195939</v>
      </c>
      <c r="E71" s="200">
        <f t="shared" si="35"/>
        <v>58.626899721827314</v>
      </c>
      <c r="F71" s="201">
        <f t="shared" si="43"/>
        <v>54.7407637386275</v>
      </c>
      <c r="G71" s="199">
        <f t="shared" si="36"/>
        <v>53.678876910102247</v>
      </c>
      <c r="H71" s="199">
        <f t="shared" si="36"/>
        <v>55.802650567152753</v>
      </c>
      <c r="I71" s="202">
        <f t="shared" si="37"/>
        <v>95.264358531259091</v>
      </c>
      <c r="J71" s="201">
        <f t="shared" si="37"/>
        <v>2.7211922148841245</v>
      </c>
      <c r="K71" s="199">
        <f t="shared" si="38"/>
        <v>2.4297888587642769</v>
      </c>
      <c r="L71" s="199">
        <f t="shared" si="38"/>
        <v>3.0125955710039722</v>
      </c>
      <c r="M71" s="203">
        <f t="shared" si="44"/>
        <v>4.7356414687408952</v>
      </c>
    </row>
    <row r="72" spans="1:13" ht="14.45" customHeight="1" x14ac:dyDescent="0.25">
      <c r="A72" s="155"/>
      <c r="B72" s="99">
        <v>35</v>
      </c>
      <c r="C72" s="199">
        <f t="shared" si="42"/>
        <v>52.461955953511612</v>
      </c>
      <c r="D72" s="199">
        <f t="shared" si="35"/>
        <v>51.297012185195925</v>
      </c>
      <c r="E72" s="200">
        <f t="shared" si="35"/>
        <v>53.6268997218273</v>
      </c>
      <c r="F72" s="201">
        <f t="shared" si="43"/>
        <v>49.7407637386275</v>
      </c>
      <c r="G72" s="199">
        <f t="shared" si="36"/>
        <v>48.678876910102247</v>
      </c>
      <c r="H72" s="199">
        <f t="shared" si="36"/>
        <v>50.802650567152753</v>
      </c>
      <c r="I72" s="202">
        <f t="shared" si="37"/>
        <v>94.813017994800916</v>
      </c>
      <c r="J72" s="201">
        <f t="shared" si="37"/>
        <v>2.7211922148841245</v>
      </c>
      <c r="K72" s="199">
        <f t="shared" si="38"/>
        <v>2.4297888587642769</v>
      </c>
      <c r="L72" s="199">
        <f t="shared" si="38"/>
        <v>3.0125955710039722</v>
      </c>
      <c r="M72" s="203">
        <f t="shared" si="44"/>
        <v>5.1869820051990985</v>
      </c>
    </row>
    <row r="73" spans="1:13" ht="14.45" customHeight="1" x14ac:dyDescent="0.25">
      <c r="A73" s="155"/>
      <c r="B73" s="99">
        <v>40</v>
      </c>
      <c r="C73" s="199">
        <f t="shared" si="42"/>
        <v>47.680444900143968</v>
      </c>
      <c r="D73" s="199">
        <f t="shared" si="35"/>
        <v>46.591944194487134</v>
      </c>
      <c r="E73" s="200">
        <f t="shared" si="35"/>
        <v>48.768945605800802</v>
      </c>
      <c r="F73" s="201">
        <f t="shared" si="43"/>
        <v>44.94731573824069</v>
      </c>
      <c r="G73" s="199">
        <f t="shared" si="36"/>
        <v>43.96095767749641</v>
      </c>
      <c r="H73" s="199">
        <f t="shared" si="36"/>
        <v>45.933673798984969</v>
      </c>
      <c r="I73" s="202">
        <f t="shared" si="37"/>
        <v>94.267819506241594</v>
      </c>
      <c r="J73" s="201">
        <f t="shared" si="37"/>
        <v>2.7331291619032889</v>
      </c>
      <c r="K73" s="199">
        <f t="shared" si="38"/>
        <v>2.4413882647167577</v>
      </c>
      <c r="L73" s="199">
        <f t="shared" si="38"/>
        <v>3.0248700590898201</v>
      </c>
      <c r="M73" s="203">
        <f t="shared" si="44"/>
        <v>5.7321804937584302</v>
      </c>
    </row>
    <row r="74" spans="1:13" ht="14.45" customHeight="1" x14ac:dyDescent="0.25">
      <c r="A74" s="155"/>
      <c r="B74" s="99">
        <v>45</v>
      </c>
      <c r="C74" s="199">
        <f t="shared" si="42"/>
        <v>42.847405047524994</v>
      </c>
      <c r="D74" s="199">
        <f t="shared" si="35"/>
        <v>41.805215682572054</v>
      </c>
      <c r="E74" s="200">
        <f t="shared" si="35"/>
        <v>43.889594412477933</v>
      </c>
      <c r="F74" s="201">
        <f t="shared" si="43"/>
        <v>40.104133980308262</v>
      </c>
      <c r="G74" s="199">
        <f t="shared" si="36"/>
        <v>39.163223284992924</v>
      </c>
      <c r="H74" s="199">
        <f t="shared" si="36"/>
        <v>41.0450446756236</v>
      </c>
      <c r="I74" s="202">
        <f t="shared" si="37"/>
        <v>93.597579446937374</v>
      </c>
      <c r="J74" s="201">
        <f t="shared" si="37"/>
        <v>2.7432710672167309</v>
      </c>
      <c r="K74" s="199">
        <f t="shared" si="38"/>
        <v>2.451125594031812</v>
      </c>
      <c r="L74" s="199">
        <f t="shared" si="38"/>
        <v>3.0354165404016498</v>
      </c>
      <c r="M74" s="203">
        <f t="shared" si="44"/>
        <v>6.4024205530626208</v>
      </c>
    </row>
    <row r="75" spans="1:13" ht="14.45" customHeight="1" x14ac:dyDescent="0.25">
      <c r="A75" s="155"/>
      <c r="B75" s="99">
        <v>50</v>
      </c>
      <c r="C75" s="199">
        <f t="shared" si="42"/>
        <v>38.126394513982291</v>
      </c>
      <c r="D75" s="199">
        <f t="shared" si="35"/>
        <v>37.151323217524357</v>
      </c>
      <c r="E75" s="200">
        <f t="shared" si="35"/>
        <v>39.101465810440224</v>
      </c>
      <c r="F75" s="201">
        <f t="shared" si="43"/>
        <v>35.368179852422628</v>
      </c>
      <c r="G75" s="199">
        <f t="shared" si="36"/>
        <v>34.492502245960956</v>
      </c>
      <c r="H75" s="199">
        <f t="shared" si="36"/>
        <v>36.2438574588843</v>
      </c>
      <c r="I75" s="202">
        <f t="shared" si="37"/>
        <v>92.765603208170845</v>
      </c>
      <c r="J75" s="201">
        <f t="shared" si="37"/>
        <v>2.7582146615596663</v>
      </c>
      <c r="K75" s="199">
        <f t="shared" si="38"/>
        <v>2.4655126679572112</v>
      </c>
      <c r="L75" s="199">
        <f t="shared" si="38"/>
        <v>3.0509166551621214</v>
      </c>
      <c r="M75" s="203">
        <f t="shared" si="44"/>
        <v>7.2343967918291678</v>
      </c>
    </row>
    <row r="76" spans="1:13" ht="14.45" customHeight="1" x14ac:dyDescent="0.25">
      <c r="A76" s="155"/>
      <c r="B76" s="99">
        <v>55</v>
      </c>
      <c r="C76" s="199">
        <f t="shared" si="42"/>
        <v>33.559514743324968</v>
      </c>
      <c r="D76" s="199">
        <f t="shared" si="35"/>
        <v>32.70454395420154</v>
      </c>
      <c r="E76" s="200">
        <f t="shared" si="35"/>
        <v>34.414485532448396</v>
      </c>
      <c r="F76" s="201">
        <f t="shared" si="43"/>
        <v>30.772319072624494</v>
      </c>
      <c r="G76" s="199">
        <f t="shared" si="36"/>
        <v>30.011656156826632</v>
      </c>
      <c r="H76" s="199">
        <f t="shared" si="36"/>
        <v>31.532981988422357</v>
      </c>
      <c r="I76" s="202">
        <f t="shared" si="37"/>
        <v>91.694767662709282</v>
      </c>
      <c r="J76" s="201">
        <f t="shared" si="37"/>
        <v>2.7871956707004757</v>
      </c>
      <c r="K76" s="199">
        <f t="shared" si="38"/>
        <v>2.4937684509418374</v>
      </c>
      <c r="L76" s="199">
        <f t="shared" si="38"/>
        <v>3.080622890459114</v>
      </c>
      <c r="M76" s="203">
        <f t="shared" si="44"/>
        <v>8.3052323372907306</v>
      </c>
    </row>
    <row r="77" spans="1:13" ht="14.45" customHeight="1" x14ac:dyDescent="0.25">
      <c r="A77" s="155"/>
      <c r="B77" s="99">
        <v>60</v>
      </c>
      <c r="C77" s="199">
        <f t="shared" si="42"/>
        <v>28.902169997006897</v>
      </c>
      <c r="D77" s="199">
        <f t="shared" si="35"/>
        <v>28.13065252548699</v>
      </c>
      <c r="E77" s="200">
        <f t="shared" si="35"/>
        <v>29.673687468526804</v>
      </c>
      <c r="F77" s="201">
        <f t="shared" si="43"/>
        <v>26.093251206298536</v>
      </c>
      <c r="G77" s="199">
        <f t="shared" si="36"/>
        <v>25.411203256109946</v>
      </c>
      <c r="H77" s="199">
        <f t="shared" si="36"/>
        <v>26.775299156487126</v>
      </c>
      <c r="I77" s="202">
        <f t="shared" si="37"/>
        <v>90.281287560763587</v>
      </c>
      <c r="J77" s="201">
        <f t="shared" si="37"/>
        <v>2.8089187907083604</v>
      </c>
      <c r="K77" s="199">
        <f t="shared" si="38"/>
        <v>2.5150020928721508</v>
      </c>
      <c r="L77" s="199">
        <f t="shared" si="38"/>
        <v>3.1028354885445699</v>
      </c>
      <c r="M77" s="203">
        <f t="shared" si="44"/>
        <v>9.7187124392364019</v>
      </c>
    </row>
    <row r="78" spans="1:13" ht="14.45" customHeight="1" x14ac:dyDescent="0.25">
      <c r="A78" s="155"/>
      <c r="B78" s="99">
        <v>65</v>
      </c>
      <c r="C78" s="199">
        <f t="shared" si="42"/>
        <v>24.39062192357278</v>
      </c>
      <c r="D78" s="199">
        <f t="shared" si="35"/>
        <v>23.710914452311133</v>
      </c>
      <c r="E78" s="200">
        <f t="shared" si="35"/>
        <v>25.070329394834427</v>
      </c>
      <c r="F78" s="201">
        <f t="shared" si="43"/>
        <v>21.551575926820131</v>
      </c>
      <c r="G78" s="199">
        <f t="shared" si="36"/>
        <v>20.953505904332502</v>
      </c>
      <c r="H78" s="199">
        <f t="shared" si="36"/>
        <v>22.149645949307761</v>
      </c>
      <c r="I78" s="202">
        <f t="shared" si="37"/>
        <v>88.36009181869693</v>
      </c>
      <c r="J78" s="201">
        <f t="shared" si="37"/>
        <v>2.8390459967526511</v>
      </c>
      <c r="K78" s="199">
        <f t="shared" si="38"/>
        <v>2.5439483289787557</v>
      </c>
      <c r="L78" s="199">
        <f t="shared" si="38"/>
        <v>3.1341436645265466</v>
      </c>
      <c r="M78" s="203">
        <f t="shared" si="44"/>
        <v>11.639908181303081</v>
      </c>
    </row>
    <row r="79" spans="1:13" ht="14.45" customHeight="1" x14ac:dyDescent="0.25">
      <c r="A79" s="155"/>
      <c r="B79" s="99">
        <v>70</v>
      </c>
      <c r="C79" s="199">
        <f t="shared" si="42"/>
        <v>19.879995327104236</v>
      </c>
      <c r="D79" s="199">
        <f t="shared" si="35"/>
        <v>19.26473685666619</v>
      </c>
      <c r="E79" s="200">
        <f t="shared" si="35"/>
        <v>20.495253797542283</v>
      </c>
      <c r="F79" s="201">
        <f t="shared" si="43"/>
        <v>17.023362725482958</v>
      </c>
      <c r="G79" s="199">
        <f t="shared" si="36"/>
        <v>16.481647727199999</v>
      </c>
      <c r="H79" s="199">
        <f t="shared" si="36"/>
        <v>17.565077723765917</v>
      </c>
      <c r="I79" s="202">
        <f t="shared" si="37"/>
        <v>85.630617338593808</v>
      </c>
      <c r="J79" s="201">
        <f t="shared" si="37"/>
        <v>2.856632601621278</v>
      </c>
      <c r="K79" s="199">
        <f t="shared" si="38"/>
        <v>2.5601045819310615</v>
      </c>
      <c r="L79" s="199">
        <f t="shared" si="38"/>
        <v>3.1531606213114944</v>
      </c>
      <c r="M79" s="203">
        <f t="shared" si="44"/>
        <v>14.369382661406197</v>
      </c>
    </row>
    <row r="80" spans="1:13" ht="14.45" customHeight="1" x14ac:dyDescent="0.25">
      <c r="A80" s="155"/>
      <c r="B80" s="99">
        <v>75</v>
      </c>
      <c r="C80" s="199">
        <f t="shared" si="42"/>
        <v>15.553168370214033</v>
      </c>
      <c r="D80" s="199">
        <f t="shared" si="35"/>
        <v>15.003283906859313</v>
      </c>
      <c r="E80" s="200">
        <f t="shared" si="35"/>
        <v>16.103052833568753</v>
      </c>
      <c r="F80" s="201">
        <f t="shared" si="43"/>
        <v>12.67013832347925</v>
      </c>
      <c r="G80" s="199">
        <f t="shared" si="36"/>
        <v>12.17989395347742</v>
      </c>
      <c r="H80" s="199">
        <f t="shared" si="36"/>
        <v>13.160382693481081</v>
      </c>
      <c r="I80" s="202">
        <f t="shared" si="37"/>
        <v>81.463390750298231</v>
      </c>
      <c r="J80" s="201">
        <f t="shared" si="37"/>
        <v>2.883030046734782</v>
      </c>
      <c r="K80" s="199">
        <f t="shared" si="38"/>
        <v>2.5830649888372781</v>
      </c>
      <c r="L80" s="199">
        <f t="shared" si="38"/>
        <v>3.182995104632286</v>
      </c>
      <c r="M80" s="203">
        <f t="shared" si="44"/>
        <v>18.536609249701755</v>
      </c>
    </row>
    <row r="81" spans="1:13" ht="14.45" customHeight="1" x14ac:dyDescent="0.25">
      <c r="A81" s="155"/>
      <c r="B81" s="99">
        <v>80</v>
      </c>
      <c r="C81" s="199">
        <f>AB41</f>
        <v>11.654041010981461</v>
      </c>
      <c r="D81" s="199">
        <f t="shared" si="35"/>
        <v>11.261261106722506</v>
      </c>
      <c r="E81" s="200">
        <f t="shared" si="35"/>
        <v>12.046820915240415</v>
      </c>
      <c r="F81" s="201">
        <f>AC41</f>
        <v>8.7211558096257544</v>
      </c>
      <c r="G81" s="199">
        <f t="shared" si="36"/>
        <v>8.3322270153817968</v>
      </c>
      <c r="H81" s="199">
        <f t="shared" si="36"/>
        <v>9.1100846038697121</v>
      </c>
      <c r="I81" s="202">
        <f t="shared" si="37"/>
        <v>74.833749095338831</v>
      </c>
      <c r="J81" s="201">
        <f t="shared" si="37"/>
        <v>2.9328852013557074</v>
      </c>
      <c r="K81" s="199">
        <f t="shared" si="38"/>
        <v>2.6352657860325248</v>
      </c>
      <c r="L81" s="199">
        <f t="shared" si="38"/>
        <v>3.23050461667889</v>
      </c>
      <c r="M81" s="203">
        <f>AF41</f>
        <v>25.166250904661187</v>
      </c>
    </row>
    <row r="82" spans="1:13" ht="14.45" customHeight="1" thickBot="1" x14ac:dyDescent="0.3">
      <c r="A82" s="157"/>
      <c r="B82" s="215">
        <v>85</v>
      </c>
      <c r="C82" s="216">
        <f>AB42</f>
        <v>7.9210471848805275</v>
      </c>
      <c r="D82" s="216">
        <f t="shared" si="35"/>
        <v>6.993896690138115</v>
      </c>
      <c r="E82" s="217">
        <f t="shared" si="35"/>
        <v>8.84819767962294</v>
      </c>
      <c r="F82" s="218">
        <f>AC42</f>
        <v>5.1348028247001798</v>
      </c>
      <c r="G82" s="216">
        <f t="shared" si="36"/>
        <v>4.4750296209658487</v>
      </c>
      <c r="H82" s="216">
        <f t="shared" si="36"/>
        <v>5.7945760284345109</v>
      </c>
      <c r="I82" s="219">
        <f t="shared" si="37"/>
        <v>64.824797843665763</v>
      </c>
      <c r="J82" s="218">
        <f t="shared" si="37"/>
        <v>2.7862443601803473</v>
      </c>
      <c r="K82" s="216">
        <f t="shared" si="38"/>
        <v>2.3614733959662284</v>
      </c>
      <c r="L82" s="216">
        <f t="shared" si="38"/>
        <v>3.2110153243944661</v>
      </c>
      <c r="M82" s="220">
        <f>AF42</f>
        <v>35.175202156334237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" right="0.7" top="0.75" bottom="0.75" header="0.3" footer="0.3"/>
  <pageSetup paperSize="9" scale="5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5F85E-2598-43D7-AA1C-CD6164A7D7FF}">
  <dimension ref="A1:AU84"/>
  <sheetViews>
    <sheetView view="pageBreakPreview" topLeftCell="A62" zoomScaleNormal="100" zoomScaleSheetLayoutView="100" workbookViewId="0">
      <selection activeCell="J37" sqref="J37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111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560</v>
      </c>
      <c r="D7" s="78">
        <v>2</v>
      </c>
      <c r="E7" s="78">
        <v>178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3.5714285714285713E-3</v>
      </c>
      <c r="R7" s="87">
        <f>IF(P7=0,Q7,Q7/P7)</f>
        <v>3.7483191636811103E-3</v>
      </c>
      <c r="S7" s="88">
        <f>IF(E7&lt;0.5,0,F7/E7)</f>
        <v>0</v>
      </c>
      <c r="T7" s="89">
        <f>5*R7/(1+5*(1-O7)*R7)</f>
        <v>1.8451514830237443E-2</v>
      </c>
      <c r="U7" s="90">
        <v>100000</v>
      </c>
      <c r="V7" s="90">
        <f>5*U7*((1-T7)+O7*T7)</f>
        <v>492261.03820136737</v>
      </c>
      <c r="W7" s="91">
        <f>SUM(V7:V$24)</f>
        <v>7998088.7362319026</v>
      </c>
      <c r="X7" s="92">
        <f t="shared" ref="X7:X42" si="0">V7*(1-S7)</f>
        <v>492261.03820136737</v>
      </c>
      <c r="Y7" s="90">
        <f>SUM(X7:X$24)</f>
        <v>7902241.9473975794</v>
      </c>
      <c r="Z7" s="90">
        <f t="shared" ref="Z7:Z42" si="1">V7*S7</f>
        <v>0</v>
      </c>
      <c r="AA7" s="91">
        <f>SUM(Z7:Z$24)</f>
        <v>95846.788834325125</v>
      </c>
      <c r="AB7" s="84">
        <f t="shared" ref="AB7:AB42" si="2">W7/U7</f>
        <v>79.980887362319024</v>
      </c>
      <c r="AC7" s="85">
        <f t="shared" ref="AC7:AC42" si="3">Y7/U7</f>
        <v>79.022419473975788</v>
      </c>
      <c r="AD7" s="93">
        <f>AC7/AB7*100</f>
        <v>98.801628839148393</v>
      </c>
      <c r="AE7" s="85">
        <f t="shared" ref="AE7:AE42" si="4">AA7/U7</f>
        <v>0.95846788834325125</v>
      </c>
      <c r="AF7" s="94">
        <f>AE7/AB7*100</f>
        <v>1.1983711608516225</v>
      </c>
      <c r="AH7" s="95">
        <f>IF(D7=0,0,T7*T7*(1-T7)/D7)</f>
        <v>1.6708821316122847E-4</v>
      </c>
      <c r="AI7" s="96">
        <f>IF(E7&lt;0.5,0,S7*(1-S7)/E7)</f>
        <v>0</v>
      </c>
      <c r="AJ7" s="96">
        <f>U7*U7*((1-O7)*5+AB8)^2*AH7</f>
        <v>10871752729.675335</v>
      </c>
      <c r="AK7" s="96">
        <f>SUM(AJ7:AJ$24)/U7/U7</f>
        <v>1.9211704670415874</v>
      </c>
      <c r="AL7" s="96">
        <f>U7*U7*((1-O7)*5*(1-S7)+AC8)^2*AH7+V7*V7*AI7</f>
        <v>10610126191.39143</v>
      </c>
      <c r="AM7" s="96">
        <f>SUM(AL7:AL$24)/U7/U7</f>
        <v>1.8375516916485859</v>
      </c>
      <c r="AN7" s="96">
        <f>U7*U7*((1-O7)*5*S7+AE8)^2*AH7+V7*V7*AI7</f>
        <v>1593226.1827656529</v>
      </c>
      <c r="AO7" s="97">
        <f>SUM(AN7:AN$24)/U7/U7</f>
        <v>1.3050063920206929E-2</v>
      </c>
      <c r="AP7" s="84">
        <f t="shared" ref="AP7:AP42" si="5">AB7-1.96*SQRT(AK7)</f>
        <v>77.26420400458538</v>
      </c>
      <c r="AQ7" s="85">
        <f t="shared" ref="AQ7:AQ42" si="6">AB7+1.96*SQRT(AK7)</f>
        <v>82.697570720052667</v>
      </c>
      <c r="AR7" s="85">
        <f t="shared" ref="AR7:AR42" si="7">AC7-1.96*SQRT(AM7)</f>
        <v>76.365515527906751</v>
      </c>
      <c r="AS7" s="85">
        <f t="shared" ref="AS7:AS42" si="8">AC7+1.96*SQRT(AM7)</f>
        <v>81.679323420044824</v>
      </c>
      <c r="AT7" s="85">
        <f t="shared" ref="AT7:AT42" si="9">AE7-1.96*SQRT(AO7)</f>
        <v>0.73456361068007903</v>
      </c>
      <c r="AU7" s="98">
        <f t="shared" ref="AU7:AU42" si="10">AE7+1.96*SQRT(AO7)</f>
        <v>1.1823721660064235</v>
      </c>
    </row>
    <row r="8" spans="1:47" ht="14.45" customHeight="1" x14ac:dyDescent="0.25">
      <c r="A8" s="75"/>
      <c r="B8" s="99" t="s">
        <v>69</v>
      </c>
      <c r="C8" s="100">
        <v>591</v>
      </c>
      <c r="D8" s="101">
        <v>0</v>
      </c>
      <c r="E8" s="101">
        <v>201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98154.848516976257</v>
      </c>
      <c r="V8" s="112">
        <f>5*U8*((1-T8)+O8*T8)</f>
        <v>490774.24258488126</v>
      </c>
      <c r="W8" s="113">
        <f>SUM(V8:V$24)</f>
        <v>7505827.6980305361</v>
      </c>
      <c r="X8" s="114">
        <f t="shared" si="0"/>
        <v>490774.24258488126</v>
      </c>
      <c r="Y8" s="112">
        <f>SUM(X8:X$24)</f>
        <v>7409980.909196212</v>
      </c>
      <c r="Z8" s="112">
        <f t="shared" si="1"/>
        <v>0</v>
      </c>
      <c r="AA8" s="113">
        <f>SUM(Z8:Z$24)</f>
        <v>95846.788834325125</v>
      </c>
      <c r="AB8" s="106">
        <f t="shared" si="2"/>
        <v>76.469250489774581</v>
      </c>
      <c r="AC8" s="107">
        <f t="shared" si="3"/>
        <v>75.492764964276091</v>
      </c>
      <c r="AD8" s="115">
        <f t="shared" ref="AD8:AD42" si="16">AC8/AB8*100</f>
        <v>98.72303505102478</v>
      </c>
      <c r="AE8" s="107">
        <f t="shared" si="4"/>
        <v>0.97648552549849899</v>
      </c>
      <c r="AF8" s="116">
        <f t="shared" ref="AF8:AF42" si="17">AE8/AB8*100</f>
        <v>1.2769649489752408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0.86564541629401359</v>
      </c>
      <c r="AL8" s="118">
        <f>U8*U8*((1-O8)*5*(1-S8)+AC9)^2*AH8+V8*V8*AI8</f>
        <v>0</v>
      </c>
      <c r="AM8" s="118">
        <f>SUM(AL8:AL$24)/U8/U8</f>
        <v>0.8060088277095222</v>
      </c>
      <c r="AN8" s="118">
        <f>U8*U8*((1-O8)*5*S8+AE9)^2*AH8+V8*V8*AI8</f>
        <v>0</v>
      </c>
      <c r="AO8" s="119">
        <f>SUM(AN8:AN$24)/U8/U8</f>
        <v>1.337994655117534E-2</v>
      </c>
      <c r="AP8" s="106">
        <f t="shared" si="5"/>
        <v>74.645665166507499</v>
      </c>
      <c r="AQ8" s="107">
        <f t="shared" si="6"/>
        <v>78.292835813041663</v>
      </c>
      <c r="AR8" s="107">
        <f t="shared" si="7"/>
        <v>73.73311627418795</v>
      </c>
      <c r="AS8" s="107">
        <f t="shared" si="8"/>
        <v>77.252413654364233</v>
      </c>
      <c r="AT8" s="107">
        <f t="shared" si="9"/>
        <v>0.74976895647233543</v>
      </c>
      <c r="AU8" s="120">
        <f t="shared" si="10"/>
        <v>1.2032020945246624</v>
      </c>
    </row>
    <row r="9" spans="1:47" ht="14.45" customHeight="1" x14ac:dyDescent="0.25">
      <c r="A9" s="75"/>
      <c r="B9" s="99" t="s">
        <v>70</v>
      </c>
      <c r="C9" s="100">
        <v>623</v>
      </c>
      <c r="D9" s="101">
        <v>0</v>
      </c>
      <c r="E9" s="101">
        <v>201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98154.848516976257</v>
      </c>
      <c r="V9" s="112">
        <f t="shared" ref="V9:V22" si="21">5*U9*((1-T9)+O9*T9)</f>
        <v>490774.24258488126</v>
      </c>
      <c r="W9" s="113">
        <f>SUM(V9:V$24)</f>
        <v>7015053.4554456538</v>
      </c>
      <c r="X9" s="114">
        <f t="shared" si="0"/>
        <v>490774.24258488126</v>
      </c>
      <c r="Y9" s="112">
        <f>SUM(X9:X$24)</f>
        <v>6919206.6666113297</v>
      </c>
      <c r="Z9" s="112">
        <f t="shared" si="1"/>
        <v>0</v>
      </c>
      <c r="AA9" s="113">
        <f>SUM(Z9:Z$24)</f>
        <v>95846.788834325125</v>
      </c>
      <c r="AB9" s="106">
        <f t="shared" si="2"/>
        <v>71.469250489774566</v>
      </c>
      <c r="AC9" s="107">
        <f t="shared" si="3"/>
        <v>70.492764964276077</v>
      </c>
      <c r="AD9" s="115">
        <f t="shared" si="16"/>
        <v>98.633698382441821</v>
      </c>
      <c r="AE9" s="107">
        <f t="shared" si="4"/>
        <v>0.97648552549849899</v>
      </c>
      <c r="AF9" s="116">
        <f t="shared" si="17"/>
        <v>1.3663016175581821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0.86564541629401359</v>
      </c>
      <c r="AL9" s="118">
        <f t="shared" ref="AL9:AL23" si="23">U9*U9*((1-O9)*5*(1-S9)+AC10)^2*AH9+V9*V9*AI9</f>
        <v>0</v>
      </c>
      <c r="AM9" s="118">
        <f>SUM(AL9:AL$24)/U9/U9</f>
        <v>0.8060088277095222</v>
      </c>
      <c r="AN9" s="118">
        <f t="shared" ref="AN9:AN23" si="24">U9*U9*((1-O9)*5*S9+AE10)^2*AH9+V9*V9*AI9</f>
        <v>0</v>
      </c>
      <c r="AO9" s="119">
        <f>SUM(AN9:AN$24)/U9/U9</f>
        <v>1.337994655117534E-2</v>
      </c>
      <c r="AP9" s="106">
        <f t="shared" si="5"/>
        <v>69.645665166507484</v>
      </c>
      <c r="AQ9" s="107">
        <f t="shared" si="6"/>
        <v>73.292835813041648</v>
      </c>
      <c r="AR9" s="107">
        <f t="shared" si="7"/>
        <v>68.733116274187935</v>
      </c>
      <c r="AS9" s="107">
        <f t="shared" si="8"/>
        <v>72.252413654364219</v>
      </c>
      <c r="AT9" s="107">
        <f t="shared" si="9"/>
        <v>0.74976895647233543</v>
      </c>
      <c r="AU9" s="120">
        <f t="shared" si="10"/>
        <v>1.2032020945246624</v>
      </c>
    </row>
    <row r="10" spans="1:47" ht="14.45" customHeight="1" x14ac:dyDescent="0.25">
      <c r="A10" s="75"/>
      <c r="B10" s="99" t="s">
        <v>71</v>
      </c>
      <c r="C10" s="100">
        <v>583</v>
      </c>
      <c r="D10" s="101">
        <v>1</v>
      </c>
      <c r="E10" s="101">
        <v>195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1.7152658662092624E-3</v>
      </c>
      <c r="R10" s="109">
        <f t="shared" si="14"/>
        <v>1.6997566323086329E-3</v>
      </c>
      <c r="S10" s="110">
        <f t="shared" si="15"/>
        <v>0</v>
      </c>
      <c r="T10" s="111">
        <f t="shared" si="19"/>
        <v>8.4684678210301956E-3</v>
      </c>
      <c r="U10" s="112">
        <f t="shared" si="20"/>
        <v>98154.848516976257</v>
      </c>
      <c r="V10" s="112">
        <f t="shared" si="21"/>
        <v>489023.64041088079</v>
      </c>
      <c r="W10" s="113">
        <f>SUM(V10:V$24)</f>
        <v>6524279.2128607733</v>
      </c>
      <c r="X10" s="114">
        <f t="shared" si="0"/>
        <v>489023.64041088079</v>
      </c>
      <c r="Y10" s="112">
        <f>SUM(X10:X$24)</f>
        <v>6428432.4240264473</v>
      </c>
      <c r="Z10" s="112">
        <f t="shared" si="1"/>
        <v>0</v>
      </c>
      <c r="AA10" s="113">
        <f>SUM(Z10:Z$24)</f>
        <v>95846.788834325125</v>
      </c>
      <c r="AB10" s="106">
        <f t="shared" si="2"/>
        <v>66.469250489774581</v>
      </c>
      <c r="AC10" s="107">
        <f t="shared" si="3"/>
        <v>65.492764964276063</v>
      </c>
      <c r="AD10" s="115">
        <f t="shared" si="16"/>
        <v>98.530921413580955</v>
      </c>
      <c r="AE10" s="107">
        <f t="shared" si="4"/>
        <v>0.97648552549849899</v>
      </c>
      <c r="AF10" s="116">
        <f t="shared" si="17"/>
        <v>1.4690785864190214</v>
      </c>
      <c r="AH10" s="117">
        <f t="shared" ref="AH10:AH22" si="25">IF(D10=0,0,T10*T10*(1-T10)/D10)</f>
        <v>7.1107631512870462E-5</v>
      </c>
      <c r="AI10" s="118">
        <f t="shared" si="18"/>
        <v>0</v>
      </c>
      <c r="AJ10" s="118">
        <f t="shared" si="22"/>
        <v>2816460440.1779728</v>
      </c>
      <c r="AK10" s="118">
        <f>SUM(AJ10:AJ$24)/U10/U10</f>
        <v>0.86564541629401359</v>
      </c>
      <c r="AL10" s="118">
        <f t="shared" si="23"/>
        <v>2730605988.3911638</v>
      </c>
      <c r="AM10" s="118">
        <f>SUM(AL10:AL$24)/U10/U10</f>
        <v>0.8060088277095222</v>
      </c>
      <c r="AN10" s="118">
        <f t="shared" si="24"/>
        <v>664443.85263549478</v>
      </c>
      <c r="AO10" s="119">
        <f>SUM(AN10:AN$24)/U10/U10</f>
        <v>1.337994655117534E-2</v>
      </c>
      <c r="AP10" s="106">
        <f t="shared" si="5"/>
        <v>64.645665166507499</v>
      </c>
      <c r="AQ10" s="107">
        <f t="shared" si="6"/>
        <v>68.292835813041663</v>
      </c>
      <c r="AR10" s="107">
        <f t="shared" si="7"/>
        <v>63.733116274187921</v>
      </c>
      <c r="AS10" s="107">
        <f t="shared" si="8"/>
        <v>67.252413654364204</v>
      </c>
      <c r="AT10" s="107">
        <f t="shared" si="9"/>
        <v>0.74976895647233543</v>
      </c>
      <c r="AU10" s="120">
        <f t="shared" si="10"/>
        <v>1.2032020945246624</v>
      </c>
    </row>
    <row r="11" spans="1:47" ht="14.45" customHeight="1" x14ac:dyDescent="0.25">
      <c r="A11" s="75"/>
      <c r="B11" s="99" t="s">
        <v>72</v>
      </c>
      <c r="C11" s="100">
        <v>439</v>
      </c>
      <c r="D11" s="101">
        <v>0</v>
      </c>
      <c r="E11" s="101">
        <v>135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97323.627340832158</v>
      </c>
      <c r="V11" s="112">
        <f t="shared" si="21"/>
        <v>486618.13670416077</v>
      </c>
      <c r="W11" s="113">
        <f>SUM(V11:V$24)</f>
        <v>6035255.5724498928</v>
      </c>
      <c r="X11" s="114">
        <f t="shared" si="0"/>
        <v>486618.13670416077</v>
      </c>
      <c r="Y11" s="112">
        <f>SUM(X11:X$24)</f>
        <v>5939408.7836155677</v>
      </c>
      <c r="Z11" s="112">
        <f t="shared" si="1"/>
        <v>0</v>
      </c>
      <c r="AA11" s="113">
        <f>SUM(Z11:Z$24)</f>
        <v>95846.788834325125</v>
      </c>
      <c r="AB11" s="106">
        <f t="shared" si="2"/>
        <v>62.012234206130948</v>
      </c>
      <c r="AC11" s="107">
        <f t="shared" si="3"/>
        <v>61.02740871767412</v>
      </c>
      <c r="AD11" s="115">
        <f t="shared" si="16"/>
        <v>98.411885169008372</v>
      </c>
      <c r="AE11" s="107">
        <f t="shared" si="4"/>
        <v>0.98482548845682594</v>
      </c>
      <c r="AF11" s="116">
        <f t="shared" si="17"/>
        <v>1.5881148309916229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0.58314575137412106</v>
      </c>
      <c r="AL11" s="118">
        <f t="shared" si="23"/>
        <v>0</v>
      </c>
      <c r="AM11" s="118">
        <f>SUM(AL11:AL$24)/U11/U11</f>
        <v>0.53155025729518146</v>
      </c>
      <c r="AN11" s="118">
        <f t="shared" si="24"/>
        <v>0</v>
      </c>
      <c r="AO11" s="119">
        <f>SUM(AN11:AN$24)/U11/U11</f>
        <v>1.3539324285287337E-2</v>
      </c>
      <c r="AP11" s="106">
        <f t="shared" si="5"/>
        <v>60.515500188852386</v>
      </c>
      <c r="AQ11" s="107">
        <f t="shared" si="6"/>
        <v>63.508968223409511</v>
      </c>
      <c r="AR11" s="107">
        <f t="shared" si="7"/>
        <v>59.598421849846019</v>
      </c>
      <c r="AS11" s="107">
        <f t="shared" si="8"/>
        <v>62.456395585502221</v>
      </c>
      <c r="AT11" s="107">
        <f t="shared" si="9"/>
        <v>0.75676262831874941</v>
      </c>
      <c r="AU11" s="120">
        <f t="shared" si="10"/>
        <v>1.2128883485949025</v>
      </c>
    </row>
    <row r="12" spans="1:47" ht="14.45" customHeight="1" x14ac:dyDescent="0.25">
      <c r="A12" s="75"/>
      <c r="B12" s="99" t="s">
        <v>73</v>
      </c>
      <c r="C12" s="100">
        <v>525</v>
      </c>
      <c r="D12" s="101">
        <v>0</v>
      </c>
      <c r="E12" s="101">
        <v>171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97323.627340832158</v>
      </c>
      <c r="V12" s="112">
        <f t="shared" si="21"/>
        <v>486618.13670416077</v>
      </c>
      <c r="W12" s="113">
        <f>SUM(V12:V$24)</f>
        <v>5548637.4357457319</v>
      </c>
      <c r="X12" s="114">
        <f t="shared" si="0"/>
        <v>486618.13670416077</v>
      </c>
      <c r="Y12" s="112">
        <f>SUM(X12:X$24)</f>
        <v>5452790.6469114078</v>
      </c>
      <c r="Z12" s="112">
        <f t="shared" si="1"/>
        <v>0</v>
      </c>
      <c r="AA12" s="113">
        <f>SUM(Z12:Z$24)</f>
        <v>95846.788834325125</v>
      </c>
      <c r="AB12" s="106">
        <f t="shared" si="2"/>
        <v>57.012234206130941</v>
      </c>
      <c r="AC12" s="107">
        <f t="shared" si="3"/>
        <v>56.027408717674128</v>
      </c>
      <c r="AD12" s="115">
        <f t="shared" si="16"/>
        <v>98.272606744552192</v>
      </c>
      <c r="AE12" s="107">
        <f t="shared" si="4"/>
        <v>0.98482548845682594</v>
      </c>
      <c r="AF12" s="116">
        <f t="shared" si="17"/>
        <v>1.7273932554478288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0.58314575137412106</v>
      </c>
      <c r="AL12" s="118">
        <f t="shared" si="23"/>
        <v>0</v>
      </c>
      <c r="AM12" s="118">
        <f>SUM(AL12:AL$24)/U12/U12</f>
        <v>0.53155025729518146</v>
      </c>
      <c r="AN12" s="118">
        <f t="shared" si="24"/>
        <v>0</v>
      </c>
      <c r="AO12" s="119">
        <f>SUM(AN12:AN$24)/U12/U12</f>
        <v>1.3539324285287337E-2</v>
      </c>
      <c r="AP12" s="106">
        <f t="shared" si="5"/>
        <v>55.515500188852378</v>
      </c>
      <c r="AQ12" s="107">
        <f t="shared" si="6"/>
        <v>58.508968223409504</v>
      </c>
      <c r="AR12" s="107">
        <f t="shared" si="7"/>
        <v>54.598421849846027</v>
      </c>
      <c r="AS12" s="107">
        <f t="shared" si="8"/>
        <v>57.456395585502229</v>
      </c>
      <c r="AT12" s="107">
        <f t="shared" si="9"/>
        <v>0.75676262831874941</v>
      </c>
      <c r="AU12" s="120">
        <f t="shared" si="10"/>
        <v>1.2128883485949025</v>
      </c>
    </row>
    <row r="13" spans="1:47" ht="14.45" customHeight="1" x14ac:dyDescent="0.25">
      <c r="A13" s="75"/>
      <c r="B13" s="99" t="s">
        <v>74</v>
      </c>
      <c r="C13" s="100">
        <v>614</v>
      </c>
      <c r="D13" s="101">
        <v>0</v>
      </c>
      <c r="E13" s="101">
        <v>204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0</v>
      </c>
      <c r="R13" s="109">
        <f t="shared" si="14"/>
        <v>0</v>
      </c>
      <c r="S13" s="110">
        <f t="shared" si="15"/>
        <v>0</v>
      </c>
      <c r="T13" s="111">
        <f t="shared" si="19"/>
        <v>0</v>
      </c>
      <c r="U13" s="112">
        <f t="shared" si="20"/>
        <v>97323.627340832158</v>
      </c>
      <c r="V13" s="112">
        <f t="shared" si="21"/>
        <v>486618.13670416077</v>
      </c>
      <c r="W13" s="113">
        <f>SUM(V13:V$24)</f>
        <v>5062019.299041572</v>
      </c>
      <c r="X13" s="114">
        <f t="shared" si="0"/>
        <v>486618.13670416077</v>
      </c>
      <c r="Y13" s="112">
        <f>SUM(X13:X$24)</f>
        <v>4966172.510207247</v>
      </c>
      <c r="Z13" s="112">
        <f t="shared" si="1"/>
        <v>0</v>
      </c>
      <c r="AA13" s="113">
        <f>SUM(Z13:Z$24)</f>
        <v>95846.788834325125</v>
      </c>
      <c r="AB13" s="106">
        <f t="shared" si="2"/>
        <v>52.012234206130955</v>
      </c>
      <c r="AC13" s="107">
        <f t="shared" si="3"/>
        <v>51.027408717674128</v>
      </c>
      <c r="AD13" s="115">
        <f t="shared" si="16"/>
        <v>98.106550307849034</v>
      </c>
      <c r="AE13" s="107">
        <f t="shared" si="4"/>
        <v>0.98482548845682594</v>
      </c>
      <c r="AF13" s="116">
        <f t="shared" si="17"/>
        <v>1.8934496921509658</v>
      </c>
      <c r="AH13" s="117">
        <f t="shared" si="25"/>
        <v>0</v>
      </c>
      <c r="AI13" s="118">
        <f t="shared" si="18"/>
        <v>0</v>
      </c>
      <c r="AJ13" s="118">
        <f t="shared" si="22"/>
        <v>0</v>
      </c>
      <c r="AK13" s="118">
        <f>SUM(AJ13:AJ$24)/U13/U13</f>
        <v>0.58314575137412106</v>
      </c>
      <c r="AL13" s="118">
        <f t="shared" si="23"/>
        <v>0</v>
      </c>
      <c r="AM13" s="118">
        <f>SUM(AL13:AL$24)/U13/U13</f>
        <v>0.53155025729518146</v>
      </c>
      <c r="AN13" s="118">
        <f t="shared" si="24"/>
        <v>0</v>
      </c>
      <c r="AO13" s="119">
        <f>SUM(AN13:AN$24)/U13/U13</f>
        <v>1.3539324285287337E-2</v>
      </c>
      <c r="AP13" s="106">
        <f t="shared" si="5"/>
        <v>50.515500188852393</v>
      </c>
      <c r="AQ13" s="107">
        <f t="shared" si="6"/>
        <v>53.508968223409518</v>
      </c>
      <c r="AR13" s="107">
        <f t="shared" si="7"/>
        <v>49.598421849846027</v>
      </c>
      <c r="AS13" s="107">
        <f t="shared" si="8"/>
        <v>52.456395585502229</v>
      </c>
      <c r="AT13" s="107">
        <f t="shared" si="9"/>
        <v>0.75676262831874941</v>
      </c>
      <c r="AU13" s="120">
        <f t="shared" si="10"/>
        <v>1.2128883485949025</v>
      </c>
    </row>
    <row r="14" spans="1:47" ht="14.45" customHeight="1" x14ac:dyDescent="0.25">
      <c r="A14" s="75"/>
      <c r="B14" s="99" t="s">
        <v>75</v>
      </c>
      <c r="C14" s="100">
        <v>711</v>
      </c>
      <c r="D14" s="101">
        <v>0</v>
      </c>
      <c r="E14" s="101">
        <v>236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0</v>
      </c>
      <c r="R14" s="109">
        <f t="shared" si="14"/>
        <v>0</v>
      </c>
      <c r="S14" s="110">
        <f t="shared" si="15"/>
        <v>0</v>
      </c>
      <c r="T14" s="111">
        <f t="shared" si="19"/>
        <v>0</v>
      </c>
      <c r="U14" s="112">
        <f t="shared" si="20"/>
        <v>97323.627340832158</v>
      </c>
      <c r="V14" s="112">
        <f t="shared" si="21"/>
        <v>486618.13670416077</v>
      </c>
      <c r="W14" s="113">
        <f>SUM(V14:V$24)</f>
        <v>4575401.1623374112</v>
      </c>
      <c r="X14" s="114">
        <f t="shared" si="0"/>
        <v>486618.13670416077</v>
      </c>
      <c r="Y14" s="112">
        <f>SUM(X14:X$24)</f>
        <v>4479554.3735030862</v>
      </c>
      <c r="Z14" s="112">
        <f t="shared" si="1"/>
        <v>0</v>
      </c>
      <c r="AA14" s="113">
        <f>SUM(Z14:Z$24)</f>
        <v>95846.788834325125</v>
      </c>
      <c r="AB14" s="106">
        <f t="shared" si="2"/>
        <v>47.012234206130955</v>
      </c>
      <c r="AC14" s="107">
        <f t="shared" si="3"/>
        <v>46.027408717674128</v>
      </c>
      <c r="AD14" s="115">
        <f t="shared" si="16"/>
        <v>97.905171908787096</v>
      </c>
      <c r="AE14" s="107">
        <f t="shared" si="4"/>
        <v>0.98482548845682594</v>
      </c>
      <c r="AF14" s="116">
        <f t="shared" si="17"/>
        <v>2.0948280912128889</v>
      </c>
      <c r="AH14" s="117">
        <f t="shared" si="25"/>
        <v>0</v>
      </c>
      <c r="AI14" s="118">
        <f t="shared" si="18"/>
        <v>0</v>
      </c>
      <c r="AJ14" s="118">
        <f t="shared" si="22"/>
        <v>0</v>
      </c>
      <c r="AK14" s="118">
        <f>SUM(AJ14:AJ$24)/U14/U14</f>
        <v>0.58314575137412106</v>
      </c>
      <c r="AL14" s="118">
        <f t="shared" si="23"/>
        <v>0</v>
      </c>
      <c r="AM14" s="118">
        <f>SUM(AL14:AL$24)/U14/U14</f>
        <v>0.53155025729518146</v>
      </c>
      <c r="AN14" s="118">
        <f t="shared" si="24"/>
        <v>0</v>
      </c>
      <c r="AO14" s="119">
        <f>SUM(AN14:AN$24)/U14/U14</f>
        <v>1.3539324285287337E-2</v>
      </c>
      <c r="AP14" s="106">
        <f t="shared" si="5"/>
        <v>45.515500188852393</v>
      </c>
      <c r="AQ14" s="107">
        <f t="shared" si="6"/>
        <v>48.508968223409518</v>
      </c>
      <c r="AR14" s="107">
        <f t="shared" si="7"/>
        <v>44.598421849846027</v>
      </c>
      <c r="AS14" s="107">
        <f t="shared" si="8"/>
        <v>47.456395585502229</v>
      </c>
      <c r="AT14" s="107">
        <f t="shared" si="9"/>
        <v>0.75676262831874941</v>
      </c>
      <c r="AU14" s="120">
        <f t="shared" si="10"/>
        <v>1.2128883485949025</v>
      </c>
    </row>
    <row r="15" spans="1:47" ht="14.45" customHeight="1" x14ac:dyDescent="0.25">
      <c r="A15" s="75"/>
      <c r="B15" s="99" t="s">
        <v>76</v>
      </c>
      <c r="C15" s="100">
        <v>851</v>
      </c>
      <c r="D15" s="101">
        <v>1</v>
      </c>
      <c r="E15" s="101">
        <v>297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1.1750881316098707E-3</v>
      </c>
      <c r="R15" s="109">
        <f t="shared" si="14"/>
        <v>1.1534964275815203E-3</v>
      </c>
      <c r="S15" s="110">
        <f t="shared" si="15"/>
        <v>0</v>
      </c>
      <c r="T15" s="111">
        <f t="shared" si="19"/>
        <v>5.7519798282767327E-3</v>
      </c>
      <c r="U15" s="112">
        <f t="shared" si="20"/>
        <v>97323.627340832158</v>
      </c>
      <c r="V15" s="112">
        <f t="shared" si="21"/>
        <v>485310.16472491494</v>
      </c>
      <c r="W15" s="113">
        <f>SUM(V15:V$24)</f>
        <v>4088783.0256332508</v>
      </c>
      <c r="X15" s="114">
        <f t="shared" si="0"/>
        <v>485310.16472491494</v>
      </c>
      <c r="Y15" s="112">
        <f>SUM(X15:X$24)</f>
        <v>3992936.2367989253</v>
      </c>
      <c r="Z15" s="112">
        <f t="shared" si="1"/>
        <v>0</v>
      </c>
      <c r="AA15" s="113">
        <f>SUM(Z15:Z$24)</f>
        <v>95846.788834325125</v>
      </c>
      <c r="AB15" s="106">
        <f t="shared" si="2"/>
        <v>42.012234206130955</v>
      </c>
      <c r="AC15" s="107">
        <f t="shared" si="3"/>
        <v>41.027408717674128</v>
      </c>
      <c r="AD15" s="115">
        <f t="shared" si="16"/>
        <v>97.655860234366898</v>
      </c>
      <c r="AE15" s="107">
        <f t="shared" si="4"/>
        <v>0.98482548845682594</v>
      </c>
      <c r="AF15" s="116">
        <f t="shared" si="17"/>
        <v>2.3441397656330967</v>
      </c>
      <c r="AH15" s="117">
        <f t="shared" si="25"/>
        <v>3.2894966128062304E-5</v>
      </c>
      <c r="AI15" s="118">
        <f t="shared" si="18"/>
        <v>0</v>
      </c>
      <c r="AJ15" s="118">
        <f t="shared" si="22"/>
        <v>488020118.34961557</v>
      </c>
      <c r="AK15" s="118">
        <f>SUM(AJ15:AJ$24)/U15/U15</f>
        <v>0.58314575137412106</v>
      </c>
      <c r="AL15" s="118">
        <f t="shared" si="23"/>
        <v>463897339.92651927</v>
      </c>
      <c r="AM15" s="118">
        <f>SUM(AL15:AL$24)/U15/U15</f>
        <v>0.53155025729518146</v>
      </c>
      <c r="AN15" s="118">
        <f t="shared" si="24"/>
        <v>305699.7674207823</v>
      </c>
      <c r="AO15" s="119">
        <f>SUM(AN15:AN$24)/U15/U15</f>
        <v>1.3539324285287337E-2</v>
      </c>
      <c r="AP15" s="106">
        <f t="shared" si="5"/>
        <v>40.515500188852393</v>
      </c>
      <c r="AQ15" s="107">
        <f t="shared" si="6"/>
        <v>43.508968223409518</v>
      </c>
      <c r="AR15" s="107">
        <f t="shared" si="7"/>
        <v>39.598421849846027</v>
      </c>
      <c r="AS15" s="107">
        <f t="shared" si="8"/>
        <v>42.456395585502229</v>
      </c>
      <c r="AT15" s="107">
        <f t="shared" si="9"/>
        <v>0.75676262831874941</v>
      </c>
      <c r="AU15" s="120">
        <f t="shared" si="10"/>
        <v>1.2128883485949025</v>
      </c>
    </row>
    <row r="16" spans="1:47" ht="14.45" customHeight="1" x14ac:dyDescent="0.25">
      <c r="A16" s="75"/>
      <c r="B16" s="99" t="s">
        <v>77</v>
      </c>
      <c r="C16" s="100">
        <v>879</v>
      </c>
      <c r="D16" s="101">
        <v>1</v>
      </c>
      <c r="E16" s="101">
        <v>287</v>
      </c>
      <c r="F16" s="102">
        <v>0.4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1.1376564277588168E-3</v>
      </c>
      <c r="R16" s="109">
        <f t="shared" si="14"/>
        <v>1.1277633042236787E-3</v>
      </c>
      <c r="S16" s="110">
        <f t="shared" si="15"/>
        <v>1.3937282229965157E-3</v>
      </c>
      <c r="T16" s="111">
        <f t="shared" si="19"/>
        <v>5.6243257527421597E-3</v>
      </c>
      <c r="U16" s="112">
        <f t="shared" si="20"/>
        <v>96763.823799552978</v>
      </c>
      <c r="V16" s="112">
        <f t="shared" si="21"/>
        <v>482575.78881258622</v>
      </c>
      <c r="W16" s="113">
        <f>SUM(V16:V$24)</f>
        <v>3603472.8609083355</v>
      </c>
      <c r="X16" s="114">
        <f t="shared" si="0"/>
        <v>481903.20931598329</v>
      </c>
      <c r="Y16" s="112">
        <f>SUM(X16:X$24)</f>
        <v>3507626.07207401</v>
      </c>
      <c r="Z16" s="112">
        <f t="shared" si="1"/>
        <v>672.57949660290762</v>
      </c>
      <c r="AA16" s="113">
        <f>SUM(Z16:Z$24)</f>
        <v>95846.788834325125</v>
      </c>
      <c r="AB16" s="106">
        <f t="shared" si="2"/>
        <v>37.239876633781627</v>
      </c>
      <c r="AC16" s="107">
        <f t="shared" si="3"/>
        <v>36.249353677259435</v>
      </c>
      <c r="AD16" s="115">
        <f t="shared" si="16"/>
        <v>97.340155107754427</v>
      </c>
      <c r="AE16" s="107">
        <f t="shared" si="4"/>
        <v>0.99052295652218647</v>
      </c>
      <c r="AF16" s="116">
        <f t="shared" si="17"/>
        <v>2.6598448922455549</v>
      </c>
      <c r="AH16" s="117">
        <f t="shared" si="25"/>
        <v>3.1455125650476361E-5</v>
      </c>
      <c r="AI16" s="118">
        <f t="shared" si="18"/>
        <v>4.8494276816618076E-6</v>
      </c>
      <c r="AJ16" s="118">
        <f t="shared" si="22"/>
        <v>355033833.73331958</v>
      </c>
      <c r="AK16" s="118">
        <f>SUM(AJ16:AJ$24)/U16/U16</f>
        <v>0.53779169121980808</v>
      </c>
      <c r="AL16" s="118">
        <f t="shared" si="23"/>
        <v>336158831.40393454</v>
      </c>
      <c r="AM16" s="118">
        <f>SUM(AL16:AL$24)/U16/U16</f>
        <v>0.48817381271811866</v>
      </c>
      <c r="AN16" s="118">
        <f t="shared" si="24"/>
        <v>1419346.8105389257</v>
      </c>
      <c r="AO16" s="119">
        <f>SUM(AN16:AN$24)/U16/U16</f>
        <v>1.3663785424995937E-2</v>
      </c>
      <c r="AP16" s="106">
        <f t="shared" si="5"/>
        <v>35.802524707150567</v>
      </c>
      <c r="AQ16" s="107">
        <f t="shared" si="6"/>
        <v>38.677228560412686</v>
      </c>
      <c r="AR16" s="107">
        <f t="shared" si="7"/>
        <v>34.879912726017679</v>
      </c>
      <c r="AS16" s="107">
        <f t="shared" si="8"/>
        <v>37.618794628501192</v>
      </c>
      <c r="AT16" s="107">
        <f t="shared" si="9"/>
        <v>0.76141425287113706</v>
      </c>
      <c r="AU16" s="120">
        <f t="shared" si="10"/>
        <v>1.219631660173236</v>
      </c>
    </row>
    <row r="17" spans="1:47" ht="14.45" customHeight="1" x14ac:dyDescent="0.25">
      <c r="A17" s="75"/>
      <c r="B17" s="99" t="s">
        <v>78</v>
      </c>
      <c r="C17" s="100">
        <v>777</v>
      </c>
      <c r="D17" s="101">
        <v>2</v>
      </c>
      <c r="E17" s="101">
        <v>254</v>
      </c>
      <c r="F17" s="102">
        <v>0.4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2.5740025740025739E-3</v>
      </c>
      <c r="R17" s="109">
        <f t="shared" si="14"/>
        <v>2.6400163424290051E-3</v>
      </c>
      <c r="S17" s="110">
        <f t="shared" si="15"/>
        <v>1.5748031496062994E-3</v>
      </c>
      <c r="T17" s="111">
        <f t="shared" si="19"/>
        <v>1.3120624955004254E-2</v>
      </c>
      <c r="U17" s="112">
        <f t="shared" si="20"/>
        <v>96219.592533423347</v>
      </c>
      <c r="V17" s="112">
        <f t="shared" si="21"/>
        <v>478202.03483771626</v>
      </c>
      <c r="W17" s="113">
        <f>SUM(V17:V$24)</f>
        <v>3120897.0720957494</v>
      </c>
      <c r="X17" s="114">
        <f t="shared" si="0"/>
        <v>477448.96076710569</v>
      </c>
      <c r="Y17" s="112">
        <f>SUM(X17:X$24)</f>
        <v>3025722.8627580269</v>
      </c>
      <c r="Z17" s="112">
        <f t="shared" si="1"/>
        <v>753.07407061057688</v>
      </c>
      <c r="AA17" s="113">
        <f>SUM(Z17:Z$24)</f>
        <v>95174.209337722219</v>
      </c>
      <c r="AB17" s="106">
        <f t="shared" si="2"/>
        <v>32.435151614383088</v>
      </c>
      <c r="AC17" s="107">
        <f t="shared" si="3"/>
        <v>31.446016170843748</v>
      </c>
      <c r="AD17" s="115">
        <f t="shared" si="16"/>
        <v>96.950421396825789</v>
      </c>
      <c r="AE17" s="107">
        <f t="shared" si="4"/>
        <v>0.98913544353933947</v>
      </c>
      <c r="AF17" s="116">
        <f t="shared" si="17"/>
        <v>3.0495786031742056</v>
      </c>
      <c r="AH17" s="117">
        <f t="shared" si="25"/>
        <v>8.4946036568871638E-5</v>
      </c>
      <c r="AI17" s="118">
        <f t="shared" si="18"/>
        <v>6.1902486009696432E-6</v>
      </c>
      <c r="AJ17" s="118">
        <f t="shared" si="22"/>
        <v>713679749.38255548</v>
      </c>
      <c r="AK17" s="118">
        <f>SUM(AJ17:AJ$24)/U17/U17</f>
        <v>0.50554454423706607</v>
      </c>
      <c r="AL17" s="118">
        <f t="shared" si="23"/>
        <v>668592496.54024053</v>
      </c>
      <c r="AM17" s="118">
        <f>SUM(AL17:AL$24)/U17/U17</f>
        <v>0.45740251854113551</v>
      </c>
      <c r="AN17" s="118">
        <f t="shared" si="24"/>
        <v>2198823.6676555397</v>
      </c>
      <c r="AO17" s="119">
        <f>SUM(AN17:AN$24)/U17/U17</f>
        <v>1.3665484231000072E-2</v>
      </c>
      <c r="AP17" s="106">
        <f t="shared" si="5"/>
        <v>31.041559162788609</v>
      </c>
      <c r="AQ17" s="107">
        <f t="shared" si="6"/>
        <v>33.828744065977567</v>
      </c>
      <c r="AR17" s="107">
        <f t="shared" si="7"/>
        <v>30.120437989359296</v>
      </c>
      <c r="AS17" s="107">
        <f t="shared" si="8"/>
        <v>32.771594352328201</v>
      </c>
      <c r="AT17" s="107">
        <f t="shared" si="9"/>
        <v>0.76001249789266301</v>
      </c>
      <c r="AU17" s="120">
        <f t="shared" si="10"/>
        <v>1.2182583891860159</v>
      </c>
    </row>
    <row r="18" spans="1:47" ht="14.45" customHeight="1" x14ac:dyDescent="0.25">
      <c r="A18" s="75"/>
      <c r="B18" s="99" t="s">
        <v>79</v>
      </c>
      <c r="C18" s="100">
        <v>757</v>
      </c>
      <c r="D18" s="101">
        <v>5</v>
      </c>
      <c r="E18" s="101">
        <v>253</v>
      </c>
      <c r="F18" s="102">
        <v>0.8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6.6050198150594455E-3</v>
      </c>
      <c r="R18" s="109">
        <f t="shared" si="14"/>
        <v>6.5565066735964791E-3</v>
      </c>
      <c r="S18" s="110">
        <f t="shared" si="15"/>
        <v>3.1620553359683794E-3</v>
      </c>
      <c r="T18" s="111">
        <f t="shared" si="19"/>
        <v>3.2290248843840644E-2</v>
      </c>
      <c r="U18" s="112">
        <f t="shared" si="20"/>
        <v>94957.131346468974</v>
      </c>
      <c r="V18" s="112">
        <f t="shared" si="21"/>
        <v>467655.95664265973</v>
      </c>
      <c r="W18" s="113">
        <f>SUM(V18:V$24)</f>
        <v>2642695.0372580332</v>
      </c>
      <c r="X18" s="114">
        <f t="shared" si="0"/>
        <v>466177.20262956043</v>
      </c>
      <c r="Y18" s="112">
        <f>SUM(X18:X$24)</f>
        <v>2548273.9019909212</v>
      </c>
      <c r="Z18" s="112">
        <f t="shared" si="1"/>
        <v>1478.7540130993193</v>
      </c>
      <c r="AA18" s="113">
        <f>SUM(Z18:Z$24)</f>
        <v>94421.135267111647</v>
      </c>
      <c r="AB18" s="106">
        <f t="shared" si="2"/>
        <v>27.830400937615341</v>
      </c>
      <c r="AC18" s="107">
        <f t="shared" si="3"/>
        <v>26.836045548733608</v>
      </c>
      <c r="AD18" s="115">
        <f t="shared" si="16"/>
        <v>96.427089242764836</v>
      </c>
      <c r="AE18" s="107">
        <f t="shared" si="4"/>
        <v>0.99435538888172981</v>
      </c>
      <c r="AF18" s="116">
        <f t="shared" si="17"/>
        <v>3.5729107572351473</v>
      </c>
      <c r="AH18" s="117">
        <f t="shared" si="25"/>
        <v>2.0179848280709334E-4</v>
      </c>
      <c r="AI18" s="118">
        <f t="shared" si="18"/>
        <v>1.2458722300476891E-5</v>
      </c>
      <c r="AJ18" s="118">
        <f t="shared" si="22"/>
        <v>1229573346.3924453</v>
      </c>
      <c r="AK18" s="118">
        <f>SUM(AJ18:AJ$24)/U18/U18</f>
        <v>0.43992689358606168</v>
      </c>
      <c r="AL18" s="118">
        <f t="shared" si="23"/>
        <v>1137808149.2875757</v>
      </c>
      <c r="AM18" s="118">
        <f>SUM(AL18:AL$24)/U18/U18</f>
        <v>0.39549658495001244</v>
      </c>
      <c r="AN18" s="118">
        <f t="shared" si="24"/>
        <v>4613377.2623064592</v>
      </c>
      <c r="AO18" s="119">
        <f>SUM(AN18:AN$24)/U18/U18</f>
        <v>1.3787409711328004E-2</v>
      </c>
      <c r="AP18" s="106">
        <f t="shared" si="5"/>
        <v>26.530392032107301</v>
      </c>
      <c r="AQ18" s="107">
        <f t="shared" si="6"/>
        <v>29.130409843123381</v>
      </c>
      <c r="AR18" s="107">
        <f t="shared" si="7"/>
        <v>25.603430572050311</v>
      </c>
      <c r="AS18" s="107">
        <f t="shared" si="8"/>
        <v>28.068660525416906</v>
      </c>
      <c r="AT18" s="107">
        <f t="shared" si="9"/>
        <v>0.76421257855075808</v>
      </c>
      <c r="AU18" s="120">
        <f t="shared" si="10"/>
        <v>1.2244981992127015</v>
      </c>
    </row>
    <row r="19" spans="1:47" ht="14.45" customHeight="1" x14ac:dyDescent="0.25">
      <c r="A19" s="75"/>
      <c r="B19" s="99" t="s">
        <v>80</v>
      </c>
      <c r="C19" s="100">
        <v>960</v>
      </c>
      <c r="D19" s="101">
        <v>7</v>
      </c>
      <c r="E19" s="101">
        <v>315</v>
      </c>
      <c r="F19" s="102">
        <v>2.4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7.2916666666666668E-3</v>
      </c>
      <c r="R19" s="109">
        <f t="shared" si="14"/>
        <v>7.2895180351859809E-3</v>
      </c>
      <c r="S19" s="110">
        <f t="shared" si="15"/>
        <v>7.619047619047619E-3</v>
      </c>
      <c r="T19" s="111">
        <f t="shared" si="19"/>
        <v>3.5841878193431743E-2</v>
      </c>
      <c r="U19" s="112">
        <f t="shared" si="20"/>
        <v>91890.941945794228</v>
      </c>
      <c r="V19" s="112">
        <f t="shared" si="21"/>
        <v>451819.16450486361</v>
      </c>
      <c r="W19" s="113">
        <f>SUM(V19:V$24)</f>
        <v>2175039.0806153733</v>
      </c>
      <c r="X19" s="114">
        <f t="shared" si="0"/>
        <v>448376.73277530272</v>
      </c>
      <c r="Y19" s="112">
        <f>SUM(X19:X$24)</f>
        <v>2082096.6993613613</v>
      </c>
      <c r="Z19" s="112">
        <f t="shared" si="1"/>
        <v>3442.4317295608657</v>
      </c>
      <c r="AA19" s="113">
        <f>SUM(Z19:Z$24)</f>
        <v>92942.381254012318</v>
      </c>
      <c r="AB19" s="106">
        <f t="shared" si="2"/>
        <v>23.669787626057989</v>
      </c>
      <c r="AC19" s="107">
        <f t="shared" si="3"/>
        <v>22.658345374123758</v>
      </c>
      <c r="AD19" s="115">
        <f t="shared" si="16"/>
        <v>95.726863848914562</v>
      </c>
      <c r="AE19" s="107">
        <f t="shared" si="4"/>
        <v>1.0114422519342365</v>
      </c>
      <c r="AF19" s="116">
        <f t="shared" si="17"/>
        <v>4.2731361510854589</v>
      </c>
      <c r="AH19" s="117">
        <f t="shared" si="25"/>
        <v>1.7694233052850851E-4</v>
      </c>
      <c r="AI19" s="118">
        <f t="shared" si="18"/>
        <v>2.4003167404527947E-5</v>
      </c>
      <c r="AJ19" s="118">
        <f t="shared" si="22"/>
        <v>707991259.18814826</v>
      </c>
      <c r="AK19" s="118">
        <f>SUM(AJ19:AJ$24)/U19/U19</f>
        <v>0.32415942833413008</v>
      </c>
      <c r="AL19" s="118">
        <f t="shared" si="23"/>
        <v>647610344.34661925</v>
      </c>
      <c r="AM19" s="118">
        <f>SUM(AL19:AL$24)/U19/U19</f>
        <v>0.28758215012865074</v>
      </c>
      <c r="AN19" s="118">
        <f t="shared" si="24"/>
        <v>6478492.9980967836</v>
      </c>
      <c r="AO19" s="119">
        <f>SUM(AN19:AN$24)/U19/U19</f>
        <v>1.4176515675763651E-2</v>
      </c>
      <c r="AP19" s="106">
        <f t="shared" si="5"/>
        <v>22.553861616015929</v>
      </c>
      <c r="AQ19" s="107">
        <f t="shared" si="6"/>
        <v>24.785713636100049</v>
      </c>
      <c r="AR19" s="107">
        <f t="shared" si="7"/>
        <v>21.607262319396767</v>
      </c>
      <c r="AS19" s="107">
        <f t="shared" si="8"/>
        <v>23.70942842885075</v>
      </c>
      <c r="AT19" s="107">
        <f t="shared" si="9"/>
        <v>0.77807451076161072</v>
      </c>
      <c r="AU19" s="120">
        <f t="shared" si="10"/>
        <v>1.2448099931068624</v>
      </c>
    </row>
    <row r="20" spans="1:47" ht="14.45" customHeight="1" x14ac:dyDescent="0.25">
      <c r="A20" s="75"/>
      <c r="B20" s="99" t="s">
        <v>81</v>
      </c>
      <c r="C20" s="100">
        <v>1276</v>
      </c>
      <c r="D20" s="101">
        <v>20</v>
      </c>
      <c r="E20" s="101">
        <v>431</v>
      </c>
      <c r="F20" s="102">
        <v>3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1.5673981191222569E-2</v>
      </c>
      <c r="R20" s="109">
        <f t="shared" si="14"/>
        <v>1.5376508132600187E-2</v>
      </c>
      <c r="S20" s="110">
        <f t="shared" si="15"/>
        <v>6.9605568445475635E-3</v>
      </c>
      <c r="T20" s="111">
        <f t="shared" si="19"/>
        <v>7.4239855117272088E-2</v>
      </c>
      <c r="U20" s="112">
        <f t="shared" si="20"/>
        <v>88597.397997493361</v>
      </c>
      <c r="V20" s="112">
        <f t="shared" si="21"/>
        <v>427760.18679794658</v>
      </c>
      <c r="W20" s="113">
        <f>SUM(V20:V$24)</f>
        <v>1723219.91611051</v>
      </c>
      <c r="X20" s="114">
        <f t="shared" si="0"/>
        <v>424782.73770190519</v>
      </c>
      <c r="Y20" s="112">
        <f>SUM(X20:X$24)</f>
        <v>1633719.9665860585</v>
      </c>
      <c r="Z20" s="112">
        <f t="shared" si="1"/>
        <v>2977.4490960413914</v>
      </c>
      <c r="AA20" s="113">
        <f>SUM(Z20:Z$24)</f>
        <v>89499.949524451455</v>
      </c>
      <c r="AB20" s="106">
        <f t="shared" si="2"/>
        <v>19.45000592635084</v>
      </c>
      <c r="AC20" s="107">
        <f t="shared" si="3"/>
        <v>18.439818815359345</v>
      </c>
      <c r="AD20" s="115">
        <f t="shared" si="16"/>
        <v>94.806237515727972</v>
      </c>
      <c r="AE20" s="107">
        <f t="shared" si="4"/>
        <v>1.0101871109914946</v>
      </c>
      <c r="AF20" s="116">
        <f t="shared" si="17"/>
        <v>5.1937624842720203</v>
      </c>
      <c r="AH20" s="117">
        <f t="shared" si="25"/>
        <v>2.5511894812010346E-4</v>
      </c>
      <c r="AI20" s="118">
        <f t="shared" si="18"/>
        <v>1.6037372373460293E-5</v>
      </c>
      <c r="AJ20" s="118">
        <f t="shared" si="22"/>
        <v>656742342.98158479</v>
      </c>
      <c r="AK20" s="118">
        <f>SUM(AJ20:AJ$24)/U20/U20</f>
        <v>0.25851244915304727</v>
      </c>
      <c r="AL20" s="118">
        <f t="shared" si="23"/>
        <v>584293185.36651623</v>
      </c>
      <c r="AM20" s="118">
        <f>SUM(AL20:AL$24)/U20/U20</f>
        <v>0.2268574835975409</v>
      </c>
      <c r="AN20" s="118">
        <f t="shared" si="24"/>
        <v>5231553.7062991895</v>
      </c>
      <c r="AO20" s="119">
        <f>SUM(AN20:AN$24)/U20/U20</f>
        <v>1.4424771522691841E-2</v>
      </c>
      <c r="AP20" s="106">
        <f t="shared" si="5"/>
        <v>18.453461183418369</v>
      </c>
      <c r="AQ20" s="107">
        <f t="shared" si="6"/>
        <v>20.446550669283312</v>
      </c>
      <c r="AR20" s="107">
        <f t="shared" si="7"/>
        <v>17.506279470185124</v>
      </c>
      <c r="AS20" s="107">
        <f t="shared" si="8"/>
        <v>19.373358160533567</v>
      </c>
      <c r="AT20" s="107">
        <f t="shared" si="9"/>
        <v>0.77478489714979559</v>
      </c>
      <c r="AU20" s="120">
        <f t="shared" si="10"/>
        <v>1.2455893248331935</v>
      </c>
    </row>
    <row r="21" spans="1:47" ht="14.45" customHeight="1" x14ac:dyDescent="0.25">
      <c r="A21" s="75"/>
      <c r="B21" s="99" t="s">
        <v>82</v>
      </c>
      <c r="C21" s="100">
        <v>1372</v>
      </c>
      <c r="D21" s="101">
        <v>39</v>
      </c>
      <c r="E21" s="101">
        <v>458</v>
      </c>
      <c r="F21" s="102">
        <v>6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2.8425655976676383E-2</v>
      </c>
      <c r="R21" s="109">
        <f t="shared" si="14"/>
        <v>2.869274774290349E-2</v>
      </c>
      <c r="S21" s="110">
        <f t="shared" si="15"/>
        <v>1.3100436681222707E-2</v>
      </c>
      <c r="T21" s="111">
        <f t="shared" si="19"/>
        <v>0.13439752985082706</v>
      </c>
      <c r="U21" s="112">
        <f t="shared" si="20"/>
        <v>82019.940006392164</v>
      </c>
      <c r="V21" s="112">
        <f t="shared" si="21"/>
        <v>384183.39833271975</v>
      </c>
      <c r="W21" s="113">
        <f>SUM(V21:V$24)</f>
        <v>1295459.7293125633</v>
      </c>
      <c r="X21" s="114">
        <f t="shared" si="0"/>
        <v>379150.42804888496</v>
      </c>
      <c r="Y21" s="112">
        <f>SUM(X21:X$24)</f>
        <v>1208937.2288841533</v>
      </c>
      <c r="Z21" s="112">
        <f t="shared" si="1"/>
        <v>5032.9702838347566</v>
      </c>
      <c r="AA21" s="113">
        <f>SUM(Z21:Z$24)</f>
        <v>86522.500428410072</v>
      </c>
      <c r="AB21" s="106">
        <f t="shared" si="2"/>
        <v>15.7944486329983</v>
      </c>
      <c r="AC21" s="107">
        <f t="shared" si="3"/>
        <v>14.73955270864543</v>
      </c>
      <c r="AD21" s="115">
        <f t="shared" si="16"/>
        <v>93.321096868497548</v>
      </c>
      <c r="AE21" s="107">
        <f t="shared" si="4"/>
        <v>1.0548959243528708</v>
      </c>
      <c r="AF21" s="116">
        <f t="shared" si="17"/>
        <v>6.6789031315024587</v>
      </c>
      <c r="AH21" s="117">
        <f t="shared" si="25"/>
        <v>4.0090036669551481E-4</v>
      </c>
      <c r="AI21" s="118">
        <f t="shared" si="18"/>
        <v>2.8228854235772882E-5</v>
      </c>
      <c r="AJ21" s="118">
        <f t="shared" si="22"/>
        <v>622003252.3132298</v>
      </c>
      <c r="AK21" s="118">
        <f>SUM(AJ21:AJ$24)/U21/U21</f>
        <v>0.20401303003485433</v>
      </c>
      <c r="AL21" s="118">
        <f t="shared" si="23"/>
        <v>533371429.9203136</v>
      </c>
      <c r="AM21" s="118">
        <f>SUM(AL21:AL$24)/U21/U21</f>
        <v>0.17784692608997177</v>
      </c>
      <c r="AN21" s="118">
        <f t="shared" si="24"/>
        <v>7912799.2871895572</v>
      </c>
      <c r="AO21" s="119">
        <f>SUM(AN21:AN$24)/U21/U21</f>
        <v>1.605341631688257E-2</v>
      </c>
      <c r="AP21" s="106">
        <f t="shared" si="5"/>
        <v>14.909159721861435</v>
      </c>
      <c r="AQ21" s="107">
        <f t="shared" si="6"/>
        <v>16.679737544135165</v>
      </c>
      <c r="AR21" s="107">
        <f t="shared" si="7"/>
        <v>13.912983442783679</v>
      </c>
      <c r="AS21" s="107">
        <f t="shared" si="8"/>
        <v>15.566121974507181</v>
      </c>
      <c r="AT21" s="107">
        <f t="shared" si="9"/>
        <v>0.8065598534269256</v>
      </c>
      <c r="AU21" s="120">
        <f t="shared" si="10"/>
        <v>1.3032319952788161</v>
      </c>
    </row>
    <row r="22" spans="1:47" ht="14.45" customHeight="1" x14ac:dyDescent="0.25">
      <c r="A22" s="75"/>
      <c r="B22" s="99" t="s">
        <v>83</v>
      </c>
      <c r="C22" s="100">
        <v>912</v>
      </c>
      <c r="D22" s="101">
        <v>23</v>
      </c>
      <c r="E22" s="101">
        <v>307</v>
      </c>
      <c r="F22" s="102">
        <v>9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2.5219298245614034E-2</v>
      </c>
      <c r="R22" s="109">
        <f t="shared" si="14"/>
        <v>2.4613809069920577E-2</v>
      </c>
      <c r="S22" s="110">
        <f t="shared" si="15"/>
        <v>2.9315960912052116E-2</v>
      </c>
      <c r="T22" s="111">
        <f t="shared" si="19"/>
        <v>0.11634193103471317</v>
      </c>
      <c r="U22" s="112">
        <f t="shared" si="20"/>
        <v>70996.662671020022</v>
      </c>
      <c r="V22" s="112">
        <f t="shared" si="21"/>
        <v>335579.46308524197</v>
      </c>
      <c r="W22" s="113">
        <f>SUM(V22:V$24)</f>
        <v>911276.33097984362</v>
      </c>
      <c r="X22" s="114">
        <f t="shared" si="0"/>
        <v>325741.62866254756</v>
      </c>
      <c r="Y22" s="112">
        <f>SUM(X22:X$24)</f>
        <v>829786.80083526822</v>
      </c>
      <c r="Z22" s="112">
        <f t="shared" si="1"/>
        <v>9837.83442269439</v>
      </c>
      <c r="AA22" s="113">
        <f>SUM(Z22:Z$24)</f>
        <v>81489.530144575314</v>
      </c>
      <c r="AB22" s="106">
        <f t="shared" si="2"/>
        <v>12.835481228215754</v>
      </c>
      <c r="AC22" s="107">
        <f t="shared" si="3"/>
        <v>11.687687415397022</v>
      </c>
      <c r="AD22" s="115">
        <f t="shared" si="16"/>
        <v>91.057648775212414</v>
      </c>
      <c r="AE22" s="107">
        <f t="shared" si="4"/>
        <v>1.1477938128187306</v>
      </c>
      <c r="AF22" s="116">
        <f t="shared" si="17"/>
        <v>8.9423512247875738</v>
      </c>
      <c r="AH22" s="117">
        <f t="shared" si="25"/>
        <v>5.2003065729745441E-4</v>
      </c>
      <c r="AI22" s="118">
        <f t="shared" si="18"/>
        <v>9.269229755001677E-5</v>
      </c>
      <c r="AJ22" s="118">
        <f t="shared" si="22"/>
        <v>348199629.87074953</v>
      </c>
      <c r="AK22" s="118">
        <f>SUM(AJ22:AJ$24)/U22/U22</f>
        <v>0.14888279155422282</v>
      </c>
      <c r="AL22" s="118">
        <f t="shared" si="23"/>
        <v>289312543.54749244</v>
      </c>
      <c r="AM22" s="118">
        <f>SUM(AL22:AL$24)/U22/U22</f>
        <v>0.1315443954432666</v>
      </c>
      <c r="AN22" s="118">
        <f t="shared" si="24"/>
        <v>14282297.051173687</v>
      </c>
      <c r="AO22" s="119">
        <f>SUM(AN22:AN$24)/U22/U22</f>
        <v>1.9855640755478549E-2</v>
      </c>
      <c r="AP22" s="106">
        <f t="shared" si="5"/>
        <v>12.079208703239008</v>
      </c>
      <c r="AQ22" s="107">
        <f t="shared" si="6"/>
        <v>13.591753753192499</v>
      </c>
      <c r="AR22" s="107">
        <f t="shared" si="7"/>
        <v>10.976814044440665</v>
      </c>
      <c r="AS22" s="107">
        <f t="shared" si="8"/>
        <v>12.398560786353379</v>
      </c>
      <c r="AT22" s="107">
        <f t="shared" si="9"/>
        <v>0.87161012480250033</v>
      </c>
      <c r="AU22" s="120">
        <f t="shared" si="10"/>
        <v>1.4239775008349609</v>
      </c>
    </row>
    <row r="23" spans="1:47" ht="14.45" customHeight="1" x14ac:dyDescent="0.25">
      <c r="A23" s="75"/>
      <c r="B23" s="99" t="s">
        <v>84</v>
      </c>
      <c r="C23" s="100">
        <v>721</v>
      </c>
      <c r="D23" s="101">
        <v>46</v>
      </c>
      <c r="E23" s="101">
        <v>236</v>
      </c>
      <c r="F23" s="102">
        <v>19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6.3800277392510402E-2</v>
      </c>
      <c r="R23" s="109">
        <f t="shared" si="14"/>
        <v>6.4783011692965423E-2</v>
      </c>
      <c r="S23" s="110">
        <f t="shared" si="15"/>
        <v>8.050847457627118E-2</v>
      </c>
      <c r="T23" s="111">
        <f>5*R23/(1+5*(1-O23)*R23)</f>
        <v>0.28074839866978002</v>
      </c>
      <c r="U23" s="112">
        <f t="shared" si="20"/>
        <v>62736.77383885342</v>
      </c>
      <c r="V23" s="112">
        <f>5*U23*((1-T23)+O23*T23)</f>
        <v>271880.67261279869</v>
      </c>
      <c r="W23" s="113">
        <f>SUM(V23:V$24)</f>
        <v>575696.86789460154</v>
      </c>
      <c r="X23" s="114">
        <f t="shared" si="0"/>
        <v>249991.97439397167</v>
      </c>
      <c r="Y23" s="112">
        <f>SUM(X23:X$24)</f>
        <v>504045.17217272066</v>
      </c>
      <c r="Z23" s="112">
        <f t="shared" si="1"/>
        <v>21888.698218827012</v>
      </c>
      <c r="AA23" s="113">
        <f>SUM(Z23:Z$24)</f>
        <v>71651.695721880926</v>
      </c>
      <c r="AB23" s="106">
        <f t="shared" si="2"/>
        <v>9.1763862351823313</v>
      </c>
      <c r="AC23" s="107">
        <f t="shared" si="3"/>
        <v>8.0342858156432833</v>
      </c>
      <c r="AD23" s="115">
        <f t="shared" si="16"/>
        <v>87.553919481285263</v>
      </c>
      <c r="AE23" s="107">
        <f t="shared" si="4"/>
        <v>1.1421004195390489</v>
      </c>
      <c r="AF23" s="116">
        <f t="shared" si="17"/>
        <v>12.446080518714739</v>
      </c>
      <c r="AH23" s="117">
        <f>IF(D23=0,0,T23*T23*(1-T23)/D23)</f>
        <v>1.2324167192360228E-3</v>
      </c>
      <c r="AI23" s="118">
        <f t="shared" si="18"/>
        <v>3.1367313600708932E-4</v>
      </c>
      <c r="AJ23" s="118">
        <f t="shared" si="22"/>
        <v>402247968.3509171</v>
      </c>
      <c r="AK23" s="118">
        <f>SUM(AJ23:AJ$24)/U23/U23</f>
        <v>0.1021996704792643</v>
      </c>
      <c r="AL23" s="118">
        <f t="shared" si="23"/>
        <v>319247103.23169279</v>
      </c>
      <c r="AM23" s="118">
        <f>SUM(AL23:AL$24)/U23/U23</f>
        <v>9.4956719244053342E-2</v>
      </c>
      <c r="AN23" s="118">
        <f t="shared" si="24"/>
        <v>31307265.483630557</v>
      </c>
      <c r="AO23" s="119">
        <f>SUM(AN23:AN$24)/U23/U23</f>
        <v>2.1799465880295753E-2</v>
      </c>
      <c r="AP23" s="106">
        <f t="shared" si="5"/>
        <v>8.5498000446920344</v>
      </c>
      <c r="AQ23" s="107">
        <f t="shared" si="6"/>
        <v>9.8029724256726283</v>
      </c>
      <c r="AR23" s="107">
        <f t="shared" si="7"/>
        <v>7.4303108719180031</v>
      </c>
      <c r="AS23" s="107">
        <f t="shared" si="8"/>
        <v>8.6382607593685634</v>
      </c>
      <c r="AT23" s="107">
        <f t="shared" si="9"/>
        <v>0.85271343274499123</v>
      </c>
      <c r="AU23" s="120">
        <f t="shared" si="10"/>
        <v>1.4314874063331067</v>
      </c>
    </row>
    <row r="24" spans="1:47" ht="14.45" customHeight="1" x14ac:dyDescent="0.25">
      <c r="A24" s="51"/>
      <c r="B24" s="121" t="s">
        <v>85</v>
      </c>
      <c r="C24" s="122">
        <v>701</v>
      </c>
      <c r="D24" s="123">
        <v>93</v>
      </c>
      <c r="E24" s="123">
        <v>232</v>
      </c>
      <c r="F24" s="124">
        <v>38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0.13266761768901569</v>
      </c>
      <c r="R24" s="131">
        <f t="shared" si="14"/>
        <v>0.14852244793610533</v>
      </c>
      <c r="S24" s="132">
        <f t="shared" si="15"/>
        <v>0.16379310344827586</v>
      </c>
      <c r="T24" s="128">
        <v>1</v>
      </c>
      <c r="U24" s="133">
        <f>U23*(1-T23)</f>
        <v>45123.525045887174</v>
      </c>
      <c r="V24" s="133">
        <f>U24/R24</f>
        <v>303816.19528180285</v>
      </c>
      <c r="W24" s="134">
        <f>SUM(V24:V$24)</f>
        <v>303816.19528180285</v>
      </c>
      <c r="X24" s="128">
        <f t="shared" si="0"/>
        <v>254053.19777874896</v>
      </c>
      <c r="Y24" s="133">
        <f>SUM(X24:X$24)</f>
        <v>254053.19777874896</v>
      </c>
      <c r="Z24" s="133">
        <f t="shared" si="1"/>
        <v>49762.997503053914</v>
      </c>
      <c r="AA24" s="134">
        <f>SUM(Z24:Z$24)</f>
        <v>49762.997503053914</v>
      </c>
      <c r="AB24" s="135">
        <f t="shared" si="2"/>
        <v>6.7329889447432354</v>
      </c>
      <c r="AC24" s="129">
        <f t="shared" si="3"/>
        <v>5.6301717900008095</v>
      </c>
      <c r="AD24" s="136">
        <f t="shared" si="16"/>
        <v>83.620689655172413</v>
      </c>
      <c r="AE24" s="129">
        <f t="shared" si="4"/>
        <v>1.1028171547424266</v>
      </c>
      <c r="AF24" s="137">
        <f t="shared" si="17"/>
        <v>16.379310344827587</v>
      </c>
      <c r="AH24" s="138">
        <f>0</f>
        <v>0</v>
      </c>
      <c r="AI24" s="139">
        <f t="shared" si="18"/>
        <v>5.9036604616835456E-4</v>
      </c>
      <c r="AJ24" s="139">
        <v>0</v>
      </c>
      <c r="AK24" s="139">
        <f>(1-R24)/R24/R24/D24</f>
        <v>0.41505538908915479</v>
      </c>
      <c r="AL24" s="139">
        <f>V24*V24*AI24</f>
        <v>54493313.132356659</v>
      </c>
      <c r="AM24" s="139">
        <f>(1-S24)*(1-S24)*(1-R24)/R24/R24/D24+AI24/R24/R24</f>
        <v>0.31698729621887067</v>
      </c>
      <c r="AN24" s="139">
        <f>V24*V24*AI24</f>
        <v>54493313.132356659</v>
      </c>
      <c r="AO24" s="140">
        <f>S24*S24*(1-R24)/R24/R24/D24+AI24/R24/R24</f>
        <v>3.7898327693404524E-2</v>
      </c>
      <c r="AP24" s="135">
        <f t="shared" si="5"/>
        <v>5.4702630114050077</v>
      </c>
      <c r="AQ24" s="129">
        <f t="shared" si="6"/>
        <v>7.9957148780814631</v>
      </c>
      <c r="AR24" s="129">
        <f t="shared" si="7"/>
        <v>4.5266599426904088</v>
      </c>
      <c r="AS24" s="129">
        <f t="shared" si="8"/>
        <v>6.7336836373112101</v>
      </c>
      <c r="AT24" s="129">
        <f t="shared" si="9"/>
        <v>0.72125429535097219</v>
      </c>
      <c r="AU24" s="141">
        <f t="shared" si="10"/>
        <v>1.484380014133881</v>
      </c>
    </row>
    <row r="25" spans="1:47" ht="14.45" customHeight="1" x14ac:dyDescent="0.15">
      <c r="A25" s="75" t="s">
        <v>86</v>
      </c>
      <c r="B25" s="76" t="s">
        <v>68</v>
      </c>
      <c r="C25" s="142">
        <v>562</v>
      </c>
      <c r="D25" s="78">
        <v>0</v>
      </c>
      <c r="E25" s="78">
        <v>186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8549426.2447475418</v>
      </c>
      <c r="X25" s="153">
        <f t="shared" si="0"/>
        <v>500000</v>
      </c>
      <c r="Y25" s="151">
        <f>SUM(X25:X$42)</f>
        <v>8289318.248614124</v>
      </c>
      <c r="Z25" s="151">
        <f t="shared" si="1"/>
        <v>0</v>
      </c>
      <c r="AA25" s="152">
        <f>SUM(Z25:Z$42)</f>
        <v>260107.99613341776</v>
      </c>
      <c r="AB25" s="146">
        <f t="shared" si="2"/>
        <v>85.494262447475421</v>
      </c>
      <c r="AC25" s="147">
        <f t="shared" si="3"/>
        <v>82.893182486141242</v>
      </c>
      <c r="AD25" s="93">
        <f t="shared" si="16"/>
        <v>96.957597051694336</v>
      </c>
      <c r="AE25" s="147">
        <f t="shared" si="4"/>
        <v>2.6010799613341775</v>
      </c>
      <c r="AF25" s="94">
        <f t="shared" si="17"/>
        <v>3.0424029483056678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1.1983950093485625</v>
      </c>
      <c r="AL25" s="96">
        <f>U25*U25*((1-O25)*5*(1-S25)+AC26)^2*AH25+V25*V25*AI25</f>
        <v>0</v>
      </c>
      <c r="AM25" s="96">
        <f>SUM(AL25:AL$42)/U25/U25</f>
        <v>1.0438256438068332</v>
      </c>
      <c r="AN25" s="96">
        <f>U25*U25*((1-O25)*5*S25+AE26)^2*AH25+V25*V25*AI25</f>
        <v>0</v>
      </c>
      <c r="AO25" s="97">
        <f>SUM(AN25:AN$42)/U25/U25</f>
        <v>3.1066212584648884E-2</v>
      </c>
      <c r="AP25" s="146">
        <f t="shared" si="5"/>
        <v>83.348626348805979</v>
      </c>
      <c r="AQ25" s="147">
        <f t="shared" si="6"/>
        <v>87.639898546144863</v>
      </c>
      <c r="AR25" s="147">
        <f t="shared" si="7"/>
        <v>80.890693886111691</v>
      </c>
      <c r="AS25" s="147">
        <f t="shared" si="8"/>
        <v>84.895671086170793</v>
      </c>
      <c r="AT25" s="147">
        <f t="shared" si="9"/>
        <v>2.2556180064604359</v>
      </c>
      <c r="AU25" s="154">
        <f t="shared" si="10"/>
        <v>2.9465419162079192</v>
      </c>
    </row>
    <row r="26" spans="1:47" ht="14.45" customHeight="1" x14ac:dyDescent="0.15">
      <c r="A26" s="155"/>
      <c r="B26" s="99" t="s">
        <v>69</v>
      </c>
      <c r="C26" s="142">
        <v>716</v>
      </c>
      <c r="D26" s="101">
        <v>0</v>
      </c>
      <c r="E26" s="101">
        <v>243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8049426.2447475418</v>
      </c>
      <c r="X26" s="114">
        <f t="shared" si="0"/>
        <v>500000</v>
      </c>
      <c r="Y26" s="112">
        <f>SUM(X26:X$42)</f>
        <v>7789318.248614124</v>
      </c>
      <c r="Z26" s="112">
        <f t="shared" si="1"/>
        <v>0</v>
      </c>
      <c r="AA26" s="113">
        <f>SUM(Z26:Z$42)</f>
        <v>260107.99613341776</v>
      </c>
      <c r="AB26" s="106">
        <f t="shared" si="2"/>
        <v>80.494262447475421</v>
      </c>
      <c r="AC26" s="107">
        <f t="shared" si="3"/>
        <v>77.893182486141242</v>
      </c>
      <c r="AD26" s="115">
        <f t="shared" si="16"/>
        <v>96.768614454935289</v>
      </c>
      <c r="AE26" s="107">
        <f t="shared" si="4"/>
        <v>2.6010799613341775</v>
      </c>
      <c r="AF26" s="116">
        <f t="shared" si="17"/>
        <v>3.2313855450647169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1.1983950093485625</v>
      </c>
      <c r="AL26" s="118">
        <f>U26*U26*((1-O26)*5*(1-S26)+AC27)^2*AH26+V26*V26*AI26</f>
        <v>0</v>
      </c>
      <c r="AM26" s="118">
        <f>SUM(AL26:AL$42)/U26/U26</f>
        <v>1.0438256438068332</v>
      </c>
      <c r="AN26" s="118">
        <f>U26*U26*((1-O26)*5*S26+AE27)^2*AH26+V26*V26*AI26</f>
        <v>0</v>
      </c>
      <c r="AO26" s="119">
        <f>SUM(AN26:AN$42)/U26/U26</f>
        <v>3.1066212584648884E-2</v>
      </c>
      <c r="AP26" s="106">
        <f t="shared" si="5"/>
        <v>78.348626348805979</v>
      </c>
      <c r="AQ26" s="107">
        <f t="shared" si="6"/>
        <v>82.639898546144863</v>
      </c>
      <c r="AR26" s="107">
        <f t="shared" si="7"/>
        <v>75.890693886111691</v>
      </c>
      <c r="AS26" s="107">
        <f t="shared" si="8"/>
        <v>79.895671086170793</v>
      </c>
      <c r="AT26" s="107">
        <f t="shared" si="9"/>
        <v>2.2556180064604359</v>
      </c>
      <c r="AU26" s="120">
        <f t="shared" si="10"/>
        <v>2.9465419162079192</v>
      </c>
    </row>
    <row r="27" spans="1:47" ht="14.45" customHeight="1" x14ac:dyDescent="0.15">
      <c r="A27" s="155"/>
      <c r="B27" s="99" t="s">
        <v>70</v>
      </c>
      <c r="C27" s="142">
        <v>643</v>
      </c>
      <c r="D27" s="101">
        <v>0</v>
      </c>
      <c r="E27" s="101">
        <v>214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7549426.2447475418</v>
      </c>
      <c r="X27" s="114">
        <f t="shared" si="0"/>
        <v>500000</v>
      </c>
      <c r="Y27" s="112">
        <f>SUM(X27:X$42)</f>
        <v>7289318.2486141231</v>
      </c>
      <c r="Z27" s="112">
        <f t="shared" si="1"/>
        <v>0</v>
      </c>
      <c r="AA27" s="113">
        <f>SUM(Z27:Z$42)</f>
        <v>260107.99613341776</v>
      </c>
      <c r="AB27" s="106">
        <f t="shared" si="2"/>
        <v>75.494262447475421</v>
      </c>
      <c r="AC27" s="107">
        <f t="shared" si="3"/>
        <v>72.893182486141228</v>
      </c>
      <c r="AD27" s="115">
        <f t="shared" si="16"/>
        <v>96.554599148320875</v>
      </c>
      <c r="AE27" s="107">
        <f t="shared" si="4"/>
        <v>2.6010799613341775</v>
      </c>
      <c r="AF27" s="116">
        <f t="shared" si="17"/>
        <v>3.4454008516791057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1.1983950093485625</v>
      </c>
      <c r="AL27" s="118">
        <f t="shared" ref="AL27:AL40" si="33">U27*U27*((1-O27)*5*(1-S27)+AC28)^2*AH27+V27*V27*AI27</f>
        <v>0</v>
      </c>
      <c r="AM27" s="118">
        <f>SUM(AL27:AL$42)/U27/U27</f>
        <v>1.0438256438068332</v>
      </c>
      <c r="AN27" s="118">
        <f t="shared" ref="AN27:AN40" si="34">U27*U27*((1-O27)*5*S27+AE28)^2*AH27+V27*V27*AI27</f>
        <v>0</v>
      </c>
      <c r="AO27" s="119">
        <f>SUM(AN27:AN$42)/U27/U27</f>
        <v>3.1066212584648884E-2</v>
      </c>
      <c r="AP27" s="106">
        <f t="shared" si="5"/>
        <v>73.348626348805979</v>
      </c>
      <c r="AQ27" s="107">
        <f t="shared" si="6"/>
        <v>77.639898546144863</v>
      </c>
      <c r="AR27" s="107">
        <f t="shared" si="7"/>
        <v>70.890693886111677</v>
      </c>
      <c r="AS27" s="107">
        <f t="shared" si="8"/>
        <v>74.895671086170779</v>
      </c>
      <c r="AT27" s="107">
        <f t="shared" si="9"/>
        <v>2.2556180064604359</v>
      </c>
      <c r="AU27" s="120">
        <f t="shared" si="10"/>
        <v>2.9465419162079192</v>
      </c>
    </row>
    <row r="28" spans="1:47" ht="14.45" customHeight="1" x14ac:dyDescent="0.15">
      <c r="A28" s="155"/>
      <c r="B28" s="99" t="s">
        <v>71</v>
      </c>
      <c r="C28" s="142">
        <v>589</v>
      </c>
      <c r="D28" s="101">
        <v>0</v>
      </c>
      <c r="E28" s="101">
        <v>202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7049426.2447475418</v>
      </c>
      <c r="X28" s="114">
        <f t="shared" si="0"/>
        <v>500000</v>
      </c>
      <c r="Y28" s="112">
        <f>SUM(X28:X$42)</f>
        <v>6789318.2486141231</v>
      </c>
      <c r="Z28" s="112">
        <f t="shared" si="1"/>
        <v>0</v>
      </c>
      <c r="AA28" s="113">
        <f>SUM(Z28:Z$42)</f>
        <v>260107.99613341776</v>
      </c>
      <c r="AB28" s="106">
        <f t="shared" si="2"/>
        <v>70.494262447475421</v>
      </c>
      <c r="AC28" s="107">
        <f t="shared" si="3"/>
        <v>67.893182486141228</v>
      </c>
      <c r="AD28" s="115">
        <f t="shared" si="16"/>
        <v>96.310224589877464</v>
      </c>
      <c r="AE28" s="107">
        <f t="shared" si="4"/>
        <v>2.6010799613341775</v>
      </c>
      <c r="AF28" s="116">
        <f t="shared" si="17"/>
        <v>3.6897754101225138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1.1983950093485625</v>
      </c>
      <c r="AL28" s="118">
        <f t="shared" si="33"/>
        <v>0</v>
      </c>
      <c r="AM28" s="118">
        <f>SUM(AL28:AL$42)/U28/U28</f>
        <v>1.0438256438068332</v>
      </c>
      <c r="AN28" s="118">
        <f t="shared" si="34"/>
        <v>0</v>
      </c>
      <c r="AO28" s="119">
        <f>SUM(AN28:AN$42)/U28/U28</f>
        <v>3.1066212584648884E-2</v>
      </c>
      <c r="AP28" s="106">
        <f t="shared" si="5"/>
        <v>68.348626348805979</v>
      </c>
      <c r="AQ28" s="107">
        <f t="shared" si="6"/>
        <v>72.639898546144863</v>
      </c>
      <c r="AR28" s="107">
        <f t="shared" si="7"/>
        <v>65.890693886111677</v>
      </c>
      <c r="AS28" s="107">
        <f t="shared" si="8"/>
        <v>69.895671086170779</v>
      </c>
      <c r="AT28" s="107">
        <f t="shared" si="9"/>
        <v>2.2556180064604359</v>
      </c>
      <c r="AU28" s="120">
        <f t="shared" si="10"/>
        <v>2.9465419162079192</v>
      </c>
    </row>
    <row r="29" spans="1:47" ht="14.45" customHeight="1" x14ac:dyDescent="0.15">
      <c r="A29" s="155"/>
      <c r="B29" s="99" t="s">
        <v>72</v>
      </c>
      <c r="C29" s="142">
        <v>393</v>
      </c>
      <c r="D29" s="101">
        <v>0</v>
      </c>
      <c r="E29" s="101">
        <v>124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100000</v>
      </c>
      <c r="V29" s="112">
        <f t="shared" si="30"/>
        <v>500000</v>
      </c>
      <c r="W29" s="113">
        <f>SUM(V29:V$42)</f>
        <v>6549426.2447475428</v>
      </c>
      <c r="X29" s="114">
        <f t="shared" si="0"/>
        <v>500000</v>
      </c>
      <c r="Y29" s="112">
        <f>SUM(X29:X$42)</f>
        <v>6289318.2486141231</v>
      </c>
      <c r="Z29" s="112">
        <f t="shared" si="1"/>
        <v>0</v>
      </c>
      <c r="AA29" s="113">
        <f>SUM(Z29:Z$42)</f>
        <v>260107.99613341776</v>
      </c>
      <c r="AB29" s="106">
        <f t="shared" si="2"/>
        <v>65.494262447475421</v>
      </c>
      <c r="AC29" s="107">
        <f t="shared" si="3"/>
        <v>62.893182486141228</v>
      </c>
      <c r="AD29" s="115">
        <f t="shared" si="16"/>
        <v>96.028537670120045</v>
      </c>
      <c r="AE29" s="107">
        <f t="shared" si="4"/>
        <v>2.6010799613341775</v>
      </c>
      <c r="AF29" s="116">
        <f t="shared" si="17"/>
        <v>3.9714623298799214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1.1983950093485625</v>
      </c>
      <c r="AL29" s="118">
        <f t="shared" si="33"/>
        <v>0</v>
      </c>
      <c r="AM29" s="118">
        <f>SUM(AL29:AL$42)/U29/U29</f>
        <v>1.0438256438068332</v>
      </c>
      <c r="AN29" s="118">
        <f t="shared" si="34"/>
        <v>0</v>
      </c>
      <c r="AO29" s="119">
        <f>SUM(AN29:AN$42)/U29/U29</f>
        <v>3.1066212584648884E-2</v>
      </c>
      <c r="AP29" s="106">
        <f t="shared" si="5"/>
        <v>63.348626348805979</v>
      </c>
      <c r="AQ29" s="107">
        <f t="shared" si="6"/>
        <v>67.639898546144863</v>
      </c>
      <c r="AR29" s="107">
        <f t="shared" si="7"/>
        <v>60.89069388611167</v>
      </c>
      <c r="AS29" s="107">
        <f t="shared" si="8"/>
        <v>64.895671086170779</v>
      </c>
      <c r="AT29" s="107">
        <f t="shared" si="9"/>
        <v>2.2556180064604359</v>
      </c>
      <c r="AU29" s="120">
        <f t="shared" si="10"/>
        <v>2.9465419162079192</v>
      </c>
    </row>
    <row r="30" spans="1:47" ht="14.45" customHeight="1" x14ac:dyDescent="0.15">
      <c r="A30" s="155"/>
      <c r="B30" s="99" t="s">
        <v>73</v>
      </c>
      <c r="C30" s="142">
        <v>465</v>
      </c>
      <c r="D30" s="101">
        <v>1</v>
      </c>
      <c r="E30" s="101">
        <v>163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2.1505376344086021E-3</v>
      </c>
      <c r="R30" s="109">
        <f t="shared" si="14"/>
        <v>2.1402014066132223E-3</v>
      </c>
      <c r="S30" s="110">
        <f t="shared" si="15"/>
        <v>0</v>
      </c>
      <c r="T30" s="111">
        <f t="shared" si="28"/>
        <v>1.0646154460516399E-2</v>
      </c>
      <c r="U30" s="112">
        <f t="shared" si="29"/>
        <v>100000</v>
      </c>
      <c r="V30" s="112">
        <f t="shared" si="30"/>
        <v>497437.03688913491</v>
      </c>
      <c r="W30" s="113">
        <f>SUM(V30:V$42)</f>
        <v>6049426.2447475418</v>
      </c>
      <c r="X30" s="114">
        <f t="shared" si="0"/>
        <v>497437.03688913491</v>
      </c>
      <c r="Y30" s="112">
        <f>SUM(X30:X$42)</f>
        <v>5789318.2486141231</v>
      </c>
      <c r="Z30" s="112">
        <f t="shared" si="1"/>
        <v>0</v>
      </c>
      <c r="AA30" s="113">
        <f>SUM(Z30:Z$42)</f>
        <v>260107.99613341776</v>
      </c>
      <c r="AB30" s="106">
        <f t="shared" si="2"/>
        <v>60.494262447475421</v>
      </c>
      <c r="AC30" s="107">
        <f t="shared" si="3"/>
        <v>57.893182486141228</v>
      </c>
      <c r="AD30" s="115">
        <f t="shared" si="16"/>
        <v>95.700286512968731</v>
      </c>
      <c r="AE30" s="107">
        <f t="shared" si="4"/>
        <v>2.6010799613341775</v>
      </c>
      <c r="AF30" s="116">
        <f t="shared" si="17"/>
        <v>4.2997134870312435</v>
      </c>
      <c r="AH30" s="117">
        <f t="shared" si="31"/>
        <v>1.1213396321185417E-4</v>
      </c>
      <c r="AI30" s="118">
        <f t="shared" si="18"/>
        <v>0</v>
      </c>
      <c r="AJ30" s="118">
        <f t="shared" si="32"/>
        <v>3840750157.6798267</v>
      </c>
      <c r="AK30" s="118">
        <f>SUM(AJ30:AJ$42)/U30/U30</f>
        <v>1.1983950093485625</v>
      </c>
      <c r="AL30" s="118">
        <f t="shared" si="33"/>
        <v>3503429701.3120747</v>
      </c>
      <c r="AM30" s="118">
        <f>SUM(AL30:AL$42)/U30/U30</f>
        <v>1.0438256438068332</v>
      </c>
      <c r="AN30" s="118">
        <f t="shared" si="34"/>
        <v>7750706.4042368932</v>
      </c>
      <c r="AO30" s="119">
        <f>SUM(AN30:AN$42)/U30/U30</f>
        <v>3.1066212584648884E-2</v>
      </c>
      <c r="AP30" s="106">
        <f t="shared" si="5"/>
        <v>58.348626348805979</v>
      </c>
      <c r="AQ30" s="107">
        <f t="shared" si="6"/>
        <v>62.639898546144863</v>
      </c>
      <c r="AR30" s="107">
        <f t="shared" si="7"/>
        <v>55.89069388611167</v>
      </c>
      <c r="AS30" s="107">
        <f t="shared" si="8"/>
        <v>59.895671086170786</v>
      </c>
      <c r="AT30" s="107">
        <f t="shared" si="9"/>
        <v>2.2556180064604359</v>
      </c>
      <c r="AU30" s="120">
        <f t="shared" si="10"/>
        <v>2.9465419162079192</v>
      </c>
    </row>
    <row r="31" spans="1:47" ht="14.45" customHeight="1" x14ac:dyDescent="0.15">
      <c r="A31" s="155"/>
      <c r="B31" s="99" t="s">
        <v>74</v>
      </c>
      <c r="C31" s="142">
        <v>507</v>
      </c>
      <c r="D31" s="101">
        <v>1</v>
      </c>
      <c r="E31" s="101">
        <v>161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1.9723865877712033E-3</v>
      </c>
      <c r="R31" s="109">
        <f t="shared" si="14"/>
        <v>1.9447595223240049E-3</v>
      </c>
      <c r="S31" s="110">
        <f t="shared" si="15"/>
        <v>0</v>
      </c>
      <c r="T31" s="111">
        <f t="shared" si="28"/>
        <v>9.679418273476249E-3</v>
      </c>
      <c r="U31" s="112">
        <f t="shared" si="29"/>
        <v>98935.384553948359</v>
      </c>
      <c r="V31" s="112">
        <f t="shared" si="30"/>
        <v>492419.22106672748</v>
      </c>
      <c r="W31" s="113">
        <f>SUM(V31:V$42)</f>
        <v>5551989.2078584069</v>
      </c>
      <c r="X31" s="114">
        <f t="shared" si="0"/>
        <v>492419.22106672748</v>
      </c>
      <c r="Y31" s="112">
        <f>SUM(X31:X$42)</f>
        <v>5291881.2117249882</v>
      </c>
      <c r="Z31" s="112">
        <f t="shared" si="1"/>
        <v>0</v>
      </c>
      <c r="AA31" s="113">
        <f>SUM(Z31:Z$42)</f>
        <v>260107.99613341776</v>
      </c>
      <c r="AB31" s="106">
        <f t="shared" si="2"/>
        <v>56.1173257969293</v>
      </c>
      <c r="AC31" s="107">
        <f t="shared" si="3"/>
        <v>53.488256356242132</v>
      </c>
      <c r="AD31" s="115">
        <f t="shared" si="16"/>
        <v>95.315048599783722</v>
      </c>
      <c r="AE31" s="107">
        <f t="shared" si="4"/>
        <v>2.6290694406871564</v>
      </c>
      <c r="AF31" s="116">
        <f t="shared" si="17"/>
        <v>4.6849514002162547</v>
      </c>
      <c r="AH31" s="117">
        <f t="shared" si="31"/>
        <v>9.2784262398593073E-5</v>
      </c>
      <c r="AI31" s="118">
        <f t="shared" si="18"/>
        <v>0</v>
      </c>
      <c r="AJ31" s="118">
        <f t="shared" si="32"/>
        <v>2648048830.6604118</v>
      </c>
      <c r="AK31" s="118">
        <f>SUM(AJ31:AJ$42)/U31/U31</f>
        <v>0.83193961635641356</v>
      </c>
      <c r="AL31" s="118">
        <f t="shared" si="33"/>
        <v>2394069314.3744216</v>
      </c>
      <c r="AM31" s="118">
        <f>SUM(AL31:AL$42)/U31/U31</f>
        <v>0.70848771249091291</v>
      </c>
      <c r="AN31" s="118">
        <f t="shared" si="34"/>
        <v>6400738.9648062112</v>
      </c>
      <c r="AO31" s="119">
        <f>SUM(AN31:AN$42)/U31/U31</f>
        <v>3.0946558118105091E-2</v>
      </c>
      <c r="AP31" s="106">
        <f t="shared" si="5"/>
        <v>54.329595607500593</v>
      </c>
      <c r="AQ31" s="107">
        <f t="shared" si="6"/>
        <v>57.905055986358008</v>
      </c>
      <c r="AR31" s="107">
        <f t="shared" si="7"/>
        <v>51.838490798259699</v>
      </c>
      <c r="AS31" s="107">
        <f t="shared" si="8"/>
        <v>55.138021914224566</v>
      </c>
      <c r="AT31" s="107">
        <f t="shared" si="9"/>
        <v>2.2842734174117822</v>
      </c>
      <c r="AU31" s="120">
        <f t="shared" si="10"/>
        <v>2.9738654639625306</v>
      </c>
    </row>
    <row r="32" spans="1:47" ht="14.45" customHeight="1" x14ac:dyDescent="0.15">
      <c r="A32" s="155"/>
      <c r="B32" s="99" t="s">
        <v>75</v>
      </c>
      <c r="C32" s="142">
        <v>723</v>
      </c>
      <c r="D32" s="101">
        <v>0</v>
      </c>
      <c r="E32" s="101">
        <v>237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0</v>
      </c>
      <c r="R32" s="109">
        <f t="shared" si="14"/>
        <v>0</v>
      </c>
      <c r="S32" s="110">
        <f t="shared" si="15"/>
        <v>0</v>
      </c>
      <c r="T32" s="111">
        <f t="shared" si="28"/>
        <v>0</v>
      </c>
      <c r="U32" s="112">
        <f t="shared" si="29"/>
        <v>97977.747584803466</v>
      </c>
      <c r="V32" s="112">
        <f t="shared" si="30"/>
        <v>489888.73792401736</v>
      </c>
      <c r="W32" s="113">
        <f>SUM(V32:V$42)</f>
        <v>5059569.9867916796</v>
      </c>
      <c r="X32" s="114">
        <f t="shared" si="0"/>
        <v>489888.73792401736</v>
      </c>
      <c r="Y32" s="112">
        <f>SUM(X32:X$42)</f>
        <v>4799461.9906582618</v>
      </c>
      <c r="Z32" s="112">
        <f t="shared" si="1"/>
        <v>0</v>
      </c>
      <c r="AA32" s="113">
        <f>SUM(Z32:Z$42)</f>
        <v>260107.99613341776</v>
      </c>
      <c r="AB32" s="106">
        <f t="shared" si="2"/>
        <v>51.63999082967721</v>
      </c>
      <c r="AC32" s="107">
        <f t="shared" si="3"/>
        <v>48.985224798152714</v>
      </c>
      <c r="AD32" s="115">
        <f t="shared" si="16"/>
        <v>94.859088878848482</v>
      </c>
      <c r="AE32" s="107">
        <f t="shared" si="4"/>
        <v>2.654766031524499</v>
      </c>
      <c r="AF32" s="116">
        <f t="shared" si="17"/>
        <v>5.1409111211515164</v>
      </c>
      <c r="AH32" s="117">
        <f t="shared" si="31"/>
        <v>0</v>
      </c>
      <c r="AI32" s="118">
        <f t="shared" si="18"/>
        <v>0</v>
      </c>
      <c r="AJ32" s="118">
        <f t="shared" si="32"/>
        <v>0</v>
      </c>
      <c r="AK32" s="118">
        <f>SUM(AJ32:AJ$42)/U32/U32</f>
        <v>0.57243309802287701</v>
      </c>
      <c r="AL32" s="118">
        <f t="shared" si="33"/>
        <v>0</v>
      </c>
      <c r="AM32" s="118">
        <f>SUM(AL32:AL$42)/U32/U32</f>
        <v>0.47301335103061504</v>
      </c>
      <c r="AN32" s="118">
        <f t="shared" si="34"/>
        <v>0</v>
      </c>
      <c r="AO32" s="119">
        <f>SUM(AN32:AN$42)/U32/U32</f>
        <v>3.0887690652154503E-2</v>
      </c>
      <c r="AP32" s="106">
        <f t="shared" si="5"/>
        <v>50.157068380806507</v>
      </c>
      <c r="AQ32" s="107">
        <f t="shared" si="6"/>
        <v>53.122913278547912</v>
      </c>
      <c r="AR32" s="107">
        <f t="shared" si="7"/>
        <v>47.637215862974905</v>
      </c>
      <c r="AS32" s="107">
        <f t="shared" si="8"/>
        <v>50.333233733330523</v>
      </c>
      <c r="AT32" s="107">
        <f t="shared" si="9"/>
        <v>2.3102981049924098</v>
      </c>
      <c r="AU32" s="120">
        <f t="shared" si="10"/>
        <v>2.9992339580565881</v>
      </c>
    </row>
    <row r="33" spans="1:47" ht="14.45" customHeight="1" x14ac:dyDescent="0.15">
      <c r="A33" s="155"/>
      <c r="B33" s="99" t="s">
        <v>76</v>
      </c>
      <c r="C33" s="142">
        <v>784</v>
      </c>
      <c r="D33" s="101">
        <v>0</v>
      </c>
      <c r="E33" s="101">
        <v>259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0</v>
      </c>
      <c r="R33" s="109">
        <f t="shared" si="14"/>
        <v>0</v>
      </c>
      <c r="S33" s="110">
        <f t="shared" si="15"/>
        <v>0</v>
      </c>
      <c r="T33" s="111">
        <f t="shared" si="28"/>
        <v>0</v>
      </c>
      <c r="U33" s="112">
        <f t="shared" si="29"/>
        <v>97977.747584803466</v>
      </c>
      <c r="V33" s="112">
        <f t="shared" si="30"/>
        <v>489888.73792401736</v>
      </c>
      <c r="W33" s="113">
        <f>SUM(V33:V$42)</f>
        <v>4569681.2488676617</v>
      </c>
      <c r="X33" s="114">
        <f t="shared" si="0"/>
        <v>489888.73792401736</v>
      </c>
      <c r="Y33" s="112">
        <f>SUM(X33:X$42)</f>
        <v>4309573.2527342439</v>
      </c>
      <c r="Z33" s="112">
        <f t="shared" si="1"/>
        <v>0</v>
      </c>
      <c r="AA33" s="113">
        <f>SUM(Z33:Z$42)</f>
        <v>260107.99613341776</v>
      </c>
      <c r="AB33" s="106">
        <f t="shared" si="2"/>
        <v>46.639990829677203</v>
      </c>
      <c r="AC33" s="107">
        <f t="shared" si="3"/>
        <v>43.985224798152707</v>
      </c>
      <c r="AD33" s="115">
        <f t="shared" si="16"/>
        <v>94.307961935028388</v>
      </c>
      <c r="AE33" s="107">
        <f t="shared" si="4"/>
        <v>2.654766031524499</v>
      </c>
      <c r="AF33" s="116">
        <f t="shared" si="17"/>
        <v>5.6920380649716193</v>
      </c>
      <c r="AH33" s="117">
        <f t="shared" si="31"/>
        <v>0</v>
      </c>
      <c r="AI33" s="118">
        <f t="shared" si="18"/>
        <v>0</v>
      </c>
      <c r="AJ33" s="118">
        <f t="shared" si="32"/>
        <v>0</v>
      </c>
      <c r="AK33" s="118">
        <f>SUM(AJ33:AJ$42)/U33/U33</f>
        <v>0.57243309802287701</v>
      </c>
      <c r="AL33" s="118">
        <f t="shared" si="33"/>
        <v>0</v>
      </c>
      <c r="AM33" s="118">
        <f>SUM(AL33:AL$42)/U33/U33</f>
        <v>0.47301335103061504</v>
      </c>
      <c r="AN33" s="118">
        <f t="shared" si="34"/>
        <v>0</v>
      </c>
      <c r="AO33" s="119">
        <f>SUM(AN33:AN$42)/U33/U33</f>
        <v>3.0887690652154503E-2</v>
      </c>
      <c r="AP33" s="106">
        <f t="shared" si="5"/>
        <v>45.1570683808065</v>
      </c>
      <c r="AQ33" s="107">
        <f t="shared" si="6"/>
        <v>48.122913278547905</v>
      </c>
      <c r="AR33" s="107">
        <f t="shared" si="7"/>
        <v>42.637215862974898</v>
      </c>
      <c r="AS33" s="107">
        <f t="shared" si="8"/>
        <v>45.333233733330516</v>
      </c>
      <c r="AT33" s="107">
        <f t="shared" si="9"/>
        <v>2.3102981049924098</v>
      </c>
      <c r="AU33" s="120">
        <f t="shared" si="10"/>
        <v>2.9992339580565881</v>
      </c>
    </row>
    <row r="34" spans="1:47" ht="14.45" customHeight="1" x14ac:dyDescent="0.15">
      <c r="A34" s="155"/>
      <c r="B34" s="99" t="s">
        <v>77</v>
      </c>
      <c r="C34" s="142">
        <v>928</v>
      </c>
      <c r="D34" s="101">
        <v>1</v>
      </c>
      <c r="E34" s="101">
        <v>310</v>
      </c>
      <c r="F34" s="156">
        <v>0.5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1.0775862068965517E-3</v>
      </c>
      <c r="R34" s="109">
        <f t="shared" si="14"/>
        <v>1.075158813069115E-3</v>
      </c>
      <c r="S34" s="110">
        <f t="shared" si="15"/>
        <v>1.6129032258064516E-3</v>
      </c>
      <c r="T34" s="111">
        <f t="shared" si="28"/>
        <v>5.3625631636272661E-3</v>
      </c>
      <c r="U34" s="112">
        <f t="shared" si="29"/>
        <v>97977.747584803466</v>
      </c>
      <c r="V34" s="112">
        <f t="shared" si="30"/>
        <v>488683.02400239184</v>
      </c>
      <c r="W34" s="113">
        <f>SUM(V34:V$42)</f>
        <v>4079792.5109436447</v>
      </c>
      <c r="X34" s="114">
        <f t="shared" si="0"/>
        <v>487894.82557658153</v>
      </c>
      <c r="Y34" s="112">
        <f>SUM(X34:X$42)</f>
        <v>3819684.5148102273</v>
      </c>
      <c r="Z34" s="112">
        <f t="shared" si="1"/>
        <v>788.19842581030946</v>
      </c>
      <c r="AA34" s="113">
        <f>SUM(Z34:Z$42)</f>
        <v>260107.99613341776</v>
      </c>
      <c r="AB34" s="106">
        <f t="shared" si="2"/>
        <v>41.63999082967721</v>
      </c>
      <c r="AC34" s="107">
        <f t="shared" si="3"/>
        <v>38.985224798152714</v>
      </c>
      <c r="AD34" s="115">
        <f t="shared" si="16"/>
        <v>93.624479788231795</v>
      </c>
      <c r="AE34" s="107">
        <f t="shared" si="4"/>
        <v>2.654766031524499</v>
      </c>
      <c r="AF34" s="116">
        <f t="shared" si="17"/>
        <v>6.3755202117682082</v>
      </c>
      <c r="AH34" s="117">
        <f t="shared" si="31"/>
        <v>2.8602872006235488E-5</v>
      </c>
      <c r="AI34" s="118">
        <f t="shared" si="18"/>
        <v>5.1945218354536604E-6</v>
      </c>
      <c r="AJ34" s="118">
        <f t="shared" si="32"/>
        <v>420736880.25263399</v>
      </c>
      <c r="AK34" s="118">
        <f>SUM(AJ34:AJ$42)/U34/U34</f>
        <v>0.57243309802287701</v>
      </c>
      <c r="AL34" s="118">
        <f t="shared" si="33"/>
        <v>366645514.91791403</v>
      </c>
      <c r="AM34" s="118">
        <f>SUM(AL34:AL$42)/U34/U34</f>
        <v>0.47301335103061504</v>
      </c>
      <c r="AN34" s="118">
        <f t="shared" si="34"/>
        <v>3190168.6753742644</v>
      </c>
      <c r="AO34" s="119">
        <f>SUM(AN34:AN$42)/U34/U34</f>
        <v>3.0887690652154503E-2</v>
      </c>
      <c r="AP34" s="106">
        <f t="shared" si="5"/>
        <v>40.157068380806507</v>
      </c>
      <c r="AQ34" s="107">
        <f t="shared" si="6"/>
        <v>43.122913278547912</v>
      </c>
      <c r="AR34" s="107">
        <f t="shared" si="7"/>
        <v>37.637215862974905</v>
      </c>
      <c r="AS34" s="107">
        <f t="shared" si="8"/>
        <v>40.333233733330523</v>
      </c>
      <c r="AT34" s="107">
        <f t="shared" si="9"/>
        <v>2.3102981049924098</v>
      </c>
      <c r="AU34" s="120">
        <f t="shared" si="10"/>
        <v>2.9992339580565881</v>
      </c>
    </row>
    <row r="35" spans="1:47" ht="14.45" customHeight="1" x14ac:dyDescent="0.15">
      <c r="A35" s="155"/>
      <c r="B35" s="99" t="s">
        <v>78</v>
      </c>
      <c r="C35" s="142">
        <v>787</v>
      </c>
      <c r="D35" s="101">
        <v>4</v>
      </c>
      <c r="E35" s="101">
        <v>263</v>
      </c>
      <c r="F35" s="156">
        <v>0.5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5.0825921219822112E-3</v>
      </c>
      <c r="R35" s="109">
        <f t="shared" si="14"/>
        <v>5.1884703574793861E-3</v>
      </c>
      <c r="S35" s="110">
        <f t="shared" si="15"/>
        <v>1.9011406844106464E-3</v>
      </c>
      <c r="T35" s="111">
        <f t="shared" si="28"/>
        <v>2.5631245821321175E-2</v>
      </c>
      <c r="U35" s="112">
        <f t="shared" si="29"/>
        <v>97452.335724750024</v>
      </c>
      <c r="V35" s="112">
        <f t="shared" si="30"/>
        <v>481418.33733756881</v>
      </c>
      <c r="W35" s="113">
        <f>SUM(V35:V$42)</f>
        <v>3591109.4869412528</v>
      </c>
      <c r="X35" s="114">
        <f t="shared" si="0"/>
        <v>480503.09335023502</v>
      </c>
      <c r="Y35" s="112">
        <f>SUM(X35:X$42)</f>
        <v>3331789.6892336458</v>
      </c>
      <c r="Z35" s="112">
        <f t="shared" si="1"/>
        <v>915.24398733378098</v>
      </c>
      <c r="AA35" s="113">
        <f>SUM(Z35:Z$42)</f>
        <v>259319.79770760747</v>
      </c>
      <c r="AB35" s="106">
        <f t="shared" si="2"/>
        <v>36.849906779907144</v>
      </c>
      <c r="AC35" s="107">
        <f t="shared" si="3"/>
        <v>34.1889156832951</v>
      </c>
      <c r="AD35" s="115">
        <f t="shared" si="16"/>
        <v>92.778839000854731</v>
      </c>
      <c r="AE35" s="107">
        <f t="shared" si="4"/>
        <v>2.6609910966120425</v>
      </c>
      <c r="AF35" s="116">
        <f t="shared" si="17"/>
        <v>7.2211609991452681</v>
      </c>
      <c r="AH35" s="117">
        <f t="shared" si="31"/>
        <v>1.600305098895405E-4</v>
      </c>
      <c r="AI35" s="118">
        <f t="shared" si="18"/>
        <v>7.214929081782224E-6</v>
      </c>
      <c r="AJ35" s="118">
        <f t="shared" si="32"/>
        <v>1871201149.2296762</v>
      </c>
      <c r="AK35" s="118">
        <f>SUM(AJ35:AJ$42)/U35/U35</f>
        <v>0.53431997538292841</v>
      </c>
      <c r="AL35" s="118">
        <f t="shared" si="33"/>
        <v>1593443591.2409227</v>
      </c>
      <c r="AM35" s="118">
        <f>SUM(AL35:AL$42)/U35/U35</f>
        <v>0.43952095213292275</v>
      </c>
      <c r="AN35" s="118">
        <f t="shared" si="34"/>
        <v>12964259.83610533</v>
      </c>
      <c r="AO35" s="119">
        <f>SUM(AN35:AN$42)/U35/U35</f>
        <v>3.0885734135885062E-2</v>
      </c>
      <c r="AP35" s="106">
        <f t="shared" si="5"/>
        <v>35.417201779765435</v>
      </c>
      <c r="AQ35" s="107">
        <f t="shared" si="6"/>
        <v>38.282611780048853</v>
      </c>
      <c r="AR35" s="107">
        <f t="shared" si="7"/>
        <v>32.889506706215968</v>
      </c>
      <c r="AS35" s="107">
        <f t="shared" si="8"/>
        <v>35.488324660374232</v>
      </c>
      <c r="AT35" s="107">
        <f t="shared" si="9"/>
        <v>2.3165340800534939</v>
      </c>
      <c r="AU35" s="120">
        <f t="shared" si="10"/>
        <v>3.005448113170591</v>
      </c>
    </row>
    <row r="36" spans="1:47" ht="14.45" customHeight="1" x14ac:dyDescent="0.15">
      <c r="A36" s="155"/>
      <c r="B36" s="99" t="s">
        <v>79</v>
      </c>
      <c r="C36" s="142">
        <v>800</v>
      </c>
      <c r="D36" s="101">
        <v>4</v>
      </c>
      <c r="E36" s="101">
        <v>262</v>
      </c>
      <c r="F36" s="156">
        <v>1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5.0000000000000001E-3</v>
      </c>
      <c r="R36" s="109">
        <f t="shared" si="14"/>
        <v>4.9621215433927248E-3</v>
      </c>
      <c r="S36" s="110">
        <f t="shared" si="15"/>
        <v>3.8167938931297708E-3</v>
      </c>
      <c r="T36" s="111">
        <f t="shared" si="28"/>
        <v>2.4520843539272991E-2</v>
      </c>
      <c r="U36" s="112">
        <f t="shared" si="29"/>
        <v>94954.510951927034</v>
      </c>
      <c r="V36" s="112">
        <f t="shared" si="30"/>
        <v>469227.66523135715</v>
      </c>
      <c r="W36" s="113">
        <f>SUM(V36:V$42)</f>
        <v>3109691.1496036844</v>
      </c>
      <c r="X36" s="114">
        <f t="shared" si="0"/>
        <v>467436.71994421456</v>
      </c>
      <c r="Y36" s="112">
        <f>SUM(X36:X$42)</f>
        <v>2851286.5958834109</v>
      </c>
      <c r="Z36" s="112">
        <f t="shared" si="1"/>
        <v>1790.9452871425844</v>
      </c>
      <c r="AA36" s="113">
        <f>SUM(Z36:Z$42)</f>
        <v>258404.55372027369</v>
      </c>
      <c r="AB36" s="106">
        <f t="shared" si="2"/>
        <v>32.749272450869015</v>
      </c>
      <c r="AC36" s="107">
        <f t="shared" si="3"/>
        <v>30.027921446796164</v>
      </c>
      <c r="AD36" s="115">
        <f t="shared" si="16"/>
        <v>91.690346684325689</v>
      </c>
      <c r="AE36" s="107">
        <f t="shared" si="4"/>
        <v>2.7213510040728566</v>
      </c>
      <c r="AF36" s="116">
        <f t="shared" si="17"/>
        <v>8.3096533156743284</v>
      </c>
      <c r="AH36" s="117">
        <f t="shared" si="31"/>
        <v>1.4663201923319989E-4</v>
      </c>
      <c r="AI36" s="118">
        <f t="shared" si="18"/>
        <v>1.451231289124862E-5</v>
      </c>
      <c r="AJ36" s="118">
        <f t="shared" si="32"/>
        <v>1261372000.8436081</v>
      </c>
      <c r="AK36" s="118">
        <f>SUM(AJ36:AJ$42)/U36/U36</f>
        <v>0.35526680141402489</v>
      </c>
      <c r="AL36" s="118">
        <f t="shared" si="33"/>
        <v>1047768534.8254758</v>
      </c>
      <c r="AM36" s="118">
        <f>SUM(AL36:AL$42)/U36/U36</f>
        <v>0.28622066548766045</v>
      </c>
      <c r="AN36" s="118">
        <f t="shared" si="34"/>
        <v>13409276.570496209</v>
      </c>
      <c r="AO36" s="119">
        <f>SUM(AN36:AN$42)/U36/U36</f>
        <v>3.1094175298268408E-2</v>
      </c>
      <c r="AP36" s="106">
        <f t="shared" si="5"/>
        <v>31.581028921328997</v>
      </c>
      <c r="AQ36" s="107">
        <f t="shared" si="6"/>
        <v>33.917515980409036</v>
      </c>
      <c r="AR36" s="107">
        <f t="shared" si="7"/>
        <v>28.979329386680604</v>
      </c>
      <c r="AS36" s="107">
        <f t="shared" si="8"/>
        <v>31.076513506911724</v>
      </c>
      <c r="AT36" s="107">
        <f t="shared" si="9"/>
        <v>2.3757336089292846</v>
      </c>
      <c r="AU36" s="120">
        <f t="shared" si="10"/>
        <v>3.0669683992164285</v>
      </c>
    </row>
    <row r="37" spans="1:47" ht="14.45" customHeight="1" x14ac:dyDescent="0.15">
      <c r="A37" s="155"/>
      <c r="B37" s="99" t="s">
        <v>80</v>
      </c>
      <c r="C37" s="142">
        <v>1044</v>
      </c>
      <c r="D37" s="101">
        <v>4</v>
      </c>
      <c r="E37" s="101">
        <v>349</v>
      </c>
      <c r="F37" s="156">
        <v>3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3.8314176245210726E-3</v>
      </c>
      <c r="R37" s="109">
        <f t="shared" si="14"/>
        <v>3.8202625405207905E-3</v>
      </c>
      <c r="S37" s="110">
        <f t="shared" si="15"/>
        <v>8.5959885386819486E-3</v>
      </c>
      <c r="T37" s="111">
        <f t="shared" si="28"/>
        <v>1.8932040570797441E-2</v>
      </c>
      <c r="U37" s="112">
        <f t="shared" si="29"/>
        <v>92626.146245526645</v>
      </c>
      <c r="V37" s="112">
        <f t="shared" si="30"/>
        <v>459026.55643082334</v>
      </c>
      <c r="W37" s="113">
        <f>SUM(V37:V$42)</f>
        <v>2640463.4843723271</v>
      </c>
      <c r="X37" s="114">
        <f t="shared" si="0"/>
        <v>455080.76941279334</v>
      </c>
      <c r="Y37" s="112">
        <f>SUM(X37:X$42)</f>
        <v>2383849.875939196</v>
      </c>
      <c r="Z37" s="112">
        <f t="shared" si="1"/>
        <v>3945.7870180300001</v>
      </c>
      <c r="AA37" s="113">
        <f>SUM(Z37:Z$42)</f>
        <v>256613.6084331311</v>
      </c>
      <c r="AB37" s="106">
        <f t="shared" si="2"/>
        <v>28.506675397821031</v>
      </c>
      <c r="AC37" s="107">
        <f t="shared" si="3"/>
        <v>25.736252371120571</v>
      </c>
      <c r="AD37" s="115">
        <f t="shared" si="16"/>
        <v>90.281493762291817</v>
      </c>
      <c r="AE37" s="107">
        <f t="shared" si="4"/>
        <v>2.770423026700457</v>
      </c>
      <c r="AF37" s="116">
        <f t="shared" si="17"/>
        <v>9.718506237708171</v>
      </c>
      <c r="AH37" s="117">
        <f t="shared" si="31"/>
        <v>8.7909124324106811E-5</v>
      </c>
      <c r="AI37" s="118">
        <f t="shared" si="18"/>
        <v>2.4418617535028073E-5</v>
      </c>
      <c r="AJ37" s="118">
        <f t="shared" si="32"/>
        <v>523511995.61528891</v>
      </c>
      <c r="AK37" s="118">
        <f>SUM(AJ37:AJ$42)/U37/U37</f>
        <v>0.22633227691243116</v>
      </c>
      <c r="AL37" s="118">
        <f t="shared" si="33"/>
        <v>423273476.80098069</v>
      </c>
      <c r="AM37" s="118">
        <f>SUM(AL37:AL$42)/U37/U37</f>
        <v>0.17866791587695927</v>
      </c>
      <c r="AN37" s="118">
        <f t="shared" si="34"/>
        <v>11060719.887198225</v>
      </c>
      <c r="AO37" s="119">
        <f>SUM(AN37:AN$42)/U37/U37</f>
        <v>3.1114140873634843E-2</v>
      </c>
      <c r="AP37" s="106">
        <f t="shared" si="5"/>
        <v>27.574217315660338</v>
      </c>
      <c r="AQ37" s="107">
        <f t="shared" si="6"/>
        <v>29.439133479981724</v>
      </c>
      <c r="AR37" s="107">
        <f t="shared" si="7"/>
        <v>24.907777467678756</v>
      </c>
      <c r="AS37" s="107">
        <f t="shared" si="8"/>
        <v>26.564727274562387</v>
      </c>
      <c r="AT37" s="107">
        <f t="shared" si="9"/>
        <v>2.4246946888683443</v>
      </c>
      <c r="AU37" s="120">
        <f t="shared" si="10"/>
        <v>3.1161513645325698</v>
      </c>
    </row>
    <row r="38" spans="1:47" ht="14.45" customHeight="1" x14ac:dyDescent="0.15">
      <c r="A38" s="155"/>
      <c r="B38" s="99" t="s">
        <v>81</v>
      </c>
      <c r="C38" s="142">
        <v>1382</v>
      </c>
      <c r="D38" s="101">
        <v>9</v>
      </c>
      <c r="E38" s="101">
        <v>449</v>
      </c>
      <c r="F38" s="156">
        <v>4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6.5123010130246021E-3</v>
      </c>
      <c r="R38" s="109">
        <f t="shared" si="14"/>
        <v>6.3641586481916392E-3</v>
      </c>
      <c r="S38" s="110">
        <f t="shared" si="15"/>
        <v>8.9086859688195987E-3</v>
      </c>
      <c r="T38" s="111">
        <f t="shared" si="28"/>
        <v>3.1359117201298671E-2</v>
      </c>
      <c r="U38" s="112">
        <f t="shared" si="29"/>
        <v>90872.544286889723</v>
      </c>
      <c r="V38" s="112">
        <f t="shared" si="30"/>
        <v>447770.54190541111</v>
      </c>
      <c r="W38" s="113">
        <f>SUM(V38:V$42)</f>
        <v>2181436.9279415039</v>
      </c>
      <c r="X38" s="114">
        <f t="shared" si="0"/>
        <v>443781.49476148764</v>
      </c>
      <c r="Y38" s="112">
        <f>SUM(X38:X$42)</f>
        <v>1928769.1065264028</v>
      </c>
      <c r="Z38" s="112">
        <f t="shared" si="1"/>
        <v>3989.0471439234843</v>
      </c>
      <c r="AA38" s="113">
        <f>SUM(Z38:Z$42)</f>
        <v>252667.82141510109</v>
      </c>
      <c r="AB38" s="106">
        <f t="shared" si="2"/>
        <v>24.005456709284875</v>
      </c>
      <c r="AC38" s="107">
        <f t="shared" si="3"/>
        <v>21.224992891551164</v>
      </c>
      <c r="AD38" s="115">
        <f t="shared" si="16"/>
        <v>88.417367553526788</v>
      </c>
      <c r="AE38" s="107">
        <f t="shared" si="4"/>
        <v>2.7804638177337107</v>
      </c>
      <c r="AF38" s="116">
        <f t="shared" si="17"/>
        <v>11.582632446473212</v>
      </c>
      <c r="AH38" s="117">
        <f t="shared" si="31"/>
        <v>1.058395396310618E-4</v>
      </c>
      <c r="AI38" s="118">
        <f t="shared" si="18"/>
        <v>1.9664412657301908E-5</v>
      </c>
      <c r="AJ38" s="118">
        <f t="shared" si="32"/>
        <v>423361727.15643877</v>
      </c>
      <c r="AK38" s="118">
        <f>SUM(AJ38:AJ$42)/U38/U38</f>
        <v>0.17175588697075661</v>
      </c>
      <c r="AL38" s="118">
        <f t="shared" si="33"/>
        <v>324900579.37358874</v>
      </c>
      <c r="AM38" s="118">
        <f>SUM(AL38:AL$42)/U38/U38</f>
        <v>0.13437280032289714</v>
      </c>
      <c r="AN38" s="118">
        <f t="shared" si="34"/>
        <v>11020721.288390953</v>
      </c>
      <c r="AO38" s="119">
        <f>SUM(AN38:AN$42)/U38/U38</f>
        <v>3.0987146370226763E-2</v>
      </c>
      <c r="AP38" s="106">
        <f t="shared" si="5"/>
        <v>23.193165249655475</v>
      </c>
      <c r="AQ38" s="107">
        <f t="shared" si="6"/>
        <v>24.817748168914274</v>
      </c>
      <c r="AR38" s="107">
        <f t="shared" si="7"/>
        <v>20.506517735599029</v>
      </c>
      <c r="AS38" s="107">
        <f t="shared" si="8"/>
        <v>21.943468047503298</v>
      </c>
      <c r="AT38" s="107">
        <f t="shared" si="9"/>
        <v>2.4354417583000227</v>
      </c>
      <c r="AU38" s="120">
        <f t="shared" si="10"/>
        <v>3.1254858771673986</v>
      </c>
    </row>
    <row r="39" spans="1:47" ht="14.45" customHeight="1" x14ac:dyDescent="0.15">
      <c r="A39" s="155"/>
      <c r="B39" s="99" t="s">
        <v>82</v>
      </c>
      <c r="C39" s="142">
        <v>1637</v>
      </c>
      <c r="D39" s="101">
        <v>17</v>
      </c>
      <c r="E39" s="101">
        <v>574</v>
      </c>
      <c r="F39" s="156">
        <v>11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1.0384850335980453E-2</v>
      </c>
      <c r="R39" s="109">
        <f t="shared" si="14"/>
        <v>1.0496501062018854E-2</v>
      </c>
      <c r="S39" s="110">
        <f t="shared" si="15"/>
        <v>1.9163763066202089E-2</v>
      </c>
      <c r="T39" s="111">
        <f t="shared" si="28"/>
        <v>5.1245315371744114E-2</v>
      </c>
      <c r="U39" s="112">
        <f t="shared" si="29"/>
        <v>88022.861520216946</v>
      </c>
      <c r="V39" s="112">
        <f t="shared" si="30"/>
        <v>429739.3266456066</v>
      </c>
      <c r="W39" s="113">
        <f>SUM(V39:V$42)</f>
        <v>1733666.3860360929</v>
      </c>
      <c r="X39" s="114">
        <f t="shared" si="0"/>
        <v>421503.90400954097</v>
      </c>
      <c r="Y39" s="112">
        <f>SUM(X39:X$42)</f>
        <v>1484987.6117649153</v>
      </c>
      <c r="Z39" s="112">
        <f t="shared" si="1"/>
        <v>8235.4226360656321</v>
      </c>
      <c r="AA39" s="113">
        <f>SUM(Z39:Z$42)</f>
        <v>248678.77427117759</v>
      </c>
      <c r="AB39" s="106">
        <f t="shared" si="2"/>
        <v>19.69563765701831</v>
      </c>
      <c r="AC39" s="107">
        <f t="shared" si="3"/>
        <v>16.870476443484467</v>
      </c>
      <c r="AD39" s="115">
        <f t="shared" si="16"/>
        <v>85.655903795899036</v>
      </c>
      <c r="AE39" s="107">
        <f t="shared" si="4"/>
        <v>2.825161213533844</v>
      </c>
      <c r="AF39" s="116">
        <f t="shared" si="17"/>
        <v>14.344096204100968</v>
      </c>
      <c r="AH39" s="117">
        <f t="shared" si="31"/>
        <v>1.4655928996806873E-4</v>
      </c>
      <c r="AI39" s="118">
        <f t="shared" si="18"/>
        <v>3.2746538765408644E-5</v>
      </c>
      <c r="AJ39" s="118">
        <f t="shared" si="32"/>
        <v>364396364.9387998</v>
      </c>
      <c r="AK39" s="118">
        <f>SUM(AJ39:AJ$42)/U39/U39</f>
        <v>0.12841562348784394</v>
      </c>
      <c r="AL39" s="118">
        <f t="shared" si="33"/>
        <v>261220229.61116177</v>
      </c>
      <c r="AM39" s="118">
        <f>SUM(AL39:AL$42)/U39/U39</f>
        <v>0.10128075364891032</v>
      </c>
      <c r="AN39" s="118">
        <f t="shared" si="34"/>
        <v>15750981.473221976</v>
      </c>
      <c r="AO39" s="119">
        <f>SUM(AN39:AN$42)/U39/U39</f>
        <v>3.1603610091139128E-2</v>
      </c>
      <c r="AP39" s="106">
        <f t="shared" si="5"/>
        <v>18.993269193040248</v>
      </c>
      <c r="AQ39" s="107">
        <f t="shared" si="6"/>
        <v>20.398006120996371</v>
      </c>
      <c r="AR39" s="107">
        <f t="shared" si="7"/>
        <v>16.246713553262826</v>
      </c>
      <c r="AS39" s="107">
        <f t="shared" si="8"/>
        <v>17.494239333706108</v>
      </c>
      <c r="AT39" s="107">
        <f t="shared" si="9"/>
        <v>2.4767240907611403</v>
      </c>
      <c r="AU39" s="120">
        <f t="shared" si="10"/>
        <v>3.1735983363065476</v>
      </c>
    </row>
    <row r="40" spans="1:47" ht="14.45" customHeight="1" x14ac:dyDescent="0.15">
      <c r="A40" s="155"/>
      <c r="B40" s="99" t="s">
        <v>83</v>
      </c>
      <c r="C40" s="142">
        <v>1066</v>
      </c>
      <c r="D40" s="101">
        <v>10</v>
      </c>
      <c r="E40" s="101">
        <v>340</v>
      </c>
      <c r="F40" s="156">
        <v>14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9.3808630393996256E-3</v>
      </c>
      <c r="R40" s="109">
        <f t="shared" si="14"/>
        <v>9.1408123827021251E-3</v>
      </c>
      <c r="S40" s="110">
        <f t="shared" si="15"/>
        <v>4.1176470588235294E-2</v>
      </c>
      <c r="T40" s="111">
        <f t="shared" si="28"/>
        <v>4.4771594783483637E-2</v>
      </c>
      <c r="U40" s="112">
        <f t="shared" si="29"/>
        <v>83512.10222169006</v>
      </c>
      <c r="V40" s="112">
        <f t="shared" si="30"/>
        <v>409041.32407989423</v>
      </c>
      <c r="W40" s="113">
        <f>SUM(V40:V$42)</f>
        <v>1303927.0593904862</v>
      </c>
      <c r="X40" s="114">
        <f t="shared" si="0"/>
        <v>392198.44602954568</v>
      </c>
      <c r="Y40" s="112">
        <f>SUM(X40:X$42)</f>
        <v>1063483.7077553743</v>
      </c>
      <c r="Z40" s="112">
        <f t="shared" si="1"/>
        <v>16842.878050348587</v>
      </c>
      <c r="AA40" s="113">
        <f>SUM(Z40:Z$42)</f>
        <v>240443.35163511196</v>
      </c>
      <c r="AB40" s="106">
        <f t="shared" si="2"/>
        <v>15.613629937480194</v>
      </c>
      <c r="AC40" s="107">
        <f t="shared" si="3"/>
        <v>12.734486133905063</v>
      </c>
      <c r="AD40" s="115">
        <f t="shared" si="16"/>
        <v>81.560061208676359</v>
      </c>
      <c r="AE40" s="107">
        <f t="shared" si="4"/>
        <v>2.8791438035751322</v>
      </c>
      <c r="AF40" s="116">
        <f t="shared" si="17"/>
        <v>18.439938791323645</v>
      </c>
      <c r="AH40" s="117">
        <f t="shared" si="31"/>
        <v>1.9147512302551589E-4</v>
      </c>
      <c r="AI40" s="118">
        <f t="shared" si="18"/>
        <v>1.1612049664156319E-4</v>
      </c>
      <c r="AJ40" s="118">
        <f t="shared" si="32"/>
        <v>243245642.83151904</v>
      </c>
      <c r="AK40" s="118">
        <f>SUM(AJ40:AJ$42)/U40/U40</f>
        <v>9.0413889486827423E-2</v>
      </c>
      <c r="AL40" s="118">
        <f t="shared" si="33"/>
        <v>169462672.38501233</v>
      </c>
      <c r="AM40" s="118">
        <f>SUM(AL40:AL$42)/U40/U40</f>
        <v>7.5062394232568511E-2</v>
      </c>
      <c r="AN40" s="118">
        <f t="shared" si="34"/>
        <v>30634419.981848039</v>
      </c>
      <c r="AO40" s="119">
        <f>SUM(AN40:AN$42)/U40/U40</f>
        <v>3.2851397028010459E-2</v>
      </c>
      <c r="AP40" s="106">
        <f t="shared" si="5"/>
        <v>15.024279449355687</v>
      </c>
      <c r="AQ40" s="107">
        <f t="shared" si="6"/>
        <v>16.202980425604704</v>
      </c>
      <c r="AR40" s="107">
        <f t="shared" si="7"/>
        <v>12.197494799073825</v>
      </c>
      <c r="AS40" s="107">
        <f t="shared" si="8"/>
        <v>13.271477468736302</v>
      </c>
      <c r="AT40" s="107">
        <f t="shared" si="9"/>
        <v>2.5238946982661883</v>
      </c>
      <c r="AU40" s="120">
        <f t="shared" si="10"/>
        <v>3.2343929088840762</v>
      </c>
    </row>
    <row r="41" spans="1:47" ht="14.45" customHeight="1" x14ac:dyDescent="0.15">
      <c r="A41" s="155"/>
      <c r="B41" s="99" t="s">
        <v>84</v>
      </c>
      <c r="C41" s="142">
        <v>931</v>
      </c>
      <c r="D41" s="101">
        <v>28</v>
      </c>
      <c r="E41" s="101">
        <v>309</v>
      </c>
      <c r="F41" s="156">
        <v>30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3.007518796992481E-2</v>
      </c>
      <c r="R41" s="109">
        <f t="shared" si="14"/>
        <v>3.0474721676890786E-2</v>
      </c>
      <c r="S41" s="110">
        <f t="shared" si="15"/>
        <v>9.7087378640776698E-2</v>
      </c>
      <c r="T41" s="111">
        <f>5*R41/(1+5*(1-O41)*R41)</f>
        <v>0.14254549741771996</v>
      </c>
      <c r="U41" s="112">
        <f t="shared" si="29"/>
        <v>79773.132221503678</v>
      </c>
      <c r="V41" s="112">
        <f>5*U41*((1-T41)+O41*T41)</f>
        <v>373138.79134478624</v>
      </c>
      <c r="W41" s="113">
        <f>SUM(V41:V$42)</f>
        <v>894885.73531059187</v>
      </c>
      <c r="X41" s="114">
        <f t="shared" si="0"/>
        <v>336911.72422393324</v>
      </c>
      <c r="Y41" s="112">
        <f>SUM(X41:X$42)</f>
        <v>671285.26172582852</v>
      </c>
      <c r="Z41" s="112">
        <f t="shared" si="1"/>
        <v>36227.067120853033</v>
      </c>
      <c r="AA41" s="113">
        <f>SUM(Z41:Z$42)</f>
        <v>223600.47358476339</v>
      </c>
      <c r="AB41" s="106">
        <f t="shared" si="2"/>
        <v>11.217883896369887</v>
      </c>
      <c r="AC41" s="107">
        <f t="shared" si="3"/>
        <v>8.4149292253172501</v>
      </c>
      <c r="AD41" s="115">
        <f t="shared" si="16"/>
        <v>75.01351683663195</v>
      </c>
      <c r="AE41" s="107">
        <f t="shared" si="4"/>
        <v>2.8029546710526372</v>
      </c>
      <c r="AF41" s="116">
        <f t="shared" si="17"/>
        <v>24.986483163368046</v>
      </c>
      <c r="AH41" s="117">
        <f>IF(D41=0,0,T41*T41*(1-T41)/D41)</f>
        <v>6.2224305993656707E-4</v>
      </c>
      <c r="AI41" s="118">
        <f t="shared" si="18"/>
        <v>2.8369391439947948E-4</v>
      </c>
      <c r="AJ41" s="118">
        <f>U41*U41*((1-O41)*5+AB42)^2*AH41</f>
        <v>387325344.27742237</v>
      </c>
      <c r="AK41" s="118">
        <f>SUM(AJ41:AJ$42)/U41/U41</f>
        <v>6.0864299280040751E-2</v>
      </c>
      <c r="AL41" s="118">
        <f>U41*U41*((1-O41)*5*(1-S41)+AC42)^2*AH41+V41*V41*AI41</f>
        <v>229731893.16106737</v>
      </c>
      <c r="AM41" s="118">
        <f>SUM(AL41:AL$42)/U41/U41</f>
        <v>5.5634284379260726E-2</v>
      </c>
      <c r="AN41" s="118">
        <f>U41*U41*((1-O41)*5*S41+AE42)^2*AH41+V41*V41*AI41</f>
        <v>74169202.699100077</v>
      </c>
      <c r="AO41" s="119">
        <f>SUM(AN41:AN$42)/U41/U41</f>
        <v>3.1189165336640332E-2</v>
      </c>
      <c r="AP41" s="106">
        <f t="shared" si="5"/>
        <v>10.734338353412241</v>
      </c>
      <c r="AQ41" s="107">
        <f t="shared" si="6"/>
        <v>11.701429439327534</v>
      </c>
      <c r="AR41" s="107">
        <f t="shared" si="7"/>
        <v>7.9526255730805753</v>
      </c>
      <c r="AS41" s="107">
        <f t="shared" si="8"/>
        <v>8.877232877553924</v>
      </c>
      <c r="AT41" s="107">
        <f t="shared" si="9"/>
        <v>2.4568097627306491</v>
      </c>
      <c r="AU41" s="120">
        <f t="shared" si="10"/>
        <v>3.1490995793746253</v>
      </c>
    </row>
    <row r="42" spans="1:47" ht="14.45" customHeight="1" thickBot="1" x14ac:dyDescent="0.2">
      <c r="A42" s="157"/>
      <c r="B42" s="158" t="s">
        <v>85</v>
      </c>
      <c r="C42" s="159">
        <v>1534</v>
      </c>
      <c r="D42" s="160">
        <v>177</v>
      </c>
      <c r="E42" s="160">
        <v>504</v>
      </c>
      <c r="F42" s="161">
        <v>181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0.11538461538461539</v>
      </c>
      <c r="R42" s="168">
        <f t="shared" si="14"/>
        <v>0.1311015468312984</v>
      </c>
      <c r="S42" s="169">
        <f t="shared" si="15"/>
        <v>0.35912698412698413</v>
      </c>
      <c r="T42" s="165">
        <v>1</v>
      </c>
      <c r="U42" s="170">
        <f>U41*(1-T41)</f>
        <v>68401.831408419894</v>
      </c>
      <c r="V42" s="170">
        <f>U42/R42</f>
        <v>521746.94396580564</v>
      </c>
      <c r="W42" s="171">
        <f>SUM(V42:V$42)</f>
        <v>521746.94396580564</v>
      </c>
      <c r="X42" s="165">
        <f t="shared" si="0"/>
        <v>334373.53750189528</v>
      </c>
      <c r="Y42" s="170">
        <f>SUM(X42:X$42)</f>
        <v>334373.53750189528</v>
      </c>
      <c r="Z42" s="170">
        <f t="shared" si="1"/>
        <v>187373.40646391036</v>
      </c>
      <c r="AA42" s="171">
        <f>SUM(Z42:Z$42)</f>
        <v>187373.40646391036</v>
      </c>
      <c r="AB42" s="172">
        <f t="shared" si="2"/>
        <v>7.6276750669219862</v>
      </c>
      <c r="AC42" s="166">
        <f t="shared" si="3"/>
        <v>4.8883711242377013</v>
      </c>
      <c r="AD42" s="173">
        <f t="shared" si="16"/>
        <v>64.087301587301582</v>
      </c>
      <c r="AE42" s="166">
        <f t="shared" si="4"/>
        <v>2.7393039426842849</v>
      </c>
      <c r="AF42" s="174">
        <f t="shared" si="17"/>
        <v>35.912698412698411</v>
      </c>
      <c r="AH42" s="175">
        <f>0</f>
        <v>0</v>
      </c>
      <c r="AI42" s="176">
        <f t="shared" si="18"/>
        <v>4.5665633610881146E-4</v>
      </c>
      <c r="AJ42" s="176">
        <v>0</v>
      </c>
      <c r="AK42" s="176">
        <f>(1-R42)/R42/R42/D42</f>
        <v>0.28561441728599635</v>
      </c>
      <c r="AL42" s="176">
        <f>V42*V42*AI42</f>
        <v>124310930.06571069</v>
      </c>
      <c r="AM42" s="176">
        <f>(1-S42)*(1-S42)*(1-R42)/R42/R42/D42+AI42/R42/R42</f>
        <v>0.14387596303055944</v>
      </c>
      <c r="AN42" s="176">
        <f>V42*V42*AI42</f>
        <v>124310930.06571069</v>
      </c>
      <c r="AO42" s="177">
        <f>S42*S42*(1-R42)/R42/R42/D42+AI42/R42/R42</f>
        <v>6.3405234350774803E-2</v>
      </c>
      <c r="AP42" s="172">
        <f t="shared" si="5"/>
        <v>6.5801941146150318</v>
      </c>
      <c r="AQ42" s="166">
        <f t="shared" si="6"/>
        <v>8.6751560192289396</v>
      </c>
      <c r="AR42" s="166">
        <f t="shared" si="7"/>
        <v>4.1449238163683422</v>
      </c>
      <c r="AS42" s="166">
        <f t="shared" si="8"/>
        <v>5.6318184321070603</v>
      </c>
      <c r="AT42" s="166">
        <f t="shared" si="9"/>
        <v>2.2457681807764609</v>
      </c>
      <c r="AU42" s="178">
        <f t="shared" si="10"/>
        <v>3.2328397045921089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79.980887362319024</v>
      </c>
      <c r="D47" s="194">
        <f t="shared" ref="D47:E82" si="35">AP7</f>
        <v>77.26420400458538</v>
      </c>
      <c r="E47" s="195">
        <f t="shared" si="35"/>
        <v>82.697570720052667</v>
      </c>
      <c r="F47" s="196">
        <f>AC7</f>
        <v>79.022419473975788</v>
      </c>
      <c r="G47" s="194">
        <f t="shared" ref="G47:H82" si="36">AR7</f>
        <v>76.365515527906751</v>
      </c>
      <c r="H47" s="194">
        <f t="shared" si="36"/>
        <v>81.679323420044824</v>
      </c>
      <c r="I47" s="197">
        <f t="shared" ref="I47:J82" si="37">AD7</f>
        <v>98.801628839148393</v>
      </c>
      <c r="J47" s="196">
        <f t="shared" si="37"/>
        <v>0.95846788834325125</v>
      </c>
      <c r="K47" s="194">
        <f t="shared" ref="K47:L82" si="38">AT7</f>
        <v>0.73456361068007903</v>
      </c>
      <c r="L47" s="194">
        <f t="shared" si="38"/>
        <v>1.1823721660064235</v>
      </c>
      <c r="M47" s="198">
        <f>AF7</f>
        <v>1.1983711608516225</v>
      </c>
    </row>
    <row r="48" spans="1:47" ht="14.45" customHeight="1" x14ac:dyDescent="0.25">
      <c r="A48" s="75"/>
      <c r="B48" s="99">
        <v>5</v>
      </c>
      <c r="C48" s="199">
        <f>AB8</f>
        <v>76.469250489774581</v>
      </c>
      <c r="D48" s="199">
        <f t="shared" si="35"/>
        <v>74.645665166507499</v>
      </c>
      <c r="E48" s="200">
        <f t="shared" si="35"/>
        <v>78.292835813041663</v>
      </c>
      <c r="F48" s="201">
        <f>AC8</f>
        <v>75.492764964276091</v>
      </c>
      <c r="G48" s="199">
        <f t="shared" si="36"/>
        <v>73.73311627418795</v>
      </c>
      <c r="H48" s="199">
        <f t="shared" si="36"/>
        <v>77.252413654364233</v>
      </c>
      <c r="I48" s="202">
        <f t="shared" si="37"/>
        <v>98.72303505102478</v>
      </c>
      <c r="J48" s="201">
        <f t="shared" si="37"/>
        <v>0.97648552549849899</v>
      </c>
      <c r="K48" s="199">
        <f t="shared" si="38"/>
        <v>0.74976895647233543</v>
      </c>
      <c r="L48" s="199">
        <f t="shared" si="38"/>
        <v>1.2032020945246624</v>
      </c>
      <c r="M48" s="203">
        <f>AF8</f>
        <v>1.2769649489752408</v>
      </c>
    </row>
    <row r="49" spans="1:13" ht="14.45" customHeight="1" x14ac:dyDescent="0.25">
      <c r="A49" s="75"/>
      <c r="B49" s="99">
        <v>10</v>
      </c>
      <c r="C49" s="199">
        <f t="shared" ref="C49:C62" si="39">AB9</f>
        <v>71.469250489774566</v>
      </c>
      <c r="D49" s="199">
        <f t="shared" si="35"/>
        <v>69.645665166507484</v>
      </c>
      <c r="E49" s="200">
        <f t="shared" si="35"/>
        <v>73.292835813041648</v>
      </c>
      <c r="F49" s="201">
        <f t="shared" ref="F49:F62" si="40">AC9</f>
        <v>70.492764964276077</v>
      </c>
      <c r="G49" s="199">
        <f t="shared" si="36"/>
        <v>68.733116274187935</v>
      </c>
      <c r="H49" s="199">
        <f t="shared" si="36"/>
        <v>72.252413654364219</v>
      </c>
      <c r="I49" s="202">
        <f t="shared" si="37"/>
        <v>98.633698382441821</v>
      </c>
      <c r="J49" s="201">
        <f t="shared" si="37"/>
        <v>0.97648552549849899</v>
      </c>
      <c r="K49" s="199">
        <f t="shared" si="38"/>
        <v>0.74976895647233543</v>
      </c>
      <c r="L49" s="199">
        <f t="shared" si="38"/>
        <v>1.2032020945246624</v>
      </c>
      <c r="M49" s="203">
        <f t="shared" ref="M49:M62" si="41">AF9</f>
        <v>1.3663016175581821</v>
      </c>
    </row>
    <row r="50" spans="1:13" ht="14.45" customHeight="1" x14ac:dyDescent="0.25">
      <c r="A50" s="75"/>
      <c r="B50" s="99">
        <v>15</v>
      </c>
      <c r="C50" s="199">
        <f t="shared" si="39"/>
        <v>66.469250489774581</v>
      </c>
      <c r="D50" s="199">
        <f t="shared" si="35"/>
        <v>64.645665166507499</v>
      </c>
      <c r="E50" s="200">
        <f t="shared" si="35"/>
        <v>68.292835813041663</v>
      </c>
      <c r="F50" s="201">
        <f t="shared" si="40"/>
        <v>65.492764964276063</v>
      </c>
      <c r="G50" s="199">
        <f t="shared" si="36"/>
        <v>63.733116274187921</v>
      </c>
      <c r="H50" s="199">
        <f t="shared" si="36"/>
        <v>67.252413654364204</v>
      </c>
      <c r="I50" s="202">
        <f t="shared" si="37"/>
        <v>98.530921413580955</v>
      </c>
      <c r="J50" s="201">
        <f t="shared" si="37"/>
        <v>0.97648552549849899</v>
      </c>
      <c r="K50" s="199">
        <f t="shared" si="38"/>
        <v>0.74976895647233543</v>
      </c>
      <c r="L50" s="199">
        <f t="shared" si="38"/>
        <v>1.2032020945246624</v>
      </c>
      <c r="M50" s="203">
        <f t="shared" si="41"/>
        <v>1.4690785864190214</v>
      </c>
    </row>
    <row r="51" spans="1:13" ht="14.45" customHeight="1" x14ac:dyDescent="0.25">
      <c r="A51" s="75"/>
      <c r="B51" s="99">
        <v>20</v>
      </c>
      <c r="C51" s="199">
        <f t="shared" si="39"/>
        <v>62.012234206130948</v>
      </c>
      <c r="D51" s="199">
        <f t="shared" si="35"/>
        <v>60.515500188852386</v>
      </c>
      <c r="E51" s="200">
        <f t="shared" si="35"/>
        <v>63.508968223409511</v>
      </c>
      <c r="F51" s="201">
        <f t="shared" si="40"/>
        <v>61.02740871767412</v>
      </c>
      <c r="G51" s="199">
        <f t="shared" si="36"/>
        <v>59.598421849846019</v>
      </c>
      <c r="H51" s="199">
        <f t="shared" si="36"/>
        <v>62.456395585502221</v>
      </c>
      <c r="I51" s="202">
        <f t="shared" si="37"/>
        <v>98.411885169008372</v>
      </c>
      <c r="J51" s="201">
        <f t="shared" si="37"/>
        <v>0.98482548845682594</v>
      </c>
      <c r="K51" s="199">
        <f t="shared" si="38"/>
        <v>0.75676262831874941</v>
      </c>
      <c r="L51" s="199">
        <f t="shared" si="38"/>
        <v>1.2128883485949025</v>
      </c>
      <c r="M51" s="203">
        <f t="shared" si="41"/>
        <v>1.5881148309916229</v>
      </c>
    </row>
    <row r="52" spans="1:13" ht="14.45" customHeight="1" x14ac:dyDescent="0.25">
      <c r="A52" s="75"/>
      <c r="B52" s="99">
        <v>25</v>
      </c>
      <c r="C52" s="199">
        <f t="shared" si="39"/>
        <v>57.012234206130941</v>
      </c>
      <c r="D52" s="199">
        <f t="shared" si="35"/>
        <v>55.515500188852378</v>
      </c>
      <c r="E52" s="200">
        <f t="shared" si="35"/>
        <v>58.508968223409504</v>
      </c>
      <c r="F52" s="201">
        <f t="shared" si="40"/>
        <v>56.027408717674128</v>
      </c>
      <c r="G52" s="199">
        <f t="shared" si="36"/>
        <v>54.598421849846027</v>
      </c>
      <c r="H52" s="199">
        <f t="shared" si="36"/>
        <v>57.456395585502229</v>
      </c>
      <c r="I52" s="202">
        <f t="shared" si="37"/>
        <v>98.272606744552192</v>
      </c>
      <c r="J52" s="201">
        <f t="shared" si="37"/>
        <v>0.98482548845682594</v>
      </c>
      <c r="K52" s="199">
        <f t="shared" si="38"/>
        <v>0.75676262831874941</v>
      </c>
      <c r="L52" s="199">
        <f t="shared" si="38"/>
        <v>1.2128883485949025</v>
      </c>
      <c r="M52" s="203">
        <f t="shared" si="41"/>
        <v>1.7273932554478288</v>
      </c>
    </row>
    <row r="53" spans="1:13" ht="14.45" customHeight="1" x14ac:dyDescent="0.25">
      <c r="A53" s="75"/>
      <c r="B53" s="99">
        <v>30</v>
      </c>
      <c r="C53" s="199">
        <f t="shared" si="39"/>
        <v>52.012234206130955</v>
      </c>
      <c r="D53" s="199">
        <f t="shared" si="35"/>
        <v>50.515500188852393</v>
      </c>
      <c r="E53" s="200">
        <f t="shared" si="35"/>
        <v>53.508968223409518</v>
      </c>
      <c r="F53" s="201">
        <f t="shared" si="40"/>
        <v>51.027408717674128</v>
      </c>
      <c r="G53" s="199">
        <f t="shared" si="36"/>
        <v>49.598421849846027</v>
      </c>
      <c r="H53" s="199">
        <f t="shared" si="36"/>
        <v>52.456395585502229</v>
      </c>
      <c r="I53" s="202">
        <f t="shared" si="37"/>
        <v>98.106550307849034</v>
      </c>
      <c r="J53" s="201">
        <f t="shared" si="37"/>
        <v>0.98482548845682594</v>
      </c>
      <c r="K53" s="199">
        <f t="shared" si="38"/>
        <v>0.75676262831874941</v>
      </c>
      <c r="L53" s="199">
        <f t="shared" si="38"/>
        <v>1.2128883485949025</v>
      </c>
      <c r="M53" s="203">
        <f t="shared" si="41"/>
        <v>1.8934496921509658</v>
      </c>
    </row>
    <row r="54" spans="1:13" ht="14.45" customHeight="1" x14ac:dyDescent="0.25">
      <c r="A54" s="75"/>
      <c r="B54" s="99">
        <v>35</v>
      </c>
      <c r="C54" s="199">
        <f t="shared" si="39"/>
        <v>47.012234206130955</v>
      </c>
      <c r="D54" s="199">
        <f t="shared" si="35"/>
        <v>45.515500188852393</v>
      </c>
      <c r="E54" s="200">
        <f t="shared" si="35"/>
        <v>48.508968223409518</v>
      </c>
      <c r="F54" s="201">
        <f t="shared" si="40"/>
        <v>46.027408717674128</v>
      </c>
      <c r="G54" s="199">
        <f t="shared" si="36"/>
        <v>44.598421849846027</v>
      </c>
      <c r="H54" s="199">
        <f t="shared" si="36"/>
        <v>47.456395585502229</v>
      </c>
      <c r="I54" s="202">
        <f t="shared" si="37"/>
        <v>97.905171908787096</v>
      </c>
      <c r="J54" s="201">
        <f t="shared" si="37"/>
        <v>0.98482548845682594</v>
      </c>
      <c r="K54" s="199">
        <f t="shared" si="38"/>
        <v>0.75676262831874941</v>
      </c>
      <c r="L54" s="199">
        <f t="shared" si="38"/>
        <v>1.2128883485949025</v>
      </c>
      <c r="M54" s="203">
        <f t="shared" si="41"/>
        <v>2.0948280912128889</v>
      </c>
    </row>
    <row r="55" spans="1:13" ht="14.45" customHeight="1" x14ac:dyDescent="0.25">
      <c r="A55" s="75"/>
      <c r="B55" s="99">
        <v>40</v>
      </c>
      <c r="C55" s="199">
        <f t="shared" si="39"/>
        <v>42.012234206130955</v>
      </c>
      <c r="D55" s="199">
        <f t="shared" si="35"/>
        <v>40.515500188852393</v>
      </c>
      <c r="E55" s="200">
        <f t="shared" si="35"/>
        <v>43.508968223409518</v>
      </c>
      <c r="F55" s="201">
        <f t="shared" si="40"/>
        <v>41.027408717674128</v>
      </c>
      <c r="G55" s="199">
        <f t="shared" si="36"/>
        <v>39.598421849846027</v>
      </c>
      <c r="H55" s="199">
        <f t="shared" si="36"/>
        <v>42.456395585502229</v>
      </c>
      <c r="I55" s="202">
        <f t="shared" si="37"/>
        <v>97.655860234366898</v>
      </c>
      <c r="J55" s="201">
        <f t="shared" si="37"/>
        <v>0.98482548845682594</v>
      </c>
      <c r="K55" s="199">
        <f t="shared" si="38"/>
        <v>0.75676262831874941</v>
      </c>
      <c r="L55" s="199">
        <f t="shared" si="38"/>
        <v>1.2128883485949025</v>
      </c>
      <c r="M55" s="203">
        <f t="shared" si="41"/>
        <v>2.3441397656330967</v>
      </c>
    </row>
    <row r="56" spans="1:13" ht="14.45" customHeight="1" x14ac:dyDescent="0.25">
      <c r="A56" s="75"/>
      <c r="B56" s="99">
        <v>45</v>
      </c>
      <c r="C56" s="199">
        <f t="shared" si="39"/>
        <v>37.239876633781627</v>
      </c>
      <c r="D56" s="199">
        <f t="shared" si="35"/>
        <v>35.802524707150567</v>
      </c>
      <c r="E56" s="200">
        <f t="shared" si="35"/>
        <v>38.677228560412686</v>
      </c>
      <c r="F56" s="201">
        <f t="shared" si="40"/>
        <v>36.249353677259435</v>
      </c>
      <c r="G56" s="199">
        <f t="shared" si="36"/>
        <v>34.879912726017679</v>
      </c>
      <c r="H56" s="199">
        <f t="shared" si="36"/>
        <v>37.618794628501192</v>
      </c>
      <c r="I56" s="202">
        <f t="shared" si="37"/>
        <v>97.340155107754427</v>
      </c>
      <c r="J56" s="201">
        <f t="shared" si="37"/>
        <v>0.99052295652218647</v>
      </c>
      <c r="K56" s="199">
        <f t="shared" si="38"/>
        <v>0.76141425287113706</v>
      </c>
      <c r="L56" s="199">
        <f t="shared" si="38"/>
        <v>1.219631660173236</v>
      </c>
      <c r="M56" s="203">
        <f t="shared" si="41"/>
        <v>2.6598448922455549</v>
      </c>
    </row>
    <row r="57" spans="1:13" ht="14.45" customHeight="1" x14ac:dyDescent="0.25">
      <c r="A57" s="75"/>
      <c r="B57" s="99">
        <v>50</v>
      </c>
      <c r="C57" s="199">
        <f t="shared" si="39"/>
        <v>32.435151614383088</v>
      </c>
      <c r="D57" s="199">
        <f t="shared" si="35"/>
        <v>31.041559162788609</v>
      </c>
      <c r="E57" s="200">
        <f t="shared" si="35"/>
        <v>33.828744065977567</v>
      </c>
      <c r="F57" s="201">
        <f t="shared" si="40"/>
        <v>31.446016170843748</v>
      </c>
      <c r="G57" s="199">
        <f t="shared" si="36"/>
        <v>30.120437989359296</v>
      </c>
      <c r="H57" s="199">
        <f t="shared" si="36"/>
        <v>32.771594352328201</v>
      </c>
      <c r="I57" s="202">
        <f t="shared" si="37"/>
        <v>96.950421396825789</v>
      </c>
      <c r="J57" s="201">
        <f t="shared" si="37"/>
        <v>0.98913544353933947</v>
      </c>
      <c r="K57" s="199">
        <f t="shared" si="38"/>
        <v>0.76001249789266301</v>
      </c>
      <c r="L57" s="199">
        <f t="shared" si="38"/>
        <v>1.2182583891860159</v>
      </c>
      <c r="M57" s="203">
        <f t="shared" si="41"/>
        <v>3.0495786031742056</v>
      </c>
    </row>
    <row r="58" spans="1:13" ht="14.45" customHeight="1" x14ac:dyDescent="0.25">
      <c r="A58" s="75"/>
      <c r="B58" s="99">
        <v>55</v>
      </c>
      <c r="C58" s="199">
        <f t="shared" si="39"/>
        <v>27.830400937615341</v>
      </c>
      <c r="D58" s="199">
        <f t="shared" si="35"/>
        <v>26.530392032107301</v>
      </c>
      <c r="E58" s="200">
        <f t="shared" si="35"/>
        <v>29.130409843123381</v>
      </c>
      <c r="F58" s="201">
        <f t="shared" si="40"/>
        <v>26.836045548733608</v>
      </c>
      <c r="G58" s="199">
        <f t="shared" si="36"/>
        <v>25.603430572050311</v>
      </c>
      <c r="H58" s="199">
        <f t="shared" si="36"/>
        <v>28.068660525416906</v>
      </c>
      <c r="I58" s="202">
        <f t="shared" si="37"/>
        <v>96.427089242764836</v>
      </c>
      <c r="J58" s="201">
        <f t="shared" si="37"/>
        <v>0.99435538888172981</v>
      </c>
      <c r="K58" s="199">
        <f t="shared" si="38"/>
        <v>0.76421257855075808</v>
      </c>
      <c r="L58" s="199">
        <f t="shared" si="38"/>
        <v>1.2244981992127015</v>
      </c>
      <c r="M58" s="203">
        <f t="shared" si="41"/>
        <v>3.5729107572351473</v>
      </c>
    </row>
    <row r="59" spans="1:13" ht="14.45" customHeight="1" x14ac:dyDescent="0.25">
      <c r="A59" s="75"/>
      <c r="B59" s="99">
        <v>60</v>
      </c>
      <c r="C59" s="199">
        <f t="shared" si="39"/>
        <v>23.669787626057989</v>
      </c>
      <c r="D59" s="199">
        <f t="shared" si="35"/>
        <v>22.553861616015929</v>
      </c>
      <c r="E59" s="200">
        <f t="shared" si="35"/>
        <v>24.785713636100049</v>
      </c>
      <c r="F59" s="201">
        <f t="shared" si="40"/>
        <v>22.658345374123758</v>
      </c>
      <c r="G59" s="199">
        <f t="shared" si="36"/>
        <v>21.607262319396767</v>
      </c>
      <c r="H59" s="199">
        <f t="shared" si="36"/>
        <v>23.70942842885075</v>
      </c>
      <c r="I59" s="202">
        <f t="shared" si="37"/>
        <v>95.726863848914562</v>
      </c>
      <c r="J59" s="201">
        <f t="shared" si="37"/>
        <v>1.0114422519342365</v>
      </c>
      <c r="K59" s="199">
        <f t="shared" si="38"/>
        <v>0.77807451076161072</v>
      </c>
      <c r="L59" s="199">
        <f t="shared" si="38"/>
        <v>1.2448099931068624</v>
      </c>
      <c r="M59" s="203">
        <f t="shared" si="41"/>
        <v>4.2731361510854589</v>
      </c>
    </row>
    <row r="60" spans="1:13" ht="14.45" customHeight="1" x14ac:dyDescent="0.25">
      <c r="A60" s="75"/>
      <c r="B60" s="99">
        <v>65</v>
      </c>
      <c r="C60" s="199">
        <f t="shared" si="39"/>
        <v>19.45000592635084</v>
      </c>
      <c r="D60" s="199">
        <f t="shared" si="35"/>
        <v>18.453461183418369</v>
      </c>
      <c r="E60" s="200">
        <f t="shared" si="35"/>
        <v>20.446550669283312</v>
      </c>
      <c r="F60" s="201">
        <f t="shared" si="40"/>
        <v>18.439818815359345</v>
      </c>
      <c r="G60" s="199">
        <f t="shared" si="36"/>
        <v>17.506279470185124</v>
      </c>
      <c r="H60" s="199">
        <f t="shared" si="36"/>
        <v>19.373358160533567</v>
      </c>
      <c r="I60" s="202">
        <f t="shared" si="37"/>
        <v>94.806237515727972</v>
      </c>
      <c r="J60" s="201">
        <f t="shared" si="37"/>
        <v>1.0101871109914946</v>
      </c>
      <c r="K60" s="199">
        <f t="shared" si="38"/>
        <v>0.77478489714979559</v>
      </c>
      <c r="L60" s="199">
        <f t="shared" si="38"/>
        <v>1.2455893248331935</v>
      </c>
      <c r="M60" s="203">
        <f t="shared" si="41"/>
        <v>5.1937624842720203</v>
      </c>
    </row>
    <row r="61" spans="1:13" ht="14.45" customHeight="1" x14ac:dyDescent="0.25">
      <c r="A61" s="75"/>
      <c r="B61" s="99">
        <v>70</v>
      </c>
      <c r="C61" s="199">
        <f t="shared" si="39"/>
        <v>15.7944486329983</v>
      </c>
      <c r="D61" s="199">
        <f t="shared" si="35"/>
        <v>14.909159721861435</v>
      </c>
      <c r="E61" s="200">
        <f t="shared" si="35"/>
        <v>16.679737544135165</v>
      </c>
      <c r="F61" s="201">
        <f t="shared" si="40"/>
        <v>14.73955270864543</v>
      </c>
      <c r="G61" s="199">
        <f t="shared" si="36"/>
        <v>13.912983442783679</v>
      </c>
      <c r="H61" s="199">
        <f t="shared" si="36"/>
        <v>15.566121974507181</v>
      </c>
      <c r="I61" s="202">
        <f t="shared" si="37"/>
        <v>93.321096868497548</v>
      </c>
      <c r="J61" s="201">
        <f t="shared" si="37"/>
        <v>1.0548959243528708</v>
      </c>
      <c r="K61" s="199">
        <f t="shared" si="38"/>
        <v>0.8065598534269256</v>
      </c>
      <c r="L61" s="199">
        <f t="shared" si="38"/>
        <v>1.3032319952788161</v>
      </c>
      <c r="M61" s="203">
        <f t="shared" si="41"/>
        <v>6.6789031315024587</v>
      </c>
    </row>
    <row r="62" spans="1:13" ht="14.45" customHeight="1" x14ac:dyDescent="0.25">
      <c r="A62" s="75"/>
      <c r="B62" s="99">
        <v>75</v>
      </c>
      <c r="C62" s="199">
        <f t="shared" si="39"/>
        <v>12.835481228215754</v>
      </c>
      <c r="D62" s="199">
        <f t="shared" si="35"/>
        <v>12.079208703239008</v>
      </c>
      <c r="E62" s="200">
        <f t="shared" si="35"/>
        <v>13.591753753192499</v>
      </c>
      <c r="F62" s="201">
        <f t="shared" si="40"/>
        <v>11.687687415397022</v>
      </c>
      <c r="G62" s="199">
        <f t="shared" si="36"/>
        <v>10.976814044440665</v>
      </c>
      <c r="H62" s="199">
        <f t="shared" si="36"/>
        <v>12.398560786353379</v>
      </c>
      <c r="I62" s="202">
        <f t="shared" si="37"/>
        <v>91.057648775212414</v>
      </c>
      <c r="J62" s="201">
        <f t="shared" si="37"/>
        <v>1.1477938128187306</v>
      </c>
      <c r="K62" s="199">
        <f t="shared" si="38"/>
        <v>0.87161012480250033</v>
      </c>
      <c r="L62" s="199">
        <f t="shared" si="38"/>
        <v>1.4239775008349609</v>
      </c>
      <c r="M62" s="203">
        <f t="shared" si="41"/>
        <v>8.9423512247875738</v>
      </c>
    </row>
    <row r="63" spans="1:13" ht="14.45" customHeight="1" x14ac:dyDescent="0.25">
      <c r="A63" s="75"/>
      <c r="B63" s="99">
        <v>80</v>
      </c>
      <c r="C63" s="199">
        <f>AB23</f>
        <v>9.1763862351823313</v>
      </c>
      <c r="D63" s="199">
        <f t="shared" si="35"/>
        <v>8.5498000446920344</v>
      </c>
      <c r="E63" s="200">
        <f t="shared" si="35"/>
        <v>9.8029724256726283</v>
      </c>
      <c r="F63" s="201">
        <f>AC23</f>
        <v>8.0342858156432833</v>
      </c>
      <c r="G63" s="199">
        <f t="shared" si="36"/>
        <v>7.4303108719180031</v>
      </c>
      <c r="H63" s="199">
        <f t="shared" si="36"/>
        <v>8.6382607593685634</v>
      </c>
      <c r="I63" s="202">
        <f t="shared" si="37"/>
        <v>87.553919481285263</v>
      </c>
      <c r="J63" s="201">
        <f t="shared" si="37"/>
        <v>1.1421004195390489</v>
      </c>
      <c r="K63" s="199">
        <f t="shared" si="38"/>
        <v>0.85271343274499123</v>
      </c>
      <c r="L63" s="199">
        <f t="shared" si="38"/>
        <v>1.4314874063331067</v>
      </c>
      <c r="M63" s="203">
        <f>AF23</f>
        <v>12.446080518714739</v>
      </c>
    </row>
    <row r="64" spans="1:13" ht="14.45" customHeight="1" x14ac:dyDescent="0.25">
      <c r="A64" s="51"/>
      <c r="B64" s="121">
        <v>85</v>
      </c>
      <c r="C64" s="204">
        <f>AB24</f>
        <v>6.7329889447432354</v>
      </c>
      <c r="D64" s="204">
        <f t="shared" si="35"/>
        <v>5.4702630114050077</v>
      </c>
      <c r="E64" s="205">
        <f t="shared" si="35"/>
        <v>7.9957148780814631</v>
      </c>
      <c r="F64" s="206">
        <f>AC24</f>
        <v>5.6301717900008095</v>
      </c>
      <c r="G64" s="204">
        <f t="shared" si="36"/>
        <v>4.5266599426904088</v>
      </c>
      <c r="H64" s="204">
        <f t="shared" si="36"/>
        <v>6.7336836373112101</v>
      </c>
      <c r="I64" s="207">
        <f t="shared" si="37"/>
        <v>83.620689655172413</v>
      </c>
      <c r="J64" s="206">
        <f t="shared" si="37"/>
        <v>1.1028171547424266</v>
      </c>
      <c r="K64" s="204">
        <f t="shared" si="38"/>
        <v>0.72125429535097219</v>
      </c>
      <c r="L64" s="204">
        <f t="shared" si="38"/>
        <v>1.484380014133881</v>
      </c>
      <c r="M64" s="208">
        <f>AF24</f>
        <v>16.379310344827587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85.494262447475421</v>
      </c>
      <c r="D65" s="210">
        <f t="shared" si="35"/>
        <v>83.348626348805979</v>
      </c>
      <c r="E65" s="211">
        <f t="shared" si="35"/>
        <v>87.639898546144863</v>
      </c>
      <c r="F65" s="212">
        <f>AC25</f>
        <v>82.893182486141242</v>
      </c>
      <c r="G65" s="210">
        <f t="shared" si="36"/>
        <v>80.890693886111691</v>
      </c>
      <c r="H65" s="210">
        <f t="shared" si="36"/>
        <v>84.895671086170793</v>
      </c>
      <c r="I65" s="213">
        <f t="shared" si="37"/>
        <v>96.957597051694336</v>
      </c>
      <c r="J65" s="212">
        <f t="shared" si="37"/>
        <v>2.6010799613341775</v>
      </c>
      <c r="K65" s="210">
        <f t="shared" si="38"/>
        <v>2.2556180064604359</v>
      </c>
      <c r="L65" s="210">
        <f t="shared" si="38"/>
        <v>2.9465419162079192</v>
      </c>
      <c r="M65" s="214">
        <f>AF25</f>
        <v>3.0424029483056678</v>
      </c>
    </row>
    <row r="66" spans="1:13" ht="14.45" customHeight="1" x14ac:dyDescent="0.25">
      <c r="A66" s="155"/>
      <c r="B66" s="99">
        <v>5</v>
      </c>
      <c r="C66" s="199">
        <f>AB26</f>
        <v>80.494262447475421</v>
      </c>
      <c r="D66" s="199">
        <f t="shared" si="35"/>
        <v>78.348626348805979</v>
      </c>
      <c r="E66" s="200">
        <f t="shared" si="35"/>
        <v>82.639898546144863</v>
      </c>
      <c r="F66" s="201">
        <f>AC26</f>
        <v>77.893182486141242</v>
      </c>
      <c r="G66" s="199">
        <f t="shared" si="36"/>
        <v>75.890693886111691</v>
      </c>
      <c r="H66" s="199">
        <f t="shared" si="36"/>
        <v>79.895671086170793</v>
      </c>
      <c r="I66" s="202">
        <f t="shared" si="37"/>
        <v>96.768614454935289</v>
      </c>
      <c r="J66" s="201">
        <f t="shared" si="37"/>
        <v>2.6010799613341775</v>
      </c>
      <c r="K66" s="199">
        <f t="shared" si="38"/>
        <v>2.2556180064604359</v>
      </c>
      <c r="L66" s="199">
        <f t="shared" si="38"/>
        <v>2.9465419162079192</v>
      </c>
      <c r="M66" s="203">
        <f>AF26</f>
        <v>3.2313855450647169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75.494262447475421</v>
      </c>
      <c r="D67" s="199">
        <f t="shared" si="35"/>
        <v>73.348626348805979</v>
      </c>
      <c r="E67" s="200">
        <f t="shared" si="35"/>
        <v>77.639898546144863</v>
      </c>
      <c r="F67" s="201">
        <f t="shared" ref="F67:F80" si="43">AC27</f>
        <v>72.893182486141228</v>
      </c>
      <c r="G67" s="199">
        <f t="shared" si="36"/>
        <v>70.890693886111677</v>
      </c>
      <c r="H67" s="199">
        <f t="shared" si="36"/>
        <v>74.895671086170779</v>
      </c>
      <c r="I67" s="202">
        <f t="shared" si="37"/>
        <v>96.554599148320875</v>
      </c>
      <c r="J67" s="201">
        <f t="shared" si="37"/>
        <v>2.6010799613341775</v>
      </c>
      <c r="K67" s="199">
        <f t="shared" si="38"/>
        <v>2.2556180064604359</v>
      </c>
      <c r="L67" s="199">
        <f t="shared" si="38"/>
        <v>2.9465419162079192</v>
      </c>
      <c r="M67" s="203">
        <f t="shared" ref="M67:M80" si="44">AF27</f>
        <v>3.4454008516791057</v>
      </c>
    </row>
    <row r="68" spans="1:13" ht="14.45" customHeight="1" x14ac:dyDescent="0.25">
      <c r="A68" s="155"/>
      <c r="B68" s="99">
        <v>15</v>
      </c>
      <c r="C68" s="199">
        <f t="shared" si="42"/>
        <v>70.494262447475421</v>
      </c>
      <c r="D68" s="199">
        <f t="shared" si="35"/>
        <v>68.348626348805979</v>
      </c>
      <c r="E68" s="200">
        <f t="shared" si="35"/>
        <v>72.639898546144863</v>
      </c>
      <c r="F68" s="201">
        <f t="shared" si="43"/>
        <v>67.893182486141228</v>
      </c>
      <c r="G68" s="199">
        <f t="shared" si="36"/>
        <v>65.890693886111677</v>
      </c>
      <c r="H68" s="199">
        <f t="shared" si="36"/>
        <v>69.895671086170779</v>
      </c>
      <c r="I68" s="202">
        <f t="shared" si="37"/>
        <v>96.310224589877464</v>
      </c>
      <c r="J68" s="201">
        <f t="shared" si="37"/>
        <v>2.6010799613341775</v>
      </c>
      <c r="K68" s="199">
        <f t="shared" si="38"/>
        <v>2.2556180064604359</v>
      </c>
      <c r="L68" s="199">
        <f t="shared" si="38"/>
        <v>2.9465419162079192</v>
      </c>
      <c r="M68" s="203">
        <f t="shared" si="44"/>
        <v>3.6897754101225138</v>
      </c>
    </row>
    <row r="69" spans="1:13" ht="14.45" customHeight="1" x14ac:dyDescent="0.25">
      <c r="A69" s="155"/>
      <c r="B69" s="99">
        <v>20</v>
      </c>
      <c r="C69" s="199">
        <f t="shared" si="42"/>
        <v>65.494262447475421</v>
      </c>
      <c r="D69" s="199">
        <f t="shared" si="35"/>
        <v>63.348626348805979</v>
      </c>
      <c r="E69" s="200">
        <f t="shared" si="35"/>
        <v>67.639898546144863</v>
      </c>
      <c r="F69" s="201">
        <f t="shared" si="43"/>
        <v>62.893182486141228</v>
      </c>
      <c r="G69" s="199">
        <f t="shared" si="36"/>
        <v>60.89069388611167</v>
      </c>
      <c r="H69" s="199">
        <f t="shared" si="36"/>
        <v>64.895671086170779</v>
      </c>
      <c r="I69" s="202">
        <f t="shared" si="37"/>
        <v>96.028537670120045</v>
      </c>
      <c r="J69" s="201">
        <f t="shared" si="37"/>
        <v>2.6010799613341775</v>
      </c>
      <c r="K69" s="199">
        <f t="shared" si="38"/>
        <v>2.2556180064604359</v>
      </c>
      <c r="L69" s="199">
        <f t="shared" si="38"/>
        <v>2.9465419162079192</v>
      </c>
      <c r="M69" s="203">
        <f t="shared" si="44"/>
        <v>3.9714623298799214</v>
      </c>
    </row>
    <row r="70" spans="1:13" ht="14.45" customHeight="1" x14ac:dyDescent="0.25">
      <c r="A70" s="155"/>
      <c r="B70" s="99">
        <v>25</v>
      </c>
      <c r="C70" s="199">
        <f t="shared" si="42"/>
        <v>60.494262447475421</v>
      </c>
      <c r="D70" s="199">
        <f t="shared" si="35"/>
        <v>58.348626348805979</v>
      </c>
      <c r="E70" s="200">
        <f t="shared" si="35"/>
        <v>62.639898546144863</v>
      </c>
      <c r="F70" s="201">
        <f t="shared" si="43"/>
        <v>57.893182486141228</v>
      </c>
      <c r="G70" s="199">
        <f t="shared" si="36"/>
        <v>55.89069388611167</v>
      </c>
      <c r="H70" s="199">
        <f t="shared" si="36"/>
        <v>59.895671086170786</v>
      </c>
      <c r="I70" s="202">
        <f t="shared" si="37"/>
        <v>95.700286512968731</v>
      </c>
      <c r="J70" s="201">
        <f t="shared" si="37"/>
        <v>2.6010799613341775</v>
      </c>
      <c r="K70" s="199">
        <f t="shared" si="38"/>
        <v>2.2556180064604359</v>
      </c>
      <c r="L70" s="199">
        <f t="shared" si="38"/>
        <v>2.9465419162079192</v>
      </c>
      <c r="M70" s="203">
        <f t="shared" si="44"/>
        <v>4.2997134870312435</v>
      </c>
    </row>
    <row r="71" spans="1:13" ht="14.45" customHeight="1" x14ac:dyDescent="0.25">
      <c r="A71" s="155"/>
      <c r="B71" s="99">
        <v>30</v>
      </c>
      <c r="C71" s="199">
        <f t="shared" si="42"/>
        <v>56.1173257969293</v>
      </c>
      <c r="D71" s="199">
        <f t="shared" si="35"/>
        <v>54.329595607500593</v>
      </c>
      <c r="E71" s="200">
        <f t="shared" si="35"/>
        <v>57.905055986358008</v>
      </c>
      <c r="F71" s="201">
        <f t="shared" si="43"/>
        <v>53.488256356242132</v>
      </c>
      <c r="G71" s="199">
        <f t="shared" si="36"/>
        <v>51.838490798259699</v>
      </c>
      <c r="H71" s="199">
        <f t="shared" si="36"/>
        <v>55.138021914224566</v>
      </c>
      <c r="I71" s="202">
        <f t="shared" si="37"/>
        <v>95.315048599783722</v>
      </c>
      <c r="J71" s="201">
        <f t="shared" si="37"/>
        <v>2.6290694406871564</v>
      </c>
      <c r="K71" s="199">
        <f t="shared" si="38"/>
        <v>2.2842734174117822</v>
      </c>
      <c r="L71" s="199">
        <f t="shared" si="38"/>
        <v>2.9738654639625306</v>
      </c>
      <c r="M71" s="203">
        <f t="shared" si="44"/>
        <v>4.6849514002162547</v>
      </c>
    </row>
    <row r="72" spans="1:13" ht="14.45" customHeight="1" x14ac:dyDescent="0.25">
      <c r="A72" s="155"/>
      <c r="B72" s="99">
        <v>35</v>
      </c>
      <c r="C72" s="199">
        <f t="shared" si="42"/>
        <v>51.63999082967721</v>
      </c>
      <c r="D72" s="199">
        <f t="shared" si="35"/>
        <v>50.157068380806507</v>
      </c>
      <c r="E72" s="200">
        <f t="shared" si="35"/>
        <v>53.122913278547912</v>
      </c>
      <c r="F72" s="201">
        <f t="shared" si="43"/>
        <v>48.985224798152714</v>
      </c>
      <c r="G72" s="199">
        <f t="shared" si="36"/>
        <v>47.637215862974905</v>
      </c>
      <c r="H72" s="199">
        <f t="shared" si="36"/>
        <v>50.333233733330523</v>
      </c>
      <c r="I72" s="202">
        <f t="shared" si="37"/>
        <v>94.859088878848482</v>
      </c>
      <c r="J72" s="201">
        <f t="shared" si="37"/>
        <v>2.654766031524499</v>
      </c>
      <c r="K72" s="199">
        <f t="shared" si="38"/>
        <v>2.3102981049924098</v>
      </c>
      <c r="L72" s="199">
        <f t="shared" si="38"/>
        <v>2.9992339580565881</v>
      </c>
      <c r="M72" s="203">
        <f t="shared" si="44"/>
        <v>5.1409111211515164</v>
      </c>
    </row>
    <row r="73" spans="1:13" ht="14.45" customHeight="1" x14ac:dyDescent="0.25">
      <c r="A73" s="155"/>
      <c r="B73" s="99">
        <v>40</v>
      </c>
      <c r="C73" s="199">
        <f t="shared" si="42"/>
        <v>46.639990829677203</v>
      </c>
      <c r="D73" s="199">
        <f t="shared" si="35"/>
        <v>45.1570683808065</v>
      </c>
      <c r="E73" s="200">
        <f t="shared" si="35"/>
        <v>48.122913278547905</v>
      </c>
      <c r="F73" s="201">
        <f t="shared" si="43"/>
        <v>43.985224798152707</v>
      </c>
      <c r="G73" s="199">
        <f t="shared" si="36"/>
        <v>42.637215862974898</v>
      </c>
      <c r="H73" s="199">
        <f t="shared" si="36"/>
        <v>45.333233733330516</v>
      </c>
      <c r="I73" s="202">
        <f t="shared" si="37"/>
        <v>94.307961935028388</v>
      </c>
      <c r="J73" s="201">
        <f t="shared" si="37"/>
        <v>2.654766031524499</v>
      </c>
      <c r="K73" s="199">
        <f t="shared" si="38"/>
        <v>2.3102981049924098</v>
      </c>
      <c r="L73" s="199">
        <f t="shared" si="38"/>
        <v>2.9992339580565881</v>
      </c>
      <c r="M73" s="203">
        <f t="shared" si="44"/>
        <v>5.6920380649716193</v>
      </c>
    </row>
    <row r="74" spans="1:13" ht="14.45" customHeight="1" x14ac:dyDescent="0.25">
      <c r="A74" s="155"/>
      <c r="B74" s="99">
        <v>45</v>
      </c>
      <c r="C74" s="199">
        <f t="shared" si="42"/>
        <v>41.63999082967721</v>
      </c>
      <c r="D74" s="199">
        <f t="shared" si="35"/>
        <v>40.157068380806507</v>
      </c>
      <c r="E74" s="200">
        <f t="shared" si="35"/>
        <v>43.122913278547912</v>
      </c>
      <c r="F74" s="201">
        <f t="shared" si="43"/>
        <v>38.985224798152714</v>
      </c>
      <c r="G74" s="199">
        <f t="shared" si="36"/>
        <v>37.637215862974905</v>
      </c>
      <c r="H74" s="199">
        <f t="shared" si="36"/>
        <v>40.333233733330523</v>
      </c>
      <c r="I74" s="202">
        <f t="shared" si="37"/>
        <v>93.624479788231795</v>
      </c>
      <c r="J74" s="201">
        <f t="shared" si="37"/>
        <v>2.654766031524499</v>
      </c>
      <c r="K74" s="199">
        <f t="shared" si="38"/>
        <v>2.3102981049924098</v>
      </c>
      <c r="L74" s="199">
        <f t="shared" si="38"/>
        <v>2.9992339580565881</v>
      </c>
      <c r="M74" s="203">
        <f t="shared" si="44"/>
        <v>6.3755202117682082</v>
      </c>
    </row>
    <row r="75" spans="1:13" ht="14.45" customHeight="1" x14ac:dyDescent="0.25">
      <c r="A75" s="155"/>
      <c r="B75" s="99">
        <v>50</v>
      </c>
      <c r="C75" s="199">
        <f t="shared" si="42"/>
        <v>36.849906779907144</v>
      </c>
      <c r="D75" s="199">
        <f t="shared" si="35"/>
        <v>35.417201779765435</v>
      </c>
      <c r="E75" s="200">
        <f t="shared" si="35"/>
        <v>38.282611780048853</v>
      </c>
      <c r="F75" s="201">
        <f t="shared" si="43"/>
        <v>34.1889156832951</v>
      </c>
      <c r="G75" s="199">
        <f t="shared" si="36"/>
        <v>32.889506706215968</v>
      </c>
      <c r="H75" s="199">
        <f t="shared" si="36"/>
        <v>35.488324660374232</v>
      </c>
      <c r="I75" s="202">
        <f t="shared" si="37"/>
        <v>92.778839000854731</v>
      </c>
      <c r="J75" s="201">
        <f t="shared" si="37"/>
        <v>2.6609910966120425</v>
      </c>
      <c r="K75" s="199">
        <f t="shared" si="38"/>
        <v>2.3165340800534939</v>
      </c>
      <c r="L75" s="199">
        <f t="shared" si="38"/>
        <v>3.005448113170591</v>
      </c>
      <c r="M75" s="203">
        <f t="shared" si="44"/>
        <v>7.2211609991452681</v>
      </c>
    </row>
    <row r="76" spans="1:13" ht="14.45" customHeight="1" x14ac:dyDescent="0.25">
      <c r="A76" s="155"/>
      <c r="B76" s="99">
        <v>55</v>
      </c>
      <c r="C76" s="199">
        <f t="shared" si="42"/>
        <v>32.749272450869015</v>
      </c>
      <c r="D76" s="199">
        <f t="shared" si="35"/>
        <v>31.581028921328997</v>
      </c>
      <c r="E76" s="200">
        <f t="shared" si="35"/>
        <v>33.917515980409036</v>
      </c>
      <c r="F76" s="201">
        <f t="shared" si="43"/>
        <v>30.027921446796164</v>
      </c>
      <c r="G76" s="199">
        <f t="shared" si="36"/>
        <v>28.979329386680604</v>
      </c>
      <c r="H76" s="199">
        <f t="shared" si="36"/>
        <v>31.076513506911724</v>
      </c>
      <c r="I76" s="202">
        <f t="shared" si="37"/>
        <v>91.690346684325689</v>
      </c>
      <c r="J76" s="201">
        <f t="shared" si="37"/>
        <v>2.7213510040728566</v>
      </c>
      <c r="K76" s="199">
        <f t="shared" si="38"/>
        <v>2.3757336089292846</v>
      </c>
      <c r="L76" s="199">
        <f t="shared" si="38"/>
        <v>3.0669683992164285</v>
      </c>
      <c r="M76" s="203">
        <f t="shared" si="44"/>
        <v>8.3096533156743284</v>
      </c>
    </row>
    <row r="77" spans="1:13" ht="14.45" customHeight="1" x14ac:dyDescent="0.25">
      <c r="A77" s="155"/>
      <c r="B77" s="99">
        <v>60</v>
      </c>
      <c r="C77" s="199">
        <f t="shared" si="42"/>
        <v>28.506675397821031</v>
      </c>
      <c r="D77" s="199">
        <f t="shared" si="35"/>
        <v>27.574217315660338</v>
      </c>
      <c r="E77" s="200">
        <f t="shared" si="35"/>
        <v>29.439133479981724</v>
      </c>
      <c r="F77" s="201">
        <f t="shared" si="43"/>
        <v>25.736252371120571</v>
      </c>
      <c r="G77" s="199">
        <f t="shared" si="36"/>
        <v>24.907777467678756</v>
      </c>
      <c r="H77" s="199">
        <f t="shared" si="36"/>
        <v>26.564727274562387</v>
      </c>
      <c r="I77" s="202">
        <f t="shared" si="37"/>
        <v>90.281493762291817</v>
      </c>
      <c r="J77" s="201">
        <f t="shared" si="37"/>
        <v>2.770423026700457</v>
      </c>
      <c r="K77" s="199">
        <f t="shared" si="38"/>
        <v>2.4246946888683443</v>
      </c>
      <c r="L77" s="199">
        <f t="shared" si="38"/>
        <v>3.1161513645325698</v>
      </c>
      <c r="M77" s="203">
        <f t="shared" si="44"/>
        <v>9.718506237708171</v>
      </c>
    </row>
    <row r="78" spans="1:13" ht="14.45" customHeight="1" x14ac:dyDescent="0.25">
      <c r="A78" s="155"/>
      <c r="B78" s="99">
        <v>65</v>
      </c>
      <c r="C78" s="199">
        <f t="shared" si="42"/>
        <v>24.005456709284875</v>
      </c>
      <c r="D78" s="199">
        <f t="shared" si="35"/>
        <v>23.193165249655475</v>
      </c>
      <c r="E78" s="200">
        <f t="shared" si="35"/>
        <v>24.817748168914274</v>
      </c>
      <c r="F78" s="201">
        <f t="shared" si="43"/>
        <v>21.224992891551164</v>
      </c>
      <c r="G78" s="199">
        <f t="shared" si="36"/>
        <v>20.506517735599029</v>
      </c>
      <c r="H78" s="199">
        <f t="shared" si="36"/>
        <v>21.943468047503298</v>
      </c>
      <c r="I78" s="202">
        <f t="shared" si="37"/>
        <v>88.417367553526788</v>
      </c>
      <c r="J78" s="201">
        <f t="shared" si="37"/>
        <v>2.7804638177337107</v>
      </c>
      <c r="K78" s="199">
        <f t="shared" si="38"/>
        <v>2.4354417583000227</v>
      </c>
      <c r="L78" s="199">
        <f t="shared" si="38"/>
        <v>3.1254858771673986</v>
      </c>
      <c r="M78" s="203">
        <f t="shared" si="44"/>
        <v>11.582632446473212</v>
      </c>
    </row>
    <row r="79" spans="1:13" ht="14.45" customHeight="1" x14ac:dyDescent="0.25">
      <c r="A79" s="155"/>
      <c r="B79" s="99">
        <v>70</v>
      </c>
      <c r="C79" s="199">
        <f t="shared" si="42"/>
        <v>19.69563765701831</v>
      </c>
      <c r="D79" s="199">
        <f t="shared" si="35"/>
        <v>18.993269193040248</v>
      </c>
      <c r="E79" s="200">
        <f t="shared" si="35"/>
        <v>20.398006120996371</v>
      </c>
      <c r="F79" s="201">
        <f t="shared" si="43"/>
        <v>16.870476443484467</v>
      </c>
      <c r="G79" s="199">
        <f t="shared" si="36"/>
        <v>16.246713553262826</v>
      </c>
      <c r="H79" s="199">
        <f t="shared" si="36"/>
        <v>17.494239333706108</v>
      </c>
      <c r="I79" s="202">
        <f t="shared" si="37"/>
        <v>85.655903795899036</v>
      </c>
      <c r="J79" s="201">
        <f t="shared" si="37"/>
        <v>2.825161213533844</v>
      </c>
      <c r="K79" s="199">
        <f t="shared" si="38"/>
        <v>2.4767240907611403</v>
      </c>
      <c r="L79" s="199">
        <f t="shared" si="38"/>
        <v>3.1735983363065476</v>
      </c>
      <c r="M79" s="203">
        <f t="shared" si="44"/>
        <v>14.344096204100968</v>
      </c>
    </row>
    <row r="80" spans="1:13" ht="14.45" customHeight="1" x14ac:dyDescent="0.25">
      <c r="A80" s="155"/>
      <c r="B80" s="99">
        <v>75</v>
      </c>
      <c r="C80" s="199">
        <f t="shared" si="42"/>
        <v>15.613629937480194</v>
      </c>
      <c r="D80" s="199">
        <f t="shared" si="35"/>
        <v>15.024279449355687</v>
      </c>
      <c r="E80" s="200">
        <f t="shared" si="35"/>
        <v>16.202980425604704</v>
      </c>
      <c r="F80" s="201">
        <f t="shared" si="43"/>
        <v>12.734486133905063</v>
      </c>
      <c r="G80" s="199">
        <f t="shared" si="36"/>
        <v>12.197494799073825</v>
      </c>
      <c r="H80" s="199">
        <f t="shared" si="36"/>
        <v>13.271477468736302</v>
      </c>
      <c r="I80" s="202">
        <f t="shared" si="37"/>
        <v>81.560061208676359</v>
      </c>
      <c r="J80" s="201">
        <f t="shared" si="37"/>
        <v>2.8791438035751322</v>
      </c>
      <c r="K80" s="199">
        <f t="shared" si="38"/>
        <v>2.5238946982661883</v>
      </c>
      <c r="L80" s="199">
        <f t="shared" si="38"/>
        <v>3.2343929088840762</v>
      </c>
      <c r="M80" s="203">
        <f t="shared" si="44"/>
        <v>18.439938791323645</v>
      </c>
    </row>
    <row r="81" spans="1:13" ht="14.45" customHeight="1" x14ac:dyDescent="0.25">
      <c r="A81" s="155"/>
      <c r="B81" s="99">
        <v>80</v>
      </c>
      <c r="C81" s="199">
        <f>AB41</f>
        <v>11.217883896369887</v>
      </c>
      <c r="D81" s="199">
        <f t="shared" si="35"/>
        <v>10.734338353412241</v>
      </c>
      <c r="E81" s="200">
        <f t="shared" si="35"/>
        <v>11.701429439327534</v>
      </c>
      <c r="F81" s="201">
        <f>AC41</f>
        <v>8.4149292253172501</v>
      </c>
      <c r="G81" s="199">
        <f t="shared" si="36"/>
        <v>7.9526255730805753</v>
      </c>
      <c r="H81" s="199">
        <f t="shared" si="36"/>
        <v>8.877232877553924</v>
      </c>
      <c r="I81" s="202">
        <f t="shared" si="37"/>
        <v>75.01351683663195</v>
      </c>
      <c r="J81" s="201">
        <f t="shared" si="37"/>
        <v>2.8029546710526372</v>
      </c>
      <c r="K81" s="199">
        <f t="shared" si="38"/>
        <v>2.4568097627306491</v>
      </c>
      <c r="L81" s="199">
        <f t="shared" si="38"/>
        <v>3.1490995793746253</v>
      </c>
      <c r="M81" s="203">
        <f>AF41</f>
        <v>24.986483163368046</v>
      </c>
    </row>
    <row r="82" spans="1:13" ht="14.45" customHeight="1" thickBot="1" x14ac:dyDescent="0.3">
      <c r="A82" s="157"/>
      <c r="B82" s="215">
        <v>85</v>
      </c>
      <c r="C82" s="216">
        <f>AB42</f>
        <v>7.6276750669219862</v>
      </c>
      <c r="D82" s="216">
        <f t="shared" si="35"/>
        <v>6.5801941146150318</v>
      </c>
      <c r="E82" s="217">
        <f t="shared" si="35"/>
        <v>8.6751560192289396</v>
      </c>
      <c r="F82" s="218">
        <f>AC42</f>
        <v>4.8883711242377013</v>
      </c>
      <c r="G82" s="216">
        <f t="shared" si="36"/>
        <v>4.1449238163683422</v>
      </c>
      <c r="H82" s="216">
        <f t="shared" si="36"/>
        <v>5.6318184321070603</v>
      </c>
      <c r="I82" s="219">
        <f t="shared" si="37"/>
        <v>64.087301587301582</v>
      </c>
      <c r="J82" s="218">
        <f t="shared" si="37"/>
        <v>2.7393039426842849</v>
      </c>
      <c r="K82" s="216">
        <f t="shared" si="38"/>
        <v>2.2457681807764609</v>
      </c>
      <c r="L82" s="216">
        <f t="shared" si="38"/>
        <v>3.2328397045921089</v>
      </c>
      <c r="M82" s="220">
        <f>AF42</f>
        <v>35.912698412698411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" right="0.7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EFC97-1AAA-4B48-BE0F-C8D39D706BCB}">
  <dimension ref="A1:AU84"/>
  <sheetViews>
    <sheetView view="pageBreakPreview" topLeftCell="A39" zoomScaleNormal="100" zoomScaleSheetLayoutView="100" workbookViewId="0">
      <selection sqref="A1:M82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94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10023</v>
      </c>
      <c r="D7" s="78">
        <v>6</v>
      </c>
      <c r="E7" s="78">
        <v>3361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5.9862316671655197E-4</v>
      </c>
      <c r="R7" s="87">
        <f>IF(P7=0,Q7,Q7/P7)</f>
        <v>6.2827259253559473E-4</v>
      </c>
      <c r="S7" s="88">
        <f>IF(E7&lt;0.5,0,F7/E7)</f>
        <v>0</v>
      </c>
      <c r="T7" s="89">
        <f>5*R7/(1+5*(1-O7)*R7)</f>
        <v>3.1331068806105733E-3</v>
      </c>
      <c r="U7" s="90">
        <v>100000</v>
      </c>
      <c r="V7" s="90">
        <f>5*U7*((1-T7)+O7*T7)</f>
        <v>498685.90765131422</v>
      </c>
      <c r="W7" s="91">
        <f>SUM(V7:V$24)</f>
        <v>8001734.299105701</v>
      </c>
      <c r="X7" s="92">
        <f t="shared" ref="X7:X42" si="0">V7*(1-S7)</f>
        <v>498685.90765131422</v>
      </c>
      <c r="Y7" s="90">
        <f>SUM(X7:X$24)</f>
        <v>7867442.6828934969</v>
      </c>
      <c r="Z7" s="90">
        <f t="shared" ref="Z7:Z42" si="1">V7*S7</f>
        <v>0</v>
      </c>
      <c r="AA7" s="91">
        <f>SUM(Z7:Z$24)</f>
        <v>134291.61621220302</v>
      </c>
      <c r="AB7" s="84">
        <f t="shared" ref="AB7:AB42" si="2">W7/U7</f>
        <v>80.017342991057006</v>
      </c>
      <c r="AC7" s="85">
        <f t="shared" ref="AC7:AC42" si="3">Y7/U7</f>
        <v>78.674426828934969</v>
      </c>
      <c r="AD7" s="93">
        <f>AC7/AB7*100</f>
        <v>98.321718627582868</v>
      </c>
      <c r="AE7" s="85">
        <f t="shared" ref="AE7:AE42" si="4">AA7/U7</f>
        <v>1.3429161621220302</v>
      </c>
      <c r="AF7" s="94">
        <f>AE7/AB7*100</f>
        <v>1.6782813724171257</v>
      </c>
      <c r="AH7" s="95">
        <f>IF(D7=0,0,T7*T7*(1-T7)/D7)</f>
        <v>1.6309338373774078E-6</v>
      </c>
      <c r="AI7" s="96">
        <f>IF(E7&lt;0.5,0,S7*(1-S7)/E7)</f>
        <v>0</v>
      </c>
      <c r="AJ7" s="96">
        <f>U7*U7*((1-O7)*5+AB8)^2*AH7</f>
        <v>102976732.38110404</v>
      </c>
      <c r="AK7" s="96">
        <f>SUM(AJ7:AJ$24)/U7/U7</f>
        <v>6.7407396656410101E-2</v>
      </c>
      <c r="AL7" s="96">
        <f>U7*U7*((1-O7)*5*(1-S7)+AC8)^2*AH7+V7*V7*AI7</f>
        <v>99514690.30003266</v>
      </c>
      <c r="AM7" s="96">
        <f>SUM(AL7:AL$24)/U7/U7</f>
        <v>6.1373128849205962E-2</v>
      </c>
      <c r="AN7" s="96">
        <f>U7*U7*((1-O7)*5*S7+AE8)^2*AH7+V7*V7*AI7</f>
        <v>29597.825042770812</v>
      </c>
      <c r="AO7" s="97">
        <f>SUM(AN7:AN$24)/U7/U7</f>
        <v>1.2997697274689346E-3</v>
      </c>
      <c r="AP7" s="84">
        <f t="shared" ref="AP7:AP42" si="5">AB7-1.96*SQRT(AK7)</f>
        <v>79.508469475342864</v>
      </c>
      <c r="AQ7" s="85">
        <f t="shared" ref="AQ7:AQ42" si="6">AB7+1.96*SQRT(AK7)</f>
        <v>80.526216506771149</v>
      </c>
      <c r="AR7" s="85">
        <f t="shared" ref="AR7:AR42" si="7">AC7-1.96*SQRT(AM7)</f>
        <v>78.188864256461443</v>
      </c>
      <c r="AS7" s="85">
        <f t="shared" ref="AS7:AS42" si="8">AC7+1.96*SQRT(AM7)</f>
        <v>79.159989401408495</v>
      </c>
      <c r="AT7" s="85">
        <f t="shared" ref="AT7:AT42" si="9">AE7-1.96*SQRT(AO7)</f>
        <v>1.2722536162788138</v>
      </c>
      <c r="AU7" s="98">
        <f t="shared" ref="AU7:AU42" si="10">AE7+1.96*SQRT(AO7)</f>
        <v>1.4135787079652467</v>
      </c>
    </row>
    <row r="8" spans="1:47" ht="14.45" customHeight="1" x14ac:dyDescent="0.25">
      <c r="A8" s="75"/>
      <c r="B8" s="99" t="s">
        <v>69</v>
      </c>
      <c r="C8" s="100">
        <v>11313</v>
      </c>
      <c r="D8" s="101">
        <v>1</v>
      </c>
      <c r="E8" s="101">
        <v>3758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8.839388314328648E-5</v>
      </c>
      <c r="R8" s="109">
        <f t="shared" ref="R8:R42" si="14">IF(P8=0,Q8,Q8/P8)</f>
        <v>8.3545067749289279E-5</v>
      </c>
      <c r="S8" s="110">
        <f t="shared" ref="S8:S42" si="15">IF(E8&lt;0.5,0,F8/E8)</f>
        <v>0</v>
      </c>
      <c r="T8" s="111">
        <f>5*R8/(1+5*(1-O8)*R8)</f>
        <v>4.176342337366385E-4</v>
      </c>
      <c r="U8" s="112">
        <f>U7*(1-T7)</f>
        <v>99686.689311938942</v>
      </c>
      <c r="V8" s="112">
        <f>5*U8*((1-T8)+O8*T8)</f>
        <v>498324.73928286618</v>
      </c>
      <c r="W8" s="113">
        <f>SUM(V8:V$24)</f>
        <v>7503048.3914543865</v>
      </c>
      <c r="X8" s="114">
        <f t="shared" si="0"/>
        <v>498324.73928286618</v>
      </c>
      <c r="Y8" s="112">
        <f>SUM(X8:X$24)</f>
        <v>7368756.7752421824</v>
      </c>
      <c r="Z8" s="112">
        <f t="shared" si="1"/>
        <v>0</v>
      </c>
      <c r="AA8" s="113">
        <f>SUM(Z8:Z$24)</f>
        <v>134291.61621220302</v>
      </c>
      <c r="AB8" s="106">
        <f t="shared" si="2"/>
        <v>75.266301280965365</v>
      </c>
      <c r="AC8" s="107">
        <f t="shared" si="3"/>
        <v>73.91916439499677</v>
      </c>
      <c r="AD8" s="115">
        <f t="shared" ref="AD8:AD42" si="16">AC8/AB8*100</f>
        <v>98.210172596445517</v>
      </c>
      <c r="AE8" s="107">
        <f t="shared" si="4"/>
        <v>1.3471368859685826</v>
      </c>
      <c r="AF8" s="116">
        <f t="shared" ref="AF8:AF42" si="17">AE8/AB8*100</f>
        <v>1.7898274035544639</v>
      </c>
      <c r="AH8" s="117">
        <f>IF(D8=0,0,T8*T8*(1-T8)/D8)</f>
        <v>1.7434551011350558E-7</v>
      </c>
      <c r="AI8" s="118">
        <f t="shared" ref="AI8:AI42" si="18">IF(E8&lt;0.5,0,S8*(1-S8)/E8)</f>
        <v>0</v>
      </c>
      <c r="AJ8" s="118">
        <f>U8*U8*((1-O8)*5+AB9)^2*AH8</f>
        <v>9209452.8705611583</v>
      </c>
      <c r="AK8" s="118">
        <f>SUM(AJ8:AJ$24)/U8/U8</f>
        <v>5.7469274035096191E-2</v>
      </c>
      <c r="AL8" s="118">
        <f>U8*U8*((1-O8)*5*(1-S8)+AC9)^2*AH8+V8*V8*AI8</f>
        <v>8872126.7405059002</v>
      </c>
      <c r="AM8" s="118">
        <f>SUM(AL8:AL$24)/U8/U8</f>
        <v>5.1745399602869196E-2</v>
      </c>
      <c r="AN8" s="118">
        <f>U8*U8*((1-O8)*5*S8+AE9)^2*AH8+V8*V8*AI8</f>
        <v>3146.8163434544385</v>
      </c>
      <c r="AO8" s="119">
        <f>SUM(AN8:AN$24)/U8/U8</f>
        <v>1.3049743833067008E-3</v>
      </c>
      <c r="AP8" s="106">
        <f t="shared" si="5"/>
        <v>74.796435381869429</v>
      </c>
      <c r="AQ8" s="107">
        <f t="shared" si="6"/>
        <v>75.736167180061301</v>
      </c>
      <c r="AR8" s="107">
        <f t="shared" si="7"/>
        <v>73.473311137618978</v>
      </c>
      <c r="AS8" s="107">
        <f t="shared" si="8"/>
        <v>74.365017652374561</v>
      </c>
      <c r="AT8" s="107">
        <f t="shared" si="9"/>
        <v>1.2763330047832195</v>
      </c>
      <c r="AU8" s="120">
        <f t="shared" si="10"/>
        <v>1.4179407671539457</v>
      </c>
    </row>
    <row r="9" spans="1:47" ht="14.45" customHeight="1" x14ac:dyDescent="0.25">
      <c r="A9" s="75"/>
      <c r="B9" s="99" t="s">
        <v>70</v>
      </c>
      <c r="C9" s="100">
        <v>12278</v>
      </c>
      <c r="D9" s="101">
        <v>2</v>
      </c>
      <c r="E9" s="101">
        <v>4100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1.6289297931259162E-4</v>
      </c>
      <c r="R9" s="109">
        <f t="shared" si="14"/>
        <v>1.6355164798667284E-4</v>
      </c>
      <c r="S9" s="110">
        <f t="shared" si="15"/>
        <v>0</v>
      </c>
      <c r="T9" s="111">
        <f t="shared" ref="T9:T22" si="19">5*R9/(1+5*(1-O9)*R9)</f>
        <v>8.1748192553338225E-4</v>
      </c>
      <c r="U9" s="112">
        <f t="shared" ref="U9:U23" si="20">U8*(1-T8)</f>
        <v>99645.056737834413</v>
      </c>
      <c r="V9" s="112">
        <f t="shared" ref="V9:V22" si="21">5*U9*((1-T9)+O9*T9)</f>
        <v>498056.93708794471</v>
      </c>
      <c r="W9" s="113">
        <f>SUM(V9:V$24)</f>
        <v>7004723.6521715205</v>
      </c>
      <c r="X9" s="114">
        <f t="shared" si="0"/>
        <v>498056.93708794471</v>
      </c>
      <c r="Y9" s="112">
        <f>SUM(X9:X$24)</f>
        <v>6870432.0359593173</v>
      </c>
      <c r="Z9" s="112">
        <f t="shared" si="1"/>
        <v>0</v>
      </c>
      <c r="AA9" s="113">
        <f>SUM(Z9:Z$24)</f>
        <v>134291.61621220302</v>
      </c>
      <c r="AB9" s="106">
        <f t="shared" si="2"/>
        <v>70.296750099715524</v>
      </c>
      <c r="AC9" s="107">
        <f t="shared" si="3"/>
        <v>68.949050368202265</v>
      </c>
      <c r="AD9" s="115">
        <f t="shared" si="16"/>
        <v>98.082842052297508</v>
      </c>
      <c r="AE9" s="107">
        <f t="shared" si="4"/>
        <v>1.3476997315132602</v>
      </c>
      <c r="AF9" s="116">
        <f t="shared" si="17"/>
        <v>1.9171579477024983</v>
      </c>
      <c r="AH9" s="117">
        <f>IF(D9=0,0,T9*T9*(1-T9)/D9)</f>
        <v>3.3386519722571359E-7</v>
      </c>
      <c r="AI9" s="118">
        <f t="shared" si="18"/>
        <v>0</v>
      </c>
      <c r="AJ9" s="118">
        <f t="shared" ref="AJ9:AJ23" si="22">U9*U9*((1-O9)*5+AB10)^2*AH9</f>
        <v>15067500.951602293</v>
      </c>
      <c r="AK9" s="118">
        <f>SUM(AJ9:AJ$24)/U9/U9</f>
        <v>5.6589788468869737E-2</v>
      </c>
      <c r="AL9" s="118">
        <f t="shared" ref="AL9:AL23" si="23">U9*U9*((1-O9)*5*(1-S9)+AC10)^2*AH9+V9*V9*AI9</f>
        <v>14470638.789296579</v>
      </c>
      <c r="AM9" s="118">
        <f>SUM(AL9:AL$24)/U9/U9</f>
        <v>5.0895103425381123E-2</v>
      </c>
      <c r="AN9" s="118">
        <f t="shared" ref="AN9:AN23" si="24">U9*U9*((1-O9)*5*S9+AE10)^2*AH9+V9*V9*AI9</f>
        <v>6030.8606973596634</v>
      </c>
      <c r="AO9" s="119">
        <f>SUM(AN9:AN$24)/U9/U9</f>
        <v>1.305748143007895E-3</v>
      </c>
      <c r="AP9" s="106">
        <f t="shared" si="5"/>
        <v>69.830493377102314</v>
      </c>
      <c r="AQ9" s="107">
        <f t="shared" si="6"/>
        <v>70.763006822328734</v>
      </c>
      <c r="AR9" s="107">
        <f t="shared" si="7"/>
        <v>68.506875482756541</v>
      </c>
      <c r="AS9" s="107">
        <f t="shared" si="8"/>
        <v>69.391225253647988</v>
      </c>
      <c r="AT9" s="107">
        <f t="shared" si="9"/>
        <v>1.2768748625322368</v>
      </c>
      <c r="AU9" s="120">
        <f t="shared" si="10"/>
        <v>1.4185246004942835</v>
      </c>
    </row>
    <row r="10" spans="1:47" ht="14.45" customHeight="1" x14ac:dyDescent="0.25">
      <c r="A10" s="75"/>
      <c r="B10" s="99" t="s">
        <v>71</v>
      </c>
      <c r="C10" s="100">
        <v>11713</v>
      </c>
      <c r="D10" s="101">
        <v>3</v>
      </c>
      <c r="E10" s="101">
        <v>3916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2.5612567232988985E-4</v>
      </c>
      <c r="R10" s="109">
        <f t="shared" si="14"/>
        <v>2.5380981387413971E-4</v>
      </c>
      <c r="S10" s="110">
        <f t="shared" si="15"/>
        <v>0</v>
      </c>
      <c r="T10" s="111">
        <f t="shared" si="19"/>
        <v>1.268371075753944E-3</v>
      </c>
      <c r="U10" s="112">
        <f t="shared" si="20"/>
        <v>99563.598704982476</v>
      </c>
      <c r="V10" s="112">
        <f t="shared" si="21"/>
        <v>497552.0326333585</v>
      </c>
      <c r="W10" s="113">
        <f>SUM(V10:V$24)</f>
        <v>6506666.7150835758</v>
      </c>
      <c r="X10" s="114">
        <f t="shared" si="0"/>
        <v>497552.0326333585</v>
      </c>
      <c r="Y10" s="112">
        <f>SUM(X10:X$24)</f>
        <v>6372375.0988713726</v>
      </c>
      <c r="Z10" s="112">
        <f t="shared" si="1"/>
        <v>0</v>
      </c>
      <c r="AA10" s="113">
        <f>SUM(Z10:Z$24)</f>
        <v>134291.61621220302</v>
      </c>
      <c r="AB10" s="106">
        <f t="shared" si="2"/>
        <v>65.351863529596997</v>
      </c>
      <c r="AC10" s="107">
        <f t="shared" si="3"/>
        <v>64.003061176539006</v>
      </c>
      <c r="AD10" s="115">
        <f t="shared" si="16"/>
        <v>97.936091979309609</v>
      </c>
      <c r="AE10" s="107">
        <f t="shared" si="4"/>
        <v>1.3488023530580022</v>
      </c>
      <c r="AF10" s="116">
        <f t="shared" si="17"/>
        <v>2.0639080206904086</v>
      </c>
      <c r="AH10" s="117">
        <f t="shared" ref="AH10:AH22" si="25">IF(D10=0,0,T10*T10*(1-T10)/D10)</f>
        <v>5.35574891526619E-7</v>
      </c>
      <c r="AI10" s="118">
        <f t="shared" si="18"/>
        <v>0</v>
      </c>
      <c r="AJ10" s="118">
        <f t="shared" si="22"/>
        <v>20763418.807512064</v>
      </c>
      <c r="AK10" s="118">
        <f>SUM(AJ10:AJ$24)/U10/U10</f>
        <v>5.5162436664982377E-2</v>
      </c>
      <c r="AL10" s="118">
        <f t="shared" si="23"/>
        <v>19876314.370454974</v>
      </c>
      <c r="AM10" s="118">
        <f>SUM(AL10:AL$24)/U10/U10</f>
        <v>4.9518640177096444E-2</v>
      </c>
      <c r="AN10" s="118">
        <f t="shared" si="24"/>
        <v>9683.2334480369991</v>
      </c>
      <c r="AO10" s="119">
        <f>SUM(AN10:AN$24)/U10/U10</f>
        <v>1.3072772302009663E-3</v>
      </c>
      <c r="AP10" s="106">
        <f t="shared" si="5"/>
        <v>64.891524505950088</v>
      </c>
      <c r="AQ10" s="107">
        <f t="shared" si="6"/>
        <v>65.812202553243907</v>
      </c>
      <c r="AR10" s="107">
        <f t="shared" si="7"/>
        <v>63.566906607487695</v>
      </c>
      <c r="AS10" s="107">
        <f t="shared" si="8"/>
        <v>64.439215745590317</v>
      </c>
      <c r="AT10" s="107">
        <f t="shared" si="9"/>
        <v>1.2779360267277906</v>
      </c>
      <c r="AU10" s="120">
        <f t="shared" si="10"/>
        <v>1.4196686793882138</v>
      </c>
    </row>
    <row r="11" spans="1:47" ht="14.45" customHeight="1" x14ac:dyDescent="0.25">
      <c r="A11" s="75"/>
      <c r="B11" s="99" t="s">
        <v>72</v>
      </c>
      <c r="C11" s="100">
        <v>8983</v>
      </c>
      <c r="D11" s="101">
        <v>0</v>
      </c>
      <c r="E11" s="101">
        <v>2956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99437.315116187106</v>
      </c>
      <c r="V11" s="112">
        <f t="shared" si="21"/>
        <v>497186.57558093552</v>
      </c>
      <c r="W11" s="113">
        <f>SUM(V11:V$24)</f>
        <v>6009114.6824502172</v>
      </c>
      <c r="X11" s="114">
        <f t="shared" si="0"/>
        <v>497186.57558093552</v>
      </c>
      <c r="Y11" s="112">
        <f>SUM(X11:X$24)</f>
        <v>5874823.066238014</v>
      </c>
      <c r="Z11" s="112">
        <f t="shared" si="1"/>
        <v>0</v>
      </c>
      <c r="AA11" s="113">
        <f>SUM(Z11:Z$24)</f>
        <v>134291.61621220302</v>
      </c>
      <c r="AB11" s="106">
        <f t="shared" si="2"/>
        <v>60.431183961764184</v>
      </c>
      <c r="AC11" s="107">
        <f t="shared" si="3"/>
        <v>59.080668654152639</v>
      </c>
      <c r="AD11" s="115">
        <f t="shared" si="16"/>
        <v>97.7652013098634</v>
      </c>
      <c r="AE11" s="107">
        <f t="shared" si="4"/>
        <v>1.3505153076115395</v>
      </c>
      <c r="AF11" s="116">
        <f t="shared" si="17"/>
        <v>2.2347986901365906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5.3202729109918016E-2</v>
      </c>
      <c r="AL11" s="118">
        <f t="shared" si="23"/>
        <v>0</v>
      </c>
      <c r="AM11" s="118">
        <f>SUM(AL11:AL$24)/U11/U11</f>
        <v>4.7634305734800764E-2</v>
      </c>
      <c r="AN11" s="118">
        <f t="shared" si="24"/>
        <v>0</v>
      </c>
      <c r="AO11" s="119">
        <f>SUM(AN11:AN$24)/U11/U11</f>
        <v>1.3096204622144027E-3</v>
      </c>
      <c r="AP11" s="106">
        <f t="shared" si="5"/>
        <v>59.979095912653548</v>
      </c>
      <c r="AQ11" s="107">
        <f t="shared" si="6"/>
        <v>60.883272010874819</v>
      </c>
      <c r="AR11" s="107">
        <f t="shared" si="7"/>
        <v>58.652893071737267</v>
      </c>
      <c r="AS11" s="107">
        <f t="shared" si="8"/>
        <v>59.50844423656801</v>
      </c>
      <c r="AT11" s="107">
        <f t="shared" si="9"/>
        <v>1.2795854974634582</v>
      </c>
      <c r="AU11" s="120">
        <f t="shared" si="10"/>
        <v>1.4214451177596208</v>
      </c>
    </row>
    <row r="12" spans="1:47" ht="14.45" customHeight="1" x14ac:dyDescent="0.25">
      <c r="A12" s="75"/>
      <c r="B12" s="99" t="s">
        <v>73</v>
      </c>
      <c r="C12" s="100">
        <v>9839</v>
      </c>
      <c r="D12" s="101">
        <v>11</v>
      </c>
      <c r="E12" s="101">
        <v>3291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1.1179997967273097E-3</v>
      </c>
      <c r="R12" s="109">
        <f t="shared" si="14"/>
        <v>1.1205518691109154E-3</v>
      </c>
      <c r="S12" s="110">
        <f t="shared" si="15"/>
        <v>0</v>
      </c>
      <c r="T12" s="111">
        <f t="shared" si="19"/>
        <v>5.5872575752427796E-3</v>
      </c>
      <c r="U12" s="112">
        <f t="shared" si="20"/>
        <v>99437.315116187106</v>
      </c>
      <c r="V12" s="112">
        <f t="shared" si="21"/>
        <v>495810.95481598517</v>
      </c>
      <c r="W12" s="113">
        <f>SUM(V12:V$24)</f>
        <v>5511928.1068692813</v>
      </c>
      <c r="X12" s="114">
        <f t="shared" si="0"/>
        <v>495810.95481598517</v>
      </c>
      <c r="Y12" s="112">
        <f>SUM(X12:X$24)</f>
        <v>5377636.4906570781</v>
      </c>
      <c r="Z12" s="112">
        <f t="shared" si="1"/>
        <v>0</v>
      </c>
      <c r="AA12" s="113">
        <f>SUM(Z12:Z$24)</f>
        <v>134291.61621220302</v>
      </c>
      <c r="AB12" s="106">
        <f t="shared" si="2"/>
        <v>55.431183961764177</v>
      </c>
      <c r="AC12" s="107">
        <f t="shared" si="3"/>
        <v>54.080668654152639</v>
      </c>
      <c r="AD12" s="115">
        <f t="shared" si="16"/>
        <v>97.563618145801996</v>
      </c>
      <c r="AE12" s="107">
        <f t="shared" si="4"/>
        <v>1.3505153076115395</v>
      </c>
      <c r="AF12" s="116">
        <f t="shared" si="17"/>
        <v>2.4363818541980091</v>
      </c>
      <c r="AH12" s="117">
        <f t="shared" si="25"/>
        <v>2.8220933903356571E-6</v>
      </c>
      <c r="AI12" s="118">
        <f t="shared" si="18"/>
        <v>0</v>
      </c>
      <c r="AJ12" s="118">
        <f t="shared" si="22"/>
        <v>78988904.734297052</v>
      </c>
      <c r="AK12" s="118">
        <f>SUM(AJ12:AJ$24)/U12/U12</f>
        <v>5.3202729109918016E-2</v>
      </c>
      <c r="AL12" s="118">
        <f t="shared" si="23"/>
        <v>75007811.497868821</v>
      </c>
      <c r="AM12" s="118">
        <f>SUM(AL12:AL$24)/U12/U12</f>
        <v>4.7634305734800764E-2</v>
      </c>
      <c r="AN12" s="118">
        <f t="shared" si="24"/>
        <v>51467.825685053387</v>
      </c>
      <c r="AO12" s="119">
        <f>SUM(AN12:AN$24)/U12/U12</f>
        <v>1.3096204622144027E-3</v>
      </c>
      <c r="AP12" s="106">
        <f t="shared" si="5"/>
        <v>54.979095912653541</v>
      </c>
      <c r="AQ12" s="107">
        <f t="shared" si="6"/>
        <v>55.883272010874812</v>
      </c>
      <c r="AR12" s="107">
        <f t="shared" si="7"/>
        <v>53.652893071737267</v>
      </c>
      <c r="AS12" s="107">
        <f t="shared" si="8"/>
        <v>54.50844423656801</v>
      </c>
      <c r="AT12" s="107">
        <f t="shared" si="9"/>
        <v>1.2795854974634582</v>
      </c>
      <c r="AU12" s="120">
        <f t="shared" si="10"/>
        <v>1.4214451177596208</v>
      </c>
    </row>
    <row r="13" spans="1:47" ht="14.45" customHeight="1" x14ac:dyDescent="0.25">
      <c r="A13" s="75"/>
      <c r="B13" s="99" t="s">
        <v>74</v>
      </c>
      <c r="C13" s="100">
        <v>11043</v>
      </c>
      <c r="D13" s="101">
        <v>9</v>
      </c>
      <c r="E13" s="101">
        <v>3673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8.1499592502037486E-4</v>
      </c>
      <c r="R13" s="109">
        <f t="shared" si="14"/>
        <v>8.0814508018630965E-4</v>
      </c>
      <c r="S13" s="110">
        <f t="shared" si="15"/>
        <v>0</v>
      </c>
      <c r="T13" s="111">
        <f t="shared" si="19"/>
        <v>4.0329718729174022E-3</v>
      </c>
      <c r="U13" s="112">
        <f t="shared" si="20"/>
        <v>98881.733224042386</v>
      </c>
      <c r="V13" s="112">
        <f t="shared" si="21"/>
        <v>493459.97224402917</v>
      </c>
      <c r="W13" s="113">
        <f>SUM(V13:V$24)</f>
        <v>5016117.1520532966</v>
      </c>
      <c r="X13" s="114">
        <f t="shared" si="0"/>
        <v>493459.97224402917</v>
      </c>
      <c r="Y13" s="112">
        <f>SUM(X13:X$24)</f>
        <v>4881825.5358410934</v>
      </c>
      <c r="Z13" s="112">
        <f t="shared" si="1"/>
        <v>0</v>
      </c>
      <c r="AA13" s="113">
        <f>SUM(Z13:Z$24)</f>
        <v>134291.61621220302</v>
      </c>
      <c r="AB13" s="106">
        <f t="shared" si="2"/>
        <v>50.72845093327777</v>
      </c>
      <c r="AC13" s="107">
        <f t="shared" si="3"/>
        <v>49.370347552262693</v>
      </c>
      <c r="AD13" s="115">
        <f t="shared" si="16"/>
        <v>97.3227974518651</v>
      </c>
      <c r="AE13" s="107">
        <f t="shared" si="4"/>
        <v>1.3581033810150789</v>
      </c>
      <c r="AF13" s="116">
        <f t="shared" si="17"/>
        <v>2.6772025481349075</v>
      </c>
      <c r="AH13" s="117">
        <f t="shared" si="25"/>
        <v>1.7999184884738701E-6</v>
      </c>
      <c r="AI13" s="118">
        <f t="shared" si="18"/>
        <v>0</v>
      </c>
      <c r="AJ13" s="118">
        <f t="shared" si="22"/>
        <v>41059986.002817459</v>
      </c>
      <c r="AK13" s="118">
        <f>SUM(AJ13:AJ$24)/U13/U13</f>
        <v>4.5723703815646069E-2</v>
      </c>
      <c r="AL13" s="118">
        <f t="shared" si="23"/>
        <v>38774408.949148431</v>
      </c>
      <c r="AM13" s="118">
        <f>SUM(AL13:AL$24)/U13/U13</f>
        <v>4.0499695384830052E-2</v>
      </c>
      <c r="AN13" s="118">
        <f t="shared" si="24"/>
        <v>32723.572989006134</v>
      </c>
      <c r="AO13" s="119">
        <f>SUM(AN13:AN$24)/U13/U13</f>
        <v>1.3191145529216845E-3</v>
      </c>
      <c r="AP13" s="106">
        <f t="shared" si="5"/>
        <v>50.309342140029301</v>
      </c>
      <c r="AQ13" s="107">
        <f t="shared" si="6"/>
        <v>51.147559726526239</v>
      </c>
      <c r="AR13" s="107">
        <f t="shared" si="7"/>
        <v>48.975906644406571</v>
      </c>
      <c r="AS13" s="107">
        <f t="shared" si="8"/>
        <v>49.764788460118815</v>
      </c>
      <c r="AT13" s="107">
        <f t="shared" si="9"/>
        <v>1.2869169323994614</v>
      </c>
      <c r="AU13" s="120">
        <f t="shared" si="10"/>
        <v>1.4292898296306964</v>
      </c>
    </row>
    <row r="14" spans="1:47" ht="14.45" customHeight="1" x14ac:dyDescent="0.25">
      <c r="A14" s="75"/>
      <c r="B14" s="99" t="s">
        <v>75</v>
      </c>
      <c r="C14" s="100">
        <v>13162</v>
      </c>
      <c r="D14" s="101">
        <v>10</v>
      </c>
      <c r="E14" s="101">
        <v>4406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7.5976295395836497E-4</v>
      </c>
      <c r="R14" s="109">
        <f t="shared" si="14"/>
        <v>7.5341673409993158E-4</v>
      </c>
      <c r="S14" s="110">
        <f t="shared" si="15"/>
        <v>0</v>
      </c>
      <c r="T14" s="111">
        <f t="shared" si="19"/>
        <v>3.7603550237970806E-3</v>
      </c>
      <c r="U14" s="112">
        <f t="shared" si="20"/>
        <v>98482.945975204508</v>
      </c>
      <c r="V14" s="112">
        <f t="shared" si="21"/>
        <v>491535.19412946404</v>
      </c>
      <c r="W14" s="113">
        <f>SUM(V14:V$24)</f>
        <v>4522657.1798092676</v>
      </c>
      <c r="X14" s="114">
        <f t="shared" si="0"/>
        <v>491535.19412946404</v>
      </c>
      <c r="Y14" s="112">
        <f>SUM(X14:X$24)</f>
        <v>4388365.5635970654</v>
      </c>
      <c r="Z14" s="112">
        <f t="shared" si="1"/>
        <v>0</v>
      </c>
      <c r="AA14" s="113">
        <f>SUM(Z14:Z$24)</f>
        <v>134291.61621220302</v>
      </c>
      <c r="AB14" s="106">
        <f t="shared" si="2"/>
        <v>45.923252346126581</v>
      </c>
      <c r="AC14" s="107">
        <f t="shared" si="3"/>
        <v>44.559649593564593</v>
      </c>
      <c r="AD14" s="115">
        <f t="shared" si="16"/>
        <v>97.030692115871005</v>
      </c>
      <c r="AE14" s="107">
        <f t="shared" si="4"/>
        <v>1.363602752561994</v>
      </c>
      <c r="AF14" s="116">
        <f t="shared" si="17"/>
        <v>2.969307884129003</v>
      </c>
      <c r="AH14" s="117">
        <f t="shared" si="25"/>
        <v>1.4087097470020844E-6</v>
      </c>
      <c r="AI14" s="118">
        <f t="shared" si="18"/>
        <v>0</v>
      </c>
      <c r="AJ14" s="118">
        <f t="shared" si="22"/>
        <v>25808138.228844475</v>
      </c>
      <c r="AK14" s="118">
        <f>SUM(AJ14:AJ$24)/U14/U14</f>
        <v>4.1861279351758769E-2</v>
      </c>
      <c r="AL14" s="118">
        <f t="shared" si="23"/>
        <v>24208171.004519012</v>
      </c>
      <c r="AM14" s="118">
        <f>SUM(AL14:AL$24)/U14/U14</f>
        <v>3.6830531533012884E-2</v>
      </c>
      <c r="AN14" s="118">
        <f t="shared" si="24"/>
        <v>25597.153932913228</v>
      </c>
      <c r="AO14" s="119">
        <f>SUM(AN14:AN$24)/U14/U14</f>
        <v>1.326445220123827E-3</v>
      </c>
      <c r="AP14" s="106">
        <f t="shared" si="5"/>
        <v>45.5222357744519</v>
      </c>
      <c r="AQ14" s="107">
        <f t="shared" si="6"/>
        <v>46.324268917801263</v>
      </c>
      <c r="AR14" s="107">
        <f t="shared" si="7"/>
        <v>44.183500460989201</v>
      </c>
      <c r="AS14" s="107">
        <f t="shared" si="8"/>
        <v>44.935798726139986</v>
      </c>
      <c r="AT14" s="107">
        <f t="shared" si="9"/>
        <v>1.2922187770658948</v>
      </c>
      <c r="AU14" s="120">
        <f t="shared" si="10"/>
        <v>1.4349867280580932</v>
      </c>
    </row>
    <row r="15" spans="1:47" ht="14.45" customHeight="1" x14ac:dyDescent="0.25">
      <c r="A15" s="75"/>
      <c r="B15" s="99" t="s">
        <v>76</v>
      </c>
      <c r="C15" s="100">
        <v>14570</v>
      </c>
      <c r="D15" s="101">
        <v>26</v>
      </c>
      <c r="E15" s="101">
        <v>4843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1.7844886753603294E-3</v>
      </c>
      <c r="R15" s="109">
        <f t="shared" si="14"/>
        <v>1.7516995165867341E-3</v>
      </c>
      <c r="S15" s="110">
        <f t="shared" si="15"/>
        <v>0</v>
      </c>
      <c r="T15" s="111">
        <f t="shared" si="19"/>
        <v>8.7227967652927802E-3</v>
      </c>
      <c r="U15" s="112">
        <f t="shared" si="20"/>
        <v>98112.615134548309</v>
      </c>
      <c r="V15" s="112">
        <f t="shared" si="21"/>
        <v>488563.47440093517</v>
      </c>
      <c r="W15" s="113">
        <f>SUM(V15:V$24)</f>
        <v>4031121.9856798039</v>
      </c>
      <c r="X15" s="114">
        <f t="shared" si="0"/>
        <v>488563.47440093517</v>
      </c>
      <c r="Y15" s="112">
        <f>SUM(X15:X$24)</f>
        <v>3896830.3694676012</v>
      </c>
      <c r="Z15" s="112">
        <f t="shared" si="1"/>
        <v>0</v>
      </c>
      <c r="AA15" s="113">
        <f>SUM(Z15:Z$24)</f>
        <v>134291.61621220302</v>
      </c>
      <c r="AB15" s="106">
        <f t="shared" si="2"/>
        <v>41.086683706796116</v>
      </c>
      <c r="AC15" s="107">
        <f t="shared" si="3"/>
        <v>39.717933969282342</v>
      </c>
      <c r="AD15" s="115">
        <f t="shared" si="16"/>
        <v>96.668629312403297</v>
      </c>
      <c r="AE15" s="107">
        <f t="shared" si="4"/>
        <v>1.3687497375137749</v>
      </c>
      <c r="AF15" s="116">
        <f t="shared" si="17"/>
        <v>3.3313706875966997</v>
      </c>
      <c r="AH15" s="117">
        <f t="shared" si="25"/>
        <v>2.9009034758186697E-6</v>
      </c>
      <c r="AI15" s="118">
        <f t="shared" si="18"/>
        <v>0</v>
      </c>
      <c r="AJ15" s="118">
        <f t="shared" si="22"/>
        <v>41954550.821406782</v>
      </c>
      <c r="AK15" s="118">
        <f>SUM(AJ15:AJ$24)/U15/U15</f>
        <v>3.9496827918184908E-2</v>
      </c>
      <c r="AL15" s="118">
        <f t="shared" si="23"/>
        <v>39018694.535524152</v>
      </c>
      <c r="AM15" s="118">
        <f>SUM(AL15:AL$24)/U15/U15</f>
        <v>3.4594242440429336E-2</v>
      </c>
      <c r="AN15" s="118">
        <f t="shared" si="24"/>
        <v>53240.342704813629</v>
      </c>
      <c r="AO15" s="119">
        <f>SUM(AN15:AN$24)/U15/U15</f>
        <v>1.3338184376144114E-3</v>
      </c>
      <c r="AP15" s="106">
        <f t="shared" si="5"/>
        <v>40.697157052855083</v>
      </c>
      <c r="AQ15" s="107">
        <f t="shared" si="6"/>
        <v>41.476210360737149</v>
      </c>
      <c r="AR15" s="107">
        <f t="shared" si="7"/>
        <v>39.353383229660061</v>
      </c>
      <c r="AS15" s="107">
        <f t="shared" si="8"/>
        <v>40.082484708904623</v>
      </c>
      <c r="AT15" s="107">
        <f t="shared" si="9"/>
        <v>1.2971676384251094</v>
      </c>
      <c r="AU15" s="120">
        <f t="shared" si="10"/>
        <v>1.4403318366024405</v>
      </c>
    </row>
    <row r="16" spans="1:47" ht="14.45" customHeight="1" x14ac:dyDescent="0.25">
      <c r="A16" s="75"/>
      <c r="B16" s="99" t="s">
        <v>77</v>
      </c>
      <c r="C16" s="100">
        <v>15370</v>
      </c>
      <c r="D16" s="101">
        <v>32</v>
      </c>
      <c r="E16" s="101">
        <v>5161</v>
      </c>
      <c r="F16" s="102">
        <v>7.4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2.0819778789850358E-3</v>
      </c>
      <c r="R16" s="109">
        <f t="shared" si="14"/>
        <v>2.0638728836176734E-3</v>
      </c>
      <c r="S16" s="110">
        <f t="shared" si="15"/>
        <v>1.4338306529742299E-3</v>
      </c>
      <c r="T16" s="111">
        <f t="shared" si="19"/>
        <v>1.0270936480118998E-2</v>
      </c>
      <c r="U16" s="112">
        <f t="shared" si="20"/>
        <v>97256.798732618263</v>
      </c>
      <c r="V16" s="112">
        <f t="shared" si="21"/>
        <v>484001.90242893214</v>
      </c>
      <c r="W16" s="113">
        <f>SUM(V16:V$24)</f>
        <v>3542558.5112788687</v>
      </c>
      <c r="X16" s="114">
        <f t="shared" si="0"/>
        <v>483307.92566513171</v>
      </c>
      <c r="Y16" s="112">
        <f>SUM(X16:X$24)</f>
        <v>3408266.895066666</v>
      </c>
      <c r="Z16" s="112">
        <f t="shared" si="1"/>
        <v>693.97676380044527</v>
      </c>
      <c r="AA16" s="113">
        <f>SUM(Z16:Z$24)</f>
        <v>134291.61621220302</v>
      </c>
      <c r="AB16" s="106">
        <f t="shared" si="2"/>
        <v>36.424790425378823</v>
      </c>
      <c r="AC16" s="107">
        <f t="shared" si="3"/>
        <v>35.043996301346404</v>
      </c>
      <c r="AD16" s="115">
        <f t="shared" si="16"/>
        <v>96.209191301014712</v>
      </c>
      <c r="AE16" s="107">
        <f t="shared" si="4"/>
        <v>1.3807941240324202</v>
      </c>
      <c r="AF16" s="116">
        <f t="shared" si="17"/>
        <v>3.7908086989852867</v>
      </c>
      <c r="AH16" s="117">
        <f t="shared" si="25"/>
        <v>3.2627697858998864E-6</v>
      </c>
      <c r="AI16" s="118">
        <f t="shared" si="18"/>
        <v>2.7742196912087218E-7</v>
      </c>
      <c r="AJ16" s="118">
        <f t="shared" si="22"/>
        <v>35800949.932436682</v>
      </c>
      <c r="AK16" s="118">
        <f>SUM(AJ16:AJ$24)/U16/U16</f>
        <v>3.5759530362408261E-2</v>
      </c>
      <c r="AL16" s="118">
        <f t="shared" si="23"/>
        <v>33000999.982529636</v>
      </c>
      <c r="AM16" s="118">
        <f>SUM(AL16:AL$24)/U16/U16</f>
        <v>3.108066494323283E-2</v>
      </c>
      <c r="AN16" s="118">
        <f t="shared" si="24"/>
        <v>124719.1544280466</v>
      </c>
      <c r="AO16" s="119">
        <f>SUM(AN16:AN$24)/U16/U16</f>
        <v>1.3517671247092208E-3</v>
      </c>
      <c r="AP16" s="106">
        <f t="shared" si="5"/>
        <v>36.054150692160398</v>
      </c>
      <c r="AQ16" s="107">
        <f t="shared" si="6"/>
        <v>36.795430158597249</v>
      </c>
      <c r="AR16" s="107">
        <f t="shared" si="7"/>
        <v>34.698453999383354</v>
      </c>
      <c r="AS16" s="107">
        <f t="shared" si="8"/>
        <v>35.389538603309454</v>
      </c>
      <c r="AT16" s="107">
        <f t="shared" si="9"/>
        <v>1.3087320078666917</v>
      </c>
      <c r="AU16" s="120">
        <f t="shared" si="10"/>
        <v>1.4528562401981486</v>
      </c>
    </row>
    <row r="17" spans="1:47" ht="14.45" customHeight="1" x14ac:dyDescent="0.25">
      <c r="A17" s="75"/>
      <c r="B17" s="99" t="s">
        <v>78</v>
      </c>
      <c r="C17" s="100">
        <v>13217</v>
      </c>
      <c r="D17" s="101">
        <v>43</v>
      </c>
      <c r="E17" s="101">
        <v>4454</v>
      </c>
      <c r="F17" s="102">
        <v>7.4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3.2533857910267082E-3</v>
      </c>
      <c r="R17" s="109">
        <f t="shared" si="14"/>
        <v>3.336823258564557E-3</v>
      </c>
      <c r="S17" s="110">
        <f t="shared" si="15"/>
        <v>1.6614279299506064E-3</v>
      </c>
      <c r="T17" s="111">
        <f t="shared" si="19"/>
        <v>1.6557381876578219E-2</v>
      </c>
      <c r="U17" s="112">
        <f t="shared" si="20"/>
        <v>96257.880330575819</v>
      </c>
      <c r="V17" s="112">
        <f t="shared" si="21"/>
        <v>477633.47344591655</v>
      </c>
      <c r="W17" s="113">
        <f>SUM(V17:V$24)</f>
        <v>3058556.6088499366</v>
      </c>
      <c r="X17" s="114">
        <f t="shared" si="0"/>
        <v>476839.91985285416</v>
      </c>
      <c r="Y17" s="112">
        <f>SUM(X17:X$24)</f>
        <v>2924958.9694015342</v>
      </c>
      <c r="Z17" s="112">
        <f t="shared" si="1"/>
        <v>793.5535930623671</v>
      </c>
      <c r="AA17" s="113">
        <f>SUM(Z17:Z$24)</f>
        <v>133597.63944840257</v>
      </c>
      <c r="AB17" s="106">
        <f t="shared" si="2"/>
        <v>31.774610019938304</v>
      </c>
      <c r="AC17" s="107">
        <f t="shared" si="3"/>
        <v>30.386696230546811</v>
      </c>
      <c r="AD17" s="115">
        <f t="shared" si="16"/>
        <v>95.632003701947596</v>
      </c>
      <c r="AE17" s="107">
        <f t="shared" si="4"/>
        <v>1.3879137893914952</v>
      </c>
      <c r="AF17" s="116">
        <f t="shared" si="17"/>
        <v>4.3679962980524101</v>
      </c>
      <c r="AH17" s="117">
        <f t="shared" si="25"/>
        <v>6.2699474368036594E-6</v>
      </c>
      <c r="AI17" s="118">
        <f t="shared" si="18"/>
        <v>3.7239954808805265E-7</v>
      </c>
      <c r="AJ17" s="118">
        <f t="shared" si="22"/>
        <v>50755513.571824558</v>
      </c>
      <c r="AK17" s="118">
        <f>SUM(AJ17:AJ$24)/U17/U17</f>
        <v>3.2641706975097433E-2</v>
      </c>
      <c r="AL17" s="118">
        <f t="shared" si="23"/>
        <v>46124350.655567586</v>
      </c>
      <c r="AM17" s="118">
        <f>SUM(AL17:AL$24)/U17/U17</f>
        <v>2.8167415928736908E-2</v>
      </c>
      <c r="AN17" s="118">
        <f t="shared" si="24"/>
        <v>199916.46966168561</v>
      </c>
      <c r="AO17" s="119">
        <f>SUM(AN17:AN$24)/U17/U17</f>
        <v>1.3665082096862022E-3</v>
      </c>
      <c r="AP17" s="106">
        <f t="shared" si="5"/>
        <v>31.420496504924355</v>
      </c>
      <c r="AQ17" s="107">
        <f t="shared" si="6"/>
        <v>32.12872353495225</v>
      </c>
      <c r="AR17" s="107">
        <f t="shared" si="7"/>
        <v>30.057746469896593</v>
      </c>
      <c r="AS17" s="107">
        <f t="shared" si="8"/>
        <v>30.715645991197029</v>
      </c>
      <c r="AT17" s="107">
        <f t="shared" si="9"/>
        <v>1.3154598182213066</v>
      </c>
      <c r="AU17" s="120">
        <f t="shared" si="10"/>
        <v>1.4603677605616838</v>
      </c>
    </row>
    <row r="18" spans="1:47" ht="14.45" customHeight="1" x14ac:dyDescent="0.25">
      <c r="A18" s="75"/>
      <c r="B18" s="99" t="s">
        <v>79</v>
      </c>
      <c r="C18" s="100">
        <v>13038</v>
      </c>
      <c r="D18" s="101">
        <v>81</v>
      </c>
      <c r="E18" s="101">
        <v>4227</v>
      </c>
      <c r="F18" s="102">
        <v>14.8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6.2126092959042794E-3</v>
      </c>
      <c r="R18" s="109">
        <f t="shared" si="14"/>
        <v>6.1669783663892506E-3</v>
      </c>
      <c r="S18" s="110">
        <f t="shared" si="15"/>
        <v>3.501301159214573E-3</v>
      </c>
      <c r="T18" s="111">
        <f t="shared" si="19"/>
        <v>3.0398974989958857E-2</v>
      </c>
      <c r="U18" s="112">
        <f t="shared" si="20"/>
        <v>94664.101847312515</v>
      </c>
      <c r="V18" s="112">
        <f t="shared" si="21"/>
        <v>466629.11616280762</v>
      </c>
      <c r="W18" s="113">
        <f>SUM(V18:V$24)</f>
        <v>2580923.1354040201</v>
      </c>
      <c r="X18" s="114">
        <f t="shared" si="0"/>
        <v>464995.30709746352</v>
      </c>
      <c r="Y18" s="112">
        <f>SUM(X18:X$24)</f>
        <v>2448119.04954868</v>
      </c>
      <c r="Z18" s="112">
        <f t="shared" si="1"/>
        <v>1633.80906534411</v>
      </c>
      <c r="AA18" s="113">
        <f>SUM(Z18:Z$24)</f>
        <v>132804.08585534021</v>
      </c>
      <c r="AB18" s="106">
        <f t="shared" si="2"/>
        <v>27.264011225362847</v>
      </c>
      <c r="AC18" s="107">
        <f t="shared" si="3"/>
        <v>25.86111315456569</v>
      </c>
      <c r="AD18" s="115">
        <f t="shared" si="16"/>
        <v>94.854395931688558</v>
      </c>
      <c r="AE18" s="107">
        <f t="shared" si="4"/>
        <v>1.4028980707971559</v>
      </c>
      <c r="AF18" s="116">
        <f t="shared" si="17"/>
        <v>5.1456040683114308</v>
      </c>
      <c r="AH18" s="117">
        <f t="shared" si="25"/>
        <v>1.1061803187211916E-5</v>
      </c>
      <c r="AI18" s="118">
        <f t="shared" si="18"/>
        <v>8.2541803865792656E-7</v>
      </c>
      <c r="AJ18" s="118">
        <f t="shared" si="22"/>
        <v>63753185.814997785</v>
      </c>
      <c r="AK18" s="118">
        <f>SUM(AJ18:AJ$24)/U18/U18</f>
        <v>2.808621940303533E-2</v>
      </c>
      <c r="AL18" s="118">
        <f t="shared" si="23"/>
        <v>56911583.620199174</v>
      </c>
      <c r="AM18" s="118">
        <f>SUM(AL18:AL$24)/U18/U18</f>
        <v>2.3976796804004864E-2</v>
      </c>
      <c r="AN18" s="118">
        <f t="shared" si="24"/>
        <v>384488.7017062314</v>
      </c>
      <c r="AO18" s="119">
        <f>SUM(AN18:AN$24)/U18/U18</f>
        <v>1.3906001245638387E-3</v>
      </c>
      <c r="AP18" s="106">
        <f t="shared" si="5"/>
        <v>26.935535928789875</v>
      </c>
      <c r="AQ18" s="107">
        <f t="shared" si="6"/>
        <v>27.592486521935818</v>
      </c>
      <c r="AR18" s="107">
        <f t="shared" si="7"/>
        <v>25.557618076183413</v>
      </c>
      <c r="AS18" s="107">
        <f t="shared" si="8"/>
        <v>26.164608232947966</v>
      </c>
      <c r="AT18" s="107">
        <f t="shared" si="9"/>
        <v>1.3298081984582029</v>
      </c>
      <c r="AU18" s="120">
        <f t="shared" si="10"/>
        <v>1.4759879431361089</v>
      </c>
    </row>
    <row r="19" spans="1:47" ht="14.45" customHeight="1" x14ac:dyDescent="0.25">
      <c r="A19" s="75"/>
      <c r="B19" s="99" t="s">
        <v>80</v>
      </c>
      <c r="C19" s="100">
        <v>15834</v>
      </c>
      <c r="D19" s="101">
        <v>153</v>
      </c>
      <c r="E19" s="101">
        <v>5290</v>
      </c>
      <c r="F19" s="102">
        <v>44.4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9.6627510420613863E-3</v>
      </c>
      <c r="R19" s="109">
        <f t="shared" si="14"/>
        <v>9.6599037244276941E-3</v>
      </c>
      <c r="S19" s="110">
        <f t="shared" si="15"/>
        <v>8.3931947069943291E-3</v>
      </c>
      <c r="T19" s="111">
        <f t="shared" si="19"/>
        <v>4.7241548236945818E-2</v>
      </c>
      <c r="U19" s="112">
        <f t="shared" si="20"/>
        <v>91786.410182809152</v>
      </c>
      <c r="V19" s="112">
        <f t="shared" si="21"/>
        <v>448879.43481074082</v>
      </c>
      <c r="W19" s="113">
        <f>SUM(V19:V$24)</f>
        <v>2114294.0192412124</v>
      </c>
      <c r="X19" s="114">
        <f t="shared" si="0"/>
        <v>445111.90231440874</v>
      </c>
      <c r="Y19" s="112">
        <f>SUM(X19:X$24)</f>
        <v>1983123.7424512166</v>
      </c>
      <c r="Z19" s="112">
        <f t="shared" si="1"/>
        <v>3767.5324963321159</v>
      </c>
      <c r="AA19" s="113">
        <f>SUM(Z19:Z$24)</f>
        <v>131170.2767899961</v>
      </c>
      <c r="AB19" s="106">
        <f t="shared" si="2"/>
        <v>23.03493529194807</v>
      </c>
      <c r="AC19" s="107">
        <f t="shared" si="3"/>
        <v>21.60585361712555</v>
      </c>
      <c r="AD19" s="115">
        <f t="shared" si="16"/>
        <v>93.796024791430341</v>
      </c>
      <c r="AE19" s="107">
        <f t="shared" si="4"/>
        <v>1.4290816748225244</v>
      </c>
      <c r="AF19" s="116">
        <f t="shared" si="17"/>
        <v>6.2039752085696724</v>
      </c>
      <c r="AH19" s="117">
        <f t="shared" si="25"/>
        <v>1.3897594110075261E-5</v>
      </c>
      <c r="AI19" s="118">
        <f t="shared" si="18"/>
        <v>1.5732984857476016E-6</v>
      </c>
      <c r="AJ19" s="118">
        <f t="shared" si="22"/>
        <v>53431733.461153165</v>
      </c>
      <c r="AK19" s="118">
        <f>SUM(AJ19:AJ$24)/U19/U19</f>
        <v>2.2307574928888303E-2</v>
      </c>
      <c r="AL19" s="118">
        <f t="shared" si="23"/>
        <v>46618806.647806816</v>
      </c>
      <c r="AM19" s="118">
        <f>SUM(AL19:AL$24)/U19/U19</f>
        <v>1.8748519543252993E-2</v>
      </c>
      <c r="AN19" s="118">
        <f t="shared" si="24"/>
        <v>572193.68859426444</v>
      </c>
      <c r="AO19" s="119">
        <f>SUM(AN19:AN$24)/U19/U19</f>
        <v>1.4335253094241629E-3</v>
      </c>
      <c r="AP19" s="106">
        <f t="shared" si="5"/>
        <v>22.742195168550513</v>
      </c>
      <c r="AQ19" s="107">
        <f t="shared" si="6"/>
        <v>23.327675415345627</v>
      </c>
      <c r="AR19" s="107">
        <f t="shared" si="7"/>
        <v>21.337480159650038</v>
      </c>
      <c r="AS19" s="107">
        <f t="shared" si="8"/>
        <v>21.874227074601063</v>
      </c>
      <c r="AT19" s="107">
        <f t="shared" si="9"/>
        <v>1.3548723032534034</v>
      </c>
      <c r="AU19" s="120">
        <f t="shared" si="10"/>
        <v>1.5032910463916453</v>
      </c>
    </row>
    <row r="20" spans="1:47" ht="14.45" customHeight="1" x14ac:dyDescent="0.25">
      <c r="A20" s="75"/>
      <c r="B20" s="99" t="s">
        <v>81</v>
      </c>
      <c r="C20" s="100">
        <v>17228</v>
      </c>
      <c r="D20" s="101">
        <v>240</v>
      </c>
      <c r="E20" s="101">
        <v>5717</v>
      </c>
      <c r="F20" s="102">
        <v>91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1.3930810308799628E-2</v>
      </c>
      <c r="R20" s="109">
        <f t="shared" si="14"/>
        <v>1.3666420508844561E-2</v>
      </c>
      <c r="S20" s="110">
        <f t="shared" si="15"/>
        <v>1.5917439216372224E-2</v>
      </c>
      <c r="T20" s="111">
        <f t="shared" si="19"/>
        <v>6.6236528579162221E-2</v>
      </c>
      <c r="U20" s="112">
        <f t="shared" si="20"/>
        <v>87450.278058661876</v>
      </c>
      <c r="V20" s="112">
        <f t="shared" si="21"/>
        <v>423841.98833480536</v>
      </c>
      <c r="W20" s="113">
        <f>SUM(V20:V$24)</f>
        <v>1665414.5844304718</v>
      </c>
      <c r="X20" s="114">
        <f t="shared" si="0"/>
        <v>417095.50924813974</v>
      </c>
      <c r="Y20" s="112">
        <f>SUM(X20:X$24)</f>
        <v>1538011.8401368074</v>
      </c>
      <c r="Z20" s="112">
        <f t="shared" si="1"/>
        <v>6746.4790866656094</v>
      </c>
      <c r="AA20" s="113">
        <f>SUM(Z20:Z$24)</f>
        <v>127402.744293664</v>
      </c>
      <c r="AB20" s="106">
        <f t="shared" si="2"/>
        <v>19.044131378442355</v>
      </c>
      <c r="AC20" s="107">
        <f t="shared" si="3"/>
        <v>17.587272153727231</v>
      </c>
      <c r="AD20" s="115">
        <f t="shared" si="16"/>
        <v>92.350088351289855</v>
      </c>
      <c r="AE20" s="107">
        <f t="shared" si="4"/>
        <v>1.4568592247151222</v>
      </c>
      <c r="AF20" s="116">
        <f t="shared" si="17"/>
        <v>7.6499116487101269</v>
      </c>
      <c r="AH20" s="117">
        <f t="shared" si="25"/>
        <v>1.7069498634377893E-5</v>
      </c>
      <c r="AI20" s="118">
        <f t="shared" si="18"/>
        <v>2.7399115524165333E-6</v>
      </c>
      <c r="AJ20" s="118">
        <f t="shared" si="22"/>
        <v>40067272.228776716</v>
      </c>
      <c r="AK20" s="118">
        <f>SUM(AJ20:AJ$24)/U20/U20</f>
        <v>1.7587839120588956E-2</v>
      </c>
      <c r="AL20" s="118">
        <f t="shared" si="23"/>
        <v>33931854.307172179</v>
      </c>
      <c r="AM20" s="118">
        <f>SUM(AL20:AL$24)/U20/U20</f>
        <v>1.4557953189084235E-2</v>
      </c>
      <c r="AN20" s="118">
        <f t="shared" si="24"/>
        <v>791596.83875151898</v>
      </c>
      <c r="AO20" s="119">
        <f>SUM(AN20:AN$24)/U20/U20</f>
        <v>1.5043889776044758E-3</v>
      </c>
      <c r="AP20" s="106">
        <f t="shared" si="5"/>
        <v>18.784197843157553</v>
      </c>
      <c r="AQ20" s="107">
        <f t="shared" si="6"/>
        <v>19.304064913727156</v>
      </c>
      <c r="AR20" s="107">
        <f t="shared" si="7"/>
        <v>17.350785720773487</v>
      </c>
      <c r="AS20" s="107">
        <f t="shared" si="8"/>
        <v>17.823758586680974</v>
      </c>
      <c r="AT20" s="107">
        <f t="shared" si="9"/>
        <v>1.3808377757920363</v>
      </c>
      <c r="AU20" s="120">
        <f t="shared" si="10"/>
        <v>1.5328806736382081</v>
      </c>
    </row>
    <row r="21" spans="1:47" ht="14.45" customHeight="1" x14ac:dyDescent="0.25">
      <c r="A21" s="75"/>
      <c r="B21" s="99" t="s">
        <v>82</v>
      </c>
      <c r="C21" s="100">
        <v>18202</v>
      </c>
      <c r="D21" s="101">
        <v>425</v>
      </c>
      <c r="E21" s="101">
        <v>6229</v>
      </c>
      <c r="F21" s="102">
        <v>207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2.3349082518404569E-2</v>
      </c>
      <c r="R21" s="109">
        <f t="shared" si="14"/>
        <v>2.356847403199849E-2</v>
      </c>
      <c r="S21" s="110">
        <f t="shared" si="15"/>
        <v>3.3231658372130359E-2</v>
      </c>
      <c r="T21" s="111">
        <f t="shared" si="19"/>
        <v>0.11165546117398911</v>
      </c>
      <c r="U21" s="112">
        <f t="shared" si="20"/>
        <v>81657.875216773638</v>
      </c>
      <c r="V21" s="112">
        <f t="shared" si="21"/>
        <v>386853.54441862408</v>
      </c>
      <c r="W21" s="113">
        <f>SUM(V21:V$24)</f>
        <v>1241572.5960956663</v>
      </c>
      <c r="X21" s="114">
        <f t="shared" si="0"/>
        <v>373997.75959045661</v>
      </c>
      <c r="Y21" s="112">
        <f>SUM(X21:X$24)</f>
        <v>1120916.3308886676</v>
      </c>
      <c r="Z21" s="112">
        <f t="shared" si="1"/>
        <v>12855.784828167472</v>
      </c>
      <c r="AA21" s="113">
        <f>SUM(Z21:Z$24)</f>
        <v>120656.26520699839</v>
      </c>
      <c r="AB21" s="106">
        <f t="shared" si="2"/>
        <v>15.20456652588274</v>
      </c>
      <c r="AC21" s="107">
        <f t="shared" si="3"/>
        <v>13.726983807906089</v>
      </c>
      <c r="AD21" s="115">
        <f t="shared" si="16"/>
        <v>90.281980644029801</v>
      </c>
      <c r="AE21" s="107">
        <f t="shared" si="4"/>
        <v>1.4775827179766483</v>
      </c>
      <c r="AF21" s="116">
        <f t="shared" si="17"/>
        <v>9.7180193559701866</v>
      </c>
      <c r="AH21" s="117">
        <f t="shared" si="25"/>
        <v>2.6058682000995107E-5</v>
      </c>
      <c r="AI21" s="118">
        <f t="shared" si="18"/>
        <v>5.1577003136889355E-6</v>
      </c>
      <c r="AJ21" s="118">
        <f t="shared" si="22"/>
        <v>34710587.856908597</v>
      </c>
      <c r="AK21" s="118">
        <f>SUM(AJ21:AJ$24)/U21/U21</f>
        <v>1.416264324709559E-2</v>
      </c>
      <c r="AL21" s="118">
        <f t="shared" si="23"/>
        <v>28224640.106315196</v>
      </c>
      <c r="AM21" s="118">
        <f>SUM(AL21:AL$24)/U21/U21</f>
        <v>1.1607789058115534E-2</v>
      </c>
      <c r="AN21" s="118">
        <f t="shared" si="24"/>
        <v>1197023.4578985164</v>
      </c>
      <c r="AO21" s="119">
        <f>SUM(AN21:AN$24)/U21/U21</f>
        <v>1.6066708154719113E-3</v>
      </c>
      <c r="AP21" s="106">
        <f t="shared" si="5"/>
        <v>14.971312993652159</v>
      </c>
      <c r="AQ21" s="107">
        <f t="shared" si="6"/>
        <v>15.437820058113321</v>
      </c>
      <c r="AR21" s="107">
        <f t="shared" si="7"/>
        <v>13.515814486162478</v>
      </c>
      <c r="AS21" s="107">
        <f t="shared" si="8"/>
        <v>13.938153129649701</v>
      </c>
      <c r="AT21" s="107">
        <f t="shared" si="9"/>
        <v>1.3990194529941076</v>
      </c>
      <c r="AU21" s="120">
        <f t="shared" si="10"/>
        <v>1.556145982959189</v>
      </c>
    </row>
    <row r="22" spans="1:47" ht="14.45" customHeight="1" x14ac:dyDescent="0.25">
      <c r="A22" s="75"/>
      <c r="B22" s="99" t="s">
        <v>83</v>
      </c>
      <c r="C22" s="100">
        <v>10950</v>
      </c>
      <c r="D22" s="101">
        <v>404</v>
      </c>
      <c r="E22" s="101">
        <v>3515</v>
      </c>
      <c r="F22" s="102">
        <v>193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3.6894977168949773E-2</v>
      </c>
      <c r="R22" s="109">
        <f t="shared" si="14"/>
        <v>3.600916706052848E-2</v>
      </c>
      <c r="S22" s="110">
        <f t="shared" si="15"/>
        <v>5.4907539118065431E-2</v>
      </c>
      <c r="T22" s="111">
        <f t="shared" si="19"/>
        <v>0.16600336006333585</v>
      </c>
      <c r="U22" s="112">
        <f t="shared" si="20"/>
        <v>72540.32750095673</v>
      </c>
      <c r="V22" s="112">
        <f t="shared" si="21"/>
        <v>334413.12555250467</v>
      </c>
      <c r="W22" s="113">
        <f>SUM(V22:V$24)</f>
        <v>854719.05167704204</v>
      </c>
      <c r="X22" s="114">
        <f t="shared" si="0"/>
        <v>316051.323779636</v>
      </c>
      <c r="Y22" s="112">
        <f>SUM(X22:X$24)</f>
        <v>746918.57129821123</v>
      </c>
      <c r="Z22" s="112">
        <f t="shared" si="1"/>
        <v>18361.801772868675</v>
      </c>
      <c r="AA22" s="113">
        <f>SUM(Z22:Z$24)</f>
        <v>107800.48037883091</v>
      </c>
      <c r="AB22" s="106">
        <f t="shared" si="2"/>
        <v>11.782674287840363</v>
      </c>
      <c r="AC22" s="107">
        <f t="shared" si="3"/>
        <v>10.296597727496614</v>
      </c>
      <c r="AD22" s="115">
        <f t="shared" si="16"/>
        <v>87.387612319239196</v>
      </c>
      <c r="AE22" s="107">
        <f t="shared" si="4"/>
        <v>1.48607656034375</v>
      </c>
      <c r="AF22" s="116">
        <f t="shared" si="17"/>
        <v>12.612387680760815</v>
      </c>
      <c r="AH22" s="117">
        <f t="shared" si="25"/>
        <v>5.6887479645988142E-5</v>
      </c>
      <c r="AI22" s="118">
        <f t="shared" si="18"/>
        <v>1.4763215153929885E-5</v>
      </c>
      <c r="AJ22" s="118">
        <f t="shared" si="22"/>
        <v>35889196.288430341</v>
      </c>
      <c r="AK22" s="118">
        <f>SUM(AJ22:AJ$24)/U22/U22</f>
        <v>1.135023069815755E-2</v>
      </c>
      <c r="AL22" s="118">
        <f t="shared" si="23"/>
        <v>27776741.222583733</v>
      </c>
      <c r="AM22" s="118">
        <f>SUM(AL22:AL$24)/U22/U22</f>
        <v>9.3453574173066271E-3</v>
      </c>
      <c r="AN22" s="118">
        <f t="shared" si="24"/>
        <v>2424389.9824267058</v>
      </c>
      <c r="AO22" s="119">
        <f>SUM(AN22:AN$24)/U22/U22</f>
        <v>1.8084553572137872E-3</v>
      </c>
      <c r="AP22" s="106">
        <f t="shared" si="5"/>
        <v>11.573860863343656</v>
      </c>
      <c r="AQ22" s="107">
        <f t="shared" si="6"/>
        <v>11.99148771233707</v>
      </c>
      <c r="AR22" s="107">
        <f t="shared" si="7"/>
        <v>10.107121805400098</v>
      </c>
      <c r="AS22" s="107">
        <f t="shared" si="8"/>
        <v>10.486073649593131</v>
      </c>
      <c r="AT22" s="107">
        <f t="shared" si="9"/>
        <v>1.4027257229138088</v>
      </c>
      <c r="AU22" s="120">
        <f t="shared" si="10"/>
        <v>1.5694273977736912</v>
      </c>
    </row>
    <row r="23" spans="1:47" ht="14.45" customHeight="1" x14ac:dyDescent="0.25">
      <c r="A23" s="75"/>
      <c r="B23" s="99" t="s">
        <v>84</v>
      </c>
      <c r="C23" s="100">
        <v>9095</v>
      </c>
      <c r="D23" s="101">
        <v>562</v>
      </c>
      <c r="E23" s="101">
        <v>3058</v>
      </c>
      <c r="F23" s="102">
        <v>331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6.1792193512919188E-2</v>
      </c>
      <c r="R23" s="109">
        <f t="shared" si="14"/>
        <v>6.2743996711076264E-2</v>
      </c>
      <c r="S23" s="110">
        <f t="shared" si="15"/>
        <v>0.10824068018312623</v>
      </c>
      <c r="T23" s="111">
        <f>5*R23/(1+5*(1-O23)*R23)</f>
        <v>0.27305730352013446</v>
      </c>
      <c r="U23" s="112">
        <f t="shared" si="20"/>
        <v>60498.38939570311</v>
      </c>
      <c r="V23" s="112">
        <f>5*U23*((1-T23)+O23*T23)</f>
        <v>263284.58404986461</v>
      </c>
      <c r="W23" s="113">
        <f>SUM(V23:V$24)</f>
        <v>520305.92612453748</v>
      </c>
      <c r="X23" s="114">
        <f t="shared" si="0"/>
        <v>234786.4815905758</v>
      </c>
      <c r="Y23" s="112">
        <f>SUM(X23:X$24)</f>
        <v>430867.24751857517</v>
      </c>
      <c r="Z23" s="112">
        <f t="shared" si="1"/>
        <v>28498.102459288813</v>
      </c>
      <c r="AA23" s="113">
        <f>SUM(Z23:Z$24)</f>
        <v>89438.678605962225</v>
      </c>
      <c r="AB23" s="106">
        <f t="shared" si="2"/>
        <v>8.6003269065786423</v>
      </c>
      <c r="AC23" s="107">
        <f t="shared" si="3"/>
        <v>7.1219622839939181</v>
      </c>
      <c r="AD23" s="115">
        <f t="shared" si="16"/>
        <v>82.81036710995393</v>
      </c>
      <c r="AE23" s="107">
        <f t="shared" si="4"/>
        <v>1.4783646225847229</v>
      </c>
      <c r="AF23" s="116">
        <f t="shared" si="17"/>
        <v>17.189632890046056</v>
      </c>
      <c r="AH23" s="117">
        <f>IF(D23=0,0,T23*T23*(1-T23)/D23)</f>
        <v>9.6443165469746369E-5</v>
      </c>
      <c r="AI23" s="118">
        <f t="shared" si="18"/>
        <v>3.1564628952459258E-5</v>
      </c>
      <c r="AJ23" s="118">
        <f t="shared" si="22"/>
        <v>23836842.611427866</v>
      </c>
      <c r="AK23" s="118">
        <f>SUM(AJ23:AJ$24)/U23/U23</f>
        <v>6.5127004466677945E-3</v>
      </c>
      <c r="AL23" s="118">
        <f t="shared" si="23"/>
        <v>17447975.985109672</v>
      </c>
      <c r="AM23" s="118">
        <f>SUM(AL23:AL$24)/U23/U23</f>
        <v>5.846757784786963E-3</v>
      </c>
      <c r="AN23" s="118">
        <f t="shared" si="24"/>
        <v>3140401.5729539357</v>
      </c>
      <c r="AO23" s="119">
        <f>SUM(AN23:AN$24)/U23/U23</f>
        <v>1.9376433192617958E-3</v>
      </c>
      <c r="AP23" s="106">
        <f t="shared" si="5"/>
        <v>8.4421523509891951</v>
      </c>
      <c r="AQ23" s="107">
        <f t="shared" si="6"/>
        <v>8.7585014621680894</v>
      </c>
      <c r="AR23" s="107">
        <f t="shared" si="7"/>
        <v>6.9720926582986573</v>
      </c>
      <c r="AS23" s="107">
        <f t="shared" si="8"/>
        <v>7.2718319096891788</v>
      </c>
      <c r="AT23" s="107">
        <f t="shared" si="9"/>
        <v>1.392088029146664</v>
      </c>
      <c r="AU23" s="120">
        <f t="shared" si="10"/>
        <v>1.5646412160227818</v>
      </c>
    </row>
    <row r="24" spans="1:47" ht="14.45" customHeight="1" x14ac:dyDescent="0.25">
      <c r="A24" s="51"/>
      <c r="B24" s="121" t="s">
        <v>85</v>
      </c>
      <c r="C24" s="122">
        <v>9055</v>
      </c>
      <c r="D24" s="123">
        <v>1384</v>
      </c>
      <c r="E24" s="123">
        <v>3024</v>
      </c>
      <c r="F24" s="124">
        <v>717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0.15284373274434015</v>
      </c>
      <c r="R24" s="131">
        <f t="shared" si="14"/>
        <v>0.17110976841457809</v>
      </c>
      <c r="S24" s="132">
        <f t="shared" si="15"/>
        <v>0.23710317460317459</v>
      </c>
      <c r="T24" s="128">
        <v>1</v>
      </c>
      <c r="U24" s="133">
        <f>U23*(1-T23)</f>
        <v>43978.862320001324</v>
      </c>
      <c r="V24" s="133">
        <f>U24/R24</f>
        <v>257021.34207467284</v>
      </c>
      <c r="W24" s="134">
        <f>SUM(V24:V$24)</f>
        <v>257021.34207467284</v>
      </c>
      <c r="X24" s="128">
        <f t="shared" si="0"/>
        <v>196080.7659279994</v>
      </c>
      <c r="Y24" s="133">
        <f>SUM(X24:X$24)</f>
        <v>196080.7659279994</v>
      </c>
      <c r="Z24" s="133">
        <f t="shared" si="1"/>
        <v>60940.576146673418</v>
      </c>
      <c r="AA24" s="134">
        <f>SUM(Z24:Z$24)</f>
        <v>60940.576146673418</v>
      </c>
      <c r="AB24" s="135">
        <f t="shared" si="2"/>
        <v>5.8442017031846012</v>
      </c>
      <c r="AC24" s="129">
        <f t="shared" si="3"/>
        <v>4.4585229263382518</v>
      </c>
      <c r="AD24" s="136">
        <f t="shared" si="16"/>
        <v>76.289682539682531</v>
      </c>
      <c r="AE24" s="129">
        <f t="shared" si="4"/>
        <v>1.385678776846349</v>
      </c>
      <c r="AF24" s="137">
        <f t="shared" si="17"/>
        <v>23.710317460317462</v>
      </c>
      <c r="AH24" s="138">
        <f>0</f>
        <v>0</v>
      </c>
      <c r="AI24" s="139">
        <f t="shared" si="18"/>
        <v>5.981655396702086E-5</v>
      </c>
      <c r="AJ24" s="139">
        <v>0</v>
      </c>
      <c r="AK24" s="139">
        <f>(1-R24)/R24/R24/D24</f>
        <v>2.0455557690983523E-2</v>
      </c>
      <c r="AL24" s="139">
        <f>V24*V24*AI24</f>
        <v>3951479.7774250312</v>
      </c>
      <c r="AM24" s="139">
        <f>(1-S24)*(1-S24)*(1-R24)/R24/R24/D24+AI24/R24/R24</f>
        <v>1.3948387239046551E-2</v>
      </c>
      <c r="AN24" s="139">
        <f>V24*V24*AI24</f>
        <v>3951479.7774250312</v>
      </c>
      <c r="AO24" s="140">
        <f>S24*S24*(1-R24)/R24/R24/D24+AI24/R24/R24</f>
        <v>3.1929848816841851E-3</v>
      </c>
      <c r="AP24" s="135">
        <f t="shared" si="5"/>
        <v>5.5638767659676596</v>
      </c>
      <c r="AQ24" s="129">
        <f t="shared" si="6"/>
        <v>6.1245266404015428</v>
      </c>
      <c r="AR24" s="129">
        <f t="shared" si="7"/>
        <v>4.227040476857689</v>
      </c>
      <c r="AS24" s="129">
        <f t="shared" si="8"/>
        <v>4.6900053758188145</v>
      </c>
      <c r="AT24" s="129">
        <f t="shared" si="9"/>
        <v>1.2749260309594954</v>
      </c>
      <c r="AU24" s="141">
        <f t="shared" si="10"/>
        <v>1.4964315227332026</v>
      </c>
    </row>
    <row r="25" spans="1:47" ht="14.45" customHeight="1" x14ac:dyDescent="0.15">
      <c r="A25" s="75" t="s">
        <v>86</v>
      </c>
      <c r="B25" s="76" t="s">
        <v>68</v>
      </c>
      <c r="C25" s="142">
        <v>9558</v>
      </c>
      <c r="D25" s="78">
        <v>5</v>
      </c>
      <c r="E25" s="78">
        <v>3144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5.2312199204854572E-4</v>
      </c>
      <c r="R25" s="148">
        <f t="shared" si="14"/>
        <v>5.4557936939822417E-4</v>
      </c>
      <c r="S25" s="149">
        <f t="shared" si="15"/>
        <v>0</v>
      </c>
      <c r="T25" s="150">
        <f>5*R25/(1+5*(1-O25)*R25)</f>
        <v>2.7216589591415779E-3</v>
      </c>
      <c r="U25" s="151">
        <v>100000</v>
      </c>
      <c r="V25" s="151">
        <f>5*U25*((1-T25)+O25*T25)</f>
        <v>498856.64887651015</v>
      </c>
      <c r="W25" s="152">
        <f>SUM(V25:V$42)</f>
        <v>8682568.0167364068</v>
      </c>
      <c r="X25" s="153">
        <f t="shared" si="0"/>
        <v>498856.64887651015</v>
      </c>
      <c r="Y25" s="151">
        <f>SUM(X25:X$42)</f>
        <v>8393032.4892865028</v>
      </c>
      <c r="Z25" s="151">
        <f t="shared" si="1"/>
        <v>0</v>
      </c>
      <c r="AA25" s="152">
        <f>SUM(Z25:Z$42)</f>
        <v>289535.52744990366</v>
      </c>
      <c r="AB25" s="146">
        <f t="shared" si="2"/>
        <v>86.825680167364069</v>
      </c>
      <c r="AC25" s="147">
        <f t="shared" si="3"/>
        <v>83.930324892865031</v>
      </c>
      <c r="AD25" s="93">
        <f t="shared" si="16"/>
        <v>96.665323820190068</v>
      </c>
      <c r="AE25" s="147">
        <f t="shared" si="4"/>
        <v>2.8953552744990367</v>
      </c>
      <c r="AF25" s="94">
        <f t="shared" si="17"/>
        <v>3.3346761798099216</v>
      </c>
      <c r="AH25" s="95">
        <f>IF(D25=0,0,T25*T25*(1-T25)/D25)</f>
        <v>1.4774533996967211E-6</v>
      </c>
      <c r="AI25" s="96">
        <f t="shared" si="18"/>
        <v>0</v>
      </c>
      <c r="AJ25" s="96">
        <f>U25*U25*((1-O25)*5+AB26)^2*AH25</f>
        <v>109937709.37758464</v>
      </c>
      <c r="AK25" s="96">
        <f>SUM(AJ25:AJ$42)/U25/U25</f>
        <v>4.9837274557027002E-2</v>
      </c>
      <c r="AL25" s="96">
        <f>U25*U25*((1-O25)*5*(1-S25)+AC26)^2*AH25+V25*V25*AI25</f>
        <v>102662004.11241211</v>
      </c>
      <c r="AM25" s="96">
        <f>SUM(AL25:AL$42)/U25/U25</f>
        <v>4.2573859935164438E-2</v>
      </c>
      <c r="AN25" s="96">
        <f>U25*U25*((1-O25)*5*S25+AE26)^2*AH25+V25*V25*AI25</f>
        <v>124533.08314770792</v>
      </c>
      <c r="AO25" s="97">
        <f>SUM(AN25:AN$42)/U25/U25</f>
        <v>2.3797239181698611E-3</v>
      </c>
      <c r="AP25" s="146">
        <f t="shared" si="5"/>
        <v>86.388124600677642</v>
      </c>
      <c r="AQ25" s="147">
        <f t="shared" si="6"/>
        <v>87.263235734050497</v>
      </c>
      <c r="AR25" s="147">
        <f t="shared" si="7"/>
        <v>83.525909586123404</v>
      </c>
      <c r="AS25" s="147">
        <f t="shared" si="8"/>
        <v>84.334740199606657</v>
      </c>
      <c r="AT25" s="147">
        <f t="shared" si="9"/>
        <v>2.7997417430087643</v>
      </c>
      <c r="AU25" s="154">
        <f t="shared" si="10"/>
        <v>2.9909688059893091</v>
      </c>
    </row>
    <row r="26" spans="1:47" ht="14.45" customHeight="1" x14ac:dyDescent="0.15">
      <c r="A26" s="155"/>
      <c r="B26" s="99" t="s">
        <v>69</v>
      </c>
      <c r="C26" s="142">
        <v>10935</v>
      </c>
      <c r="D26" s="101">
        <v>0</v>
      </c>
      <c r="E26" s="101">
        <v>3648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99727.83410408585</v>
      </c>
      <c r="V26" s="112">
        <f>5*U26*((1-T26)+O26*T26)</f>
        <v>498639.17052042927</v>
      </c>
      <c r="W26" s="113">
        <f>SUM(V26:V$42)</f>
        <v>8183711.3678598972</v>
      </c>
      <c r="X26" s="114">
        <f t="shared" si="0"/>
        <v>498639.17052042927</v>
      </c>
      <c r="Y26" s="112">
        <f>SUM(X26:X$42)</f>
        <v>7894175.8404099932</v>
      </c>
      <c r="Z26" s="112">
        <f t="shared" si="1"/>
        <v>0</v>
      </c>
      <c r="AA26" s="113">
        <f>SUM(Z26:Z$42)</f>
        <v>289535.52744990366</v>
      </c>
      <c r="AB26" s="106">
        <f t="shared" si="2"/>
        <v>82.060454249097248</v>
      </c>
      <c r="AC26" s="107">
        <f t="shared" si="3"/>
        <v>79.157197299310127</v>
      </c>
      <c r="AD26" s="115">
        <f t="shared" si="16"/>
        <v>96.462051086173389</v>
      </c>
      <c r="AE26" s="107">
        <f t="shared" si="4"/>
        <v>2.9032569497871146</v>
      </c>
      <c r="AF26" s="116">
        <f t="shared" si="17"/>
        <v>3.5379489138266051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3.9055807492945835E-2</v>
      </c>
      <c r="AL26" s="118">
        <f>U26*U26*((1-O26)*5*(1-S26)+AC27)^2*AH26+V26*V26*AI26</f>
        <v>0</v>
      </c>
      <c r="AM26" s="118">
        <f>SUM(AL26:AL$42)/U26/U26</f>
        <v>3.2484240950089255E-2</v>
      </c>
      <c r="AN26" s="118">
        <f>U26*U26*((1-O26)*5*S26+AE27)^2*AH26+V26*V26*AI26</f>
        <v>0</v>
      </c>
      <c r="AO26" s="119">
        <f>SUM(AN26:AN$42)/U26/U26</f>
        <v>2.3802092140922568E-3</v>
      </c>
      <c r="AP26" s="106">
        <f t="shared" si="5"/>
        <v>81.673108421618878</v>
      </c>
      <c r="AQ26" s="107">
        <f t="shared" si="6"/>
        <v>82.447800076575618</v>
      </c>
      <c r="AR26" s="107">
        <f t="shared" si="7"/>
        <v>78.803938951873207</v>
      </c>
      <c r="AS26" s="107">
        <f t="shared" si="8"/>
        <v>79.510455646747047</v>
      </c>
      <c r="AT26" s="107">
        <f t="shared" si="9"/>
        <v>2.8076336695837205</v>
      </c>
      <c r="AU26" s="120">
        <f t="shared" si="10"/>
        <v>2.9988802299905086</v>
      </c>
    </row>
    <row r="27" spans="1:47" ht="14.45" customHeight="1" x14ac:dyDescent="0.15">
      <c r="A27" s="155"/>
      <c r="B27" s="99" t="s">
        <v>70</v>
      </c>
      <c r="C27" s="142">
        <v>11669</v>
      </c>
      <c r="D27" s="101">
        <v>0</v>
      </c>
      <c r="E27" s="101">
        <v>3903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99727.83410408585</v>
      </c>
      <c r="V27" s="112">
        <f t="shared" ref="V27:V40" si="30">5*U27*((1-T27)+O27*T27)</f>
        <v>498639.17052042927</v>
      </c>
      <c r="W27" s="113">
        <f>SUM(V27:V$42)</f>
        <v>7685072.1973394686</v>
      </c>
      <c r="X27" s="114">
        <f t="shared" si="0"/>
        <v>498639.17052042927</v>
      </c>
      <c r="Y27" s="112">
        <f>SUM(X27:X$42)</f>
        <v>7395536.6698895637</v>
      </c>
      <c r="Z27" s="112">
        <f t="shared" si="1"/>
        <v>0</v>
      </c>
      <c r="AA27" s="113">
        <f>SUM(Z27:Z$42)</f>
        <v>289535.52744990366</v>
      </c>
      <c r="AB27" s="106">
        <f t="shared" si="2"/>
        <v>77.060454249097262</v>
      </c>
      <c r="AC27" s="107">
        <f t="shared" si="3"/>
        <v>74.157197299310127</v>
      </c>
      <c r="AD27" s="115">
        <f t="shared" si="16"/>
        <v>96.232494373310615</v>
      </c>
      <c r="AE27" s="107">
        <f t="shared" si="4"/>
        <v>2.9032569497871146</v>
      </c>
      <c r="AF27" s="116">
        <f t="shared" si="17"/>
        <v>3.7675056266893541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3.9055807492945835E-2</v>
      </c>
      <c r="AL27" s="118">
        <f t="shared" ref="AL27:AL40" si="33">U27*U27*((1-O27)*5*(1-S27)+AC28)^2*AH27+V27*V27*AI27</f>
        <v>0</v>
      </c>
      <c r="AM27" s="118">
        <f>SUM(AL27:AL$42)/U27/U27</f>
        <v>3.2484240950089255E-2</v>
      </c>
      <c r="AN27" s="118">
        <f t="shared" ref="AN27:AN40" si="34">U27*U27*((1-O27)*5*S27+AE28)^2*AH27+V27*V27*AI27</f>
        <v>0</v>
      </c>
      <c r="AO27" s="119">
        <f>SUM(AN27:AN$42)/U27/U27</f>
        <v>2.3802092140922568E-3</v>
      </c>
      <c r="AP27" s="106">
        <f t="shared" si="5"/>
        <v>76.673108421618892</v>
      </c>
      <c r="AQ27" s="107">
        <f t="shared" si="6"/>
        <v>77.447800076575632</v>
      </c>
      <c r="AR27" s="107">
        <f t="shared" si="7"/>
        <v>73.803938951873207</v>
      </c>
      <c r="AS27" s="107">
        <f t="shared" si="8"/>
        <v>74.510455646747047</v>
      </c>
      <c r="AT27" s="107">
        <f t="shared" si="9"/>
        <v>2.8076336695837205</v>
      </c>
      <c r="AU27" s="120">
        <f t="shared" si="10"/>
        <v>2.9988802299905086</v>
      </c>
    </row>
    <row r="28" spans="1:47" ht="14.45" customHeight="1" x14ac:dyDescent="0.15">
      <c r="A28" s="155"/>
      <c r="B28" s="99" t="s">
        <v>71</v>
      </c>
      <c r="C28" s="142">
        <v>11102</v>
      </c>
      <c r="D28" s="101">
        <v>2</v>
      </c>
      <c r="E28" s="101">
        <v>3684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1.8014772113132769E-4</v>
      </c>
      <c r="R28" s="109">
        <f t="shared" si="14"/>
        <v>1.816934368747967E-4</v>
      </c>
      <c r="S28" s="110">
        <f t="shared" si="15"/>
        <v>0</v>
      </c>
      <c r="T28" s="111">
        <f t="shared" si="28"/>
        <v>9.080959454589629E-4</v>
      </c>
      <c r="U28" s="112">
        <f t="shared" si="29"/>
        <v>99727.83410408585</v>
      </c>
      <c r="V28" s="112">
        <f t="shared" si="30"/>
        <v>498435.40502638079</v>
      </c>
      <c r="W28" s="113">
        <f>SUM(V28:V$42)</f>
        <v>7186433.0268190391</v>
      </c>
      <c r="X28" s="114">
        <f t="shared" si="0"/>
        <v>498435.40502638079</v>
      </c>
      <c r="Y28" s="112">
        <f>SUM(X28:X$42)</f>
        <v>6896897.4993691342</v>
      </c>
      <c r="Z28" s="112">
        <f t="shared" si="1"/>
        <v>0</v>
      </c>
      <c r="AA28" s="113">
        <f>SUM(Z28:Z$42)</f>
        <v>289535.52744990366</v>
      </c>
      <c r="AB28" s="106">
        <f t="shared" si="2"/>
        <v>72.060454249097248</v>
      </c>
      <c r="AC28" s="107">
        <f t="shared" si="3"/>
        <v>69.157197299310127</v>
      </c>
      <c r="AD28" s="115">
        <f t="shared" si="16"/>
        <v>95.971081531416388</v>
      </c>
      <c r="AE28" s="107">
        <f t="shared" si="4"/>
        <v>2.9032569497871146</v>
      </c>
      <c r="AF28" s="116">
        <f t="shared" si="17"/>
        <v>4.0289184685835995</v>
      </c>
      <c r="AH28" s="117">
        <f t="shared" si="31"/>
        <v>4.119446977556002E-7</v>
      </c>
      <c r="AI28" s="118">
        <f t="shared" si="18"/>
        <v>0</v>
      </c>
      <c r="AJ28" s="118">
        <f t="shared" si="32"/>
        <v>19717792.967036176</v>
      </c>
      <c r="AK28" s="118">
        <f>SUM(AJ28:AJ$42)/U28/U28</f>
        <v>3.9055807492945835E-2</v>
      </c>
      <c r="AL28" s="118">
        <f t="shared" si="33"/>
        <v>18100522.6252256</v>
      </c>
      <c r="AM28" s="118">
        <f>SUM(AL28:AL$42)/U28/U28</f>
        <v>3.2484240950089255E-2</v>
      </c>
      <c r="AN28" s="118">
        <f t="shared" si="34"/>
        <v>34596.467784232067</v>
      </c>
      <c r="AO28" s="119">
        <f>SUM(AN28:AN$42)/U28/U28</f>
        <v>2.3802092140922568E-3</v>
      </c>
      <c r="AP28" s="106">
        <f t="shared" si="5"/>
        <v>71.673108421618878</v>
      </c>
      <c r="AQ28" s="107">
        <f t="shared" si="6"/>
        <v>72.447800076575618</v>
      </c>
      <c r="AR28" s="107">
        <f t="shared" si="7"/>
        <v>68.803938951873207</v>
      </c>
      <c r="AS28" s="107">
        <f t="shared" si="8"/>
        <v>69.510455646747047</v>
      </c>
      <c r="AT28" s="107">
        <f t="shared" si="9"/>
        <v>2.8076336695837205</v>
      </c>
      <c r="AU28" s="120">
        <f t="shared" si="10"/>
        <v>2.9988802299905086</v>
      </c>
    </row>
    <row r="29" spans="1:47" ht="14.45" customHeight="1" x14ac:dyDescent="0.15">
      <c r="A29" s="155"/>
      <c r="B29" s="99" t="s">
        <v>72</v>
      </c>
      <c r="C29" s="142">
        <v>9188</v>
      </c>
      <c r="D29" s="101">
        <v>4</v>
      </c>
      <c r="E29" s="101">
        <v>3000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4.3535045711797995E-4</v>
      </c>
      <c r="R29" s="109">
        <f t="shared" si="14"/>
        <v>4.3105725080299127E-4</v>
      </c>
      <c r="S29" s="110">
        <f t="shared" si="15"/>
        <v>0</v>
      </c>
      <c r="T29" s="111">
        <f t="shared" si="28"/>
        <v>2.1530062735649071E-3</v>
      </c>
      <c r="U29" s="112">
        <f t="shared" si="29"/>
        <v>99637.271662286526</v>
      </c>
      <c r="V29" s="112">
        <f t="shared" si="30"/>
        <v>497659.3493559793</v>
      </c>
      <c r="W29" s="113">
        <f>SUM(V29:V$42)</f>
        <v>6687997.6217926582</v>
      </c>
      <c r="X29" s="114">
        <f t="shared" si="0"/>
        <v>497659.3493559793</v>
      </c>
      <c r="Y29" s="112">
        <f>SUM(X29:X$42)</f>
        <v>6398462.0943427533</v>
      </c>
      <c r="Z29" s="112">
        <f t="shared" si="1"/>
        <v>0</v>
      </c>
      <c r="AA29" s="113">
        <f>SUM(Z29:Z$42)</f>
        <v>289535.52744990366</v>
      </c>
      <c r="AB29" s="106">
        <f t="shared" si="2"/>
        <v>67.123451999580567</v>
      </c>
      <c r="AC29" s="107">
        <f t="shared" si="3"/>
        <v>64.217556217615908</v>
      </c>
      <c r="AD29" s="115">
        <f t="shared" si="16"/>
        <v>95.670818923343191</v>
      </c>
      <c r="AE29" s="107">
        <f t="shared" si="4"/>
        <v>2.9058957819646429</v>
      </c>
      <c r="AF29" s="116">
        <f t="shared" si="17"/>
        <v>4.329181076656786</v>
      </c>
      <c r="AH29" s="117">
        <f t="shared" si="31"/>
        <v>1.1563639727977439E-6</v>
      </c>
      <c r="AI29" s="118">
        <f t="shared" si="18"/>
        <v>0</v>
      </c>
      <c r="AJ29" s="118">
        <f t="shared" si="32"/>
        <v>48084857.150335722</v>
      </c>
      <c r="AK29" s="118">
        <f>SUM(AJ29:AJ$42)/U29/U29</f>
        <v>3.7140675163111418E-2</v>
      </c>
      <c r="AL29" s="118">
        <f t="shared" si="33"/>
        <v>43854891.543805443</v>
      </c>
      <c r="AM29" s="118">
        <f>SUM(AL29:AL$42)/U29/U29</f>
        <v>3.0720063825564949E-2</v>
      </c>
      <c r="AN29" s="118">
        <f t="shared" si="34"/>
        <v>97357.714216197448</v>
      </c>
      <c r="AO29" s="119">
        <f>SUM(AN29:AN$42)/U29/U29</f>
        <v>2.3810531441000112E-3</v>
      </c>
      <c r="AP29" s="106">
        <f t="shared" si="5"/>
        <v>66.745722443275255</v>
      </c>
      <c r="AQ29" s="107">
        <f t="shared" si="6"/>
        <v>67.501181555885879</v>
      </c>
      <c r="AR29" s="107">
        <f t="shared" si="7"/>
        <v>63.874024272678774</v>
      </c>
      <c r="AS29" s="107">
        <f t="shared" si="8"/>
        <v>64.561088162553048</v>
      </c>
      <c r="AT29" s="107">
        <f t="shared" si="9"/>
        <v>2.8102555511076726</v>
      </c>
      <c r="AU29" s="120">
        <f t="shared" si="10"/>
        <v>3.0015360128216133</v>
      </c>
    </row>
    <row r="30" spans="1:47" ht="14.45" customHeight="1" x14ac:dyDescent="0.15">
      <c r="A30" s="155"/>
      <c r="B30" s="99" t="s">
        <v>73</v>
      </c>
      <c r="C30" s="142">
        <v>9872</v>
      </c>
      <c r="D30" s="101">
        <v>2</v>
      </c>
      <c r="E30" s="101">
        <v>3281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2.025931928687196E-4</v>
      </c>
      <c r="R30" s="109">
        <f t="shared" si="14"/>
        <v>2.0161945990177234E-4</v>
      </c>
      <c r="S30" s="110">
        <f t="shared" si="15"/>
        <v>0</v>
      </c>
      <c r="T30" s="111">
        <f t="shared" si="28"/>
        <v>1.0076082264452856E-3</v>
      </c>
      <c r="U30" s="112">
        <f t="shared" si="29"/>
        <v>99422.751991316734</v>
      </c>
      <c r="V30" s="112">
        <f t="shared" si="30"/>
        <v>496872.58784983744</v>
      </c>
      <c r="W30" s="113">
        <f>SUM(V30:V$42)</f>
        <v>6190338.2724366793</v>
      </c>
      <c r="X30" s="114">
        <f t="shared" si="0"/>
        <v>496872.58784983744</v>
      </c>
      <c r="Y30" s="112">
        <f>SUM(X30:X$42)</f>
        <v>5900802.7449867744</v>
      </c>
      <c r="Z30" s="112">
        <f t="shared" si="1"/>
        <v>0</v>
      </c>
      <c r="AA30" s="113">
        <f>SUM(Z30:Z$42)</f>
        <v>289535.52744990366</v>
      </c>
      <c r="AB30" s="106">
        <f t="shared" si="2"/>
        <v>62.262793459763856</v>
      </c>
      <c r="AC30" s="107">
        <f t="shared" si="3"/>
        <v>59.35062776679257</v>
      </c>
      <c r="AD30" s="115">
        <f t="shared" si="16"/>
        <v>95.322783429475876</v>
      </c>
      <c r="AE30" s="107">
        <f t="shared" si="4"/>
        <v>2.9121656929712705</v>
      </c>
      <c r="AF30" s="116">
        <f t="shared" si="17"/>
        <v>4.6772165705240996</v>
      </c>
      <c r="AH30" s="117">
        <f t="shared" si="31"/>
        <v>5.0712566961257309E-7</v>
      </c>
      <c r="AI30" s="118">
        <f t="shared" si="18"/>
        <v>0</v>
      </c>
      <c r="AJ30" s="118">
        <f t="shared" si="32"/>
        <v>17884540.751866437</v>
      </c>
      <c r="AK30" s="118">
        <f>SUM(AJ30:AJ$42)/U30/U30</f>
        <v>3.24366374568687E-2</v>
      </c>
      <c r="AL30" s="118">
        <f t="shared" si="33"/>
        <v>16181452.347635509</v>
      </c>
      <c r="AM30" s="118">
        <f>SUM(AL30:AL$42)/U30/U30</f>
        <v>2.6416211993924976E-2</v>
      </c>
      <c r="AN30" s="118">
        <f t="shared" si="34"/>
        <v>42598.56364341118</v>
      </c>
      <c r="AO30" s="119">
        <f>SUM(AN30:AN$42)/U30/U30</f>
        <v>2.3814900444893809E-3</v>
      </c>
      <c r="AP30" s="106">
        <f t="shared" si="5"/>
        <v>61.909794045523114</v>
      </c>
      <c r="AQ30" s="107">
        <f t="shared" si="6"/>
        <v>62.615792874004597</v>
      </c>
      <c r="AR30" s="107">
        <f t="shared" si="7"/>
        <v>59.032067693971349</v>
      </c>
      <c r="AS30" s="107">
        <f t="shared" si="8"/>
        <v>59.669187839613791</v>
      </c>
      <c r="AT30" s="107">
        <f t="shared" si="9"/>
        <v>2.8165166879847554</v>
      </c>
      <c r="AU30" s="120">
        <f t="shared" si="10"/>
        <v>3.0078146979577856</v>
      </c>
    </row>
    <row r="31" spans="1:47" ht="14.45" customHeight="1" x14ac:dyDescent="0.15">
      <c r="A31" s="155"/>
      <c r="B31" s="99" t="s">
        <v>74</v>
      </c>
      <c r="C31" s="142">
        <v>11705</v>
      </c>
      <c r="D31" s="101">
        <v>3</v>
      </c>
      <c r="E31" s="101">
        <v>3908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2.5630072618539084E-4</v>
      </c>
      <c r="R31" s="109">
        <f t="shared" si="14"/>
        <v>2.5271074185859128E-4</v>
      </c>
      <c r="S31" s="110">
        <f t="shared" si="15"/>
        <v>0</v>
      </c>
      <c r="T31" s="111">
        <f t="shared" si="28"/>
        <v>1.2628013515449713E-3</v>
      </c>
      <c r="U31" s="112">
        <f t="shared" si="29"/>
        <v>99322.572808514451</v>
      </c>
      <c r="V31" s="112">
        <f t="shared" si="30"/>
        <v>496317.16585953225</v>
      </c>
      <c r="W31" s="113">
        <f>SUM(V31:V$42)</f>
        <v>5693465.6845868416</v>
      </c>
      <c r="X31" s="114">
        <f t="shared" si="0"/>
        <v>496317.16585953225</v>
      </c>
      <c r="Y31" s="112">
        <f>SUM(X31:X$42)</f>
        <v>5403930.1571369367</v>
      </c>
      <c r="Z31" s="112">
        <f t="shared" si="1"/>
        <v>0</v>
      </c>
      <c r="AA31" s="113">
        <f>SUM(Z31:Z$42)</f>
        <v>289535.52744990366</v>
      </c>
      <c r="AB31" s="106">
        <f t="shared" si="2"/>
        <v>57.322978287759057</v>
      </c>
      <c r="AC31" s="107">
        <f t="shared" si="3"/>
        <v>54.407875313049516</v>
      </c>
      <c r="AD31" s="115">
        <f t="shared" si="16"/>
        <v>94.914599586790757</v>
      </c>
      <c r="AE31" s="107">
        <f t="shared" si="4"/>
        <v>2.915102974709523</v>
      </c>
      <c r="AF31" s="116">
        <f t="shared" si="17"/>
        <v>5.0854004132092072</v>
      </c>
      <c r="AH31" s="117">
        <f t="shared" si="31"/>
        <v>5.3088450183362258E-7</v>
      </c>
      <c r="AI31" s="118">
        <f t="shared" si="18"/>
        <v>0</v>
      </c>
      <c r="AJ31" s="118">
        <f t="shared" si="32"/>
        <v>15698542.385775002</v>
      </c>
      <c r="AK31" s="118">
        <f>SUM(AJ31:AJ$42)/U31/U31</f>
        <v>3.068916974440155E-2</v>
      </c>
      <c r="AL31" s="118">
        <f t="shared" si="33"/>
        <v>14069333.444192903</v>
      </c>
      <c r="AM31" s="118">
        <f>SUM(AL31:AL$42)/U31/U31</f>
        <v>2.4829233396801032E-2</v>
      </c>
      <c r="AN31" s="118">
        <f t="shared" si="34"/>
        <v>44617.097906638395</v>
      </c>
      <c r="AO31" s="119">
        <f>SUM(AN31:AN$42)/U31/U31</f>
        <v>2.3819783627424315E-3</v>
      </c>
      <c r="AP31" s="106">
        <f t="shared" si="5"/>
        <v>56.979619125233732</v>
      </c>
      <c r="AQ31" s="107">
        <f t="shared" si="6"/>
        <v>57.666337450284381</v>
      </c>
      <c r="AR31" s="107">
        <f t="shared" si="7"/>
        <v>54.099032338356629</v>
      </c>
      <c r="AS31" s="107">
        <f t="shared" si="8"/>
        <v>54.716718287742403</v>
      </c>
      <c r="AT31" s="107">
        <f t="shared" si="9"/>
        <v>2.8194441639375332</v>
      </c>
      <c r="AU31" s="120">
        <f t="shared" si="10"/>
        <v>3.0107617854815127</v>
      </c>
    </row>
    <row r="32" spans="1:47" ht="14.45" customHeight="1" x14ac:dyDescent="0.15">
      <c r="A32" s="155"/>
      <c r="B32" s="99" t="s">
        <v>75</v>
      </c>
      <c r="C32" s="142">
        <v>14152</v>
      </c>
      <c r="D32" s="101">
        <v>9</v>
      </c>
      <c r="E32" s="101">
        <v>4736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6.3595251554550598E-4</v>
      </c>
      <c r="R32" s="109">
        <f t="shared" si="14"/>
        <v>6.373588517750217E-4</v>
      </c>
      <c r="S32" s="110">
        <f t="shared" si="15"/>
        <v>0</v>
      </c>
      <c r="T32" s="111">
        <f t="shared" si="28"/>
        <v>3.1820371037920574E-3</v>
      </c>
      <c r="U32" s="112">
        <f t="shared" si="29"/>
        <v>99197.148129332927</v>
      </c>
      <c r="V32" s="112">
        <f t="shared" si="30"/>
        <v>495245.34735623887</v>
      </c>
      <c r="W32" s="113">
        <f>SUM(V32:V$42)</f>
        <v>5197148.5187273091</v>
      </c>
      <c r="X32" s="114">
        <f t="shared" si="0"/>
        <v>495245.34735623887</v>
      </c>
      <c r="Y32" s="112">
        <f>SUM(X32:X$42)</f>
        <v>4907612.9912774051</v>
      </c>
      <c r="Z32" s="112">
        <f t="shared" si="1"/>
        <v>0</v>
      </c>
      <c r="AA32" s="113">
        <f>SUM(Z32:Z$42)</f>
        <v>289535.52744990366</v>
      </c>
      <c r="AB32" s="106">
        <f t="shared" si="2"/>
        <v>52.392116272851752</v>
      </c>
      <c r="AC32" s="107">
        <f t="shared" si="3"/>
        <v>49.473327447668908</v>
      </c>
      <c r="AD32" s="115">
        <f t="shared" si="16"/>
        <v>94.428954138859083</v>
      </c>
      <c r="AE32" s="107">
        <f t="shared" si="4"/>
        <v>2.9187888251828387</v>
      </c>
      <c r="AF32" s="116">
        <f t="shared" si="17"/>
        <v>5.5710458611409059</v>
      </c>
      <c r="AH32" s="117">
        <f t="shared" si="31"/>
        <v>1.1214600953651906E-6</v>
      </c>
      <c r="AI32" s="118">
        <f t="shared" si="18"/>
        <v>0</v>
      </c>
      <c r="AJ32" s="118">
        <f t="shared" si="32"/>
        <v>27474041.787192788</v>
      </c>
      <c r="AK32" s="118">
        <f>SUM(AJ32:AJ$42)/U32/U32</f>
        <v>2.9171457164966892E-2</v>
      </c>
      <c r="AL32" s="118">
        <f t="shared" si="33"/>
        <v>24344105.319246639</v>
      </c>
      <c r="AM32" s="118">
        <f>SUM(AL32:AL$42)/U32/U32</f>
        <v>2.3462261631007616E-2</v>
      </c>
      <c r="AN32" s="118">
        <f t="shared" si="34"/>
        <v>94614.094364376244</v>
      </c>
      <c r="AO32" s="119">
        <f>SUM(AN32:AN$42)/U32/U32</f>
        <v>2.383471484612174E-3</v>
      </c>
      <c r="AP32" s="106">
        <f t="shared" si="5"/>
        <v>52.057355059678933</v>
      </c>
      <c r="AQ32" s="107">
        <f t="shared" si="6"/>
        <v>52.72687748602457</v>
      </c>
      <c r="AR32" s="107">
        <f t="shared" si="7"/>
        <v>49.17310648857098</v>
      </c>
      <c r="AS32" s="107">
        <f t="shared" si="8"/>
        <v>49.773548406766835</v>
      </c>
      <c r="AT32" s="107">
        <f t="shared" si="9"/>
        <v>2.8231000376720434</v>
      </c>
      <c r="AU32" s="120">
        <f t="shared" si="10"/>
        <v>3.0144776126936339</v>
      </c>
    </row>
    <row r="33" spans="1:47" ht="14.45" customHeight="1" x14ac:dyDescent="0.15">
      <c r="A33" s="155"/>
      <c r="B33" s="99" t="s">
        <v>76</v>
      </c>
      <c r="C33" s="142">
        <v>14830</v>
      </c>
      <c r="D33" s="101">
        <v>12</v>
      </c>
      <c r="E33" s="101">
        <v>4908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8.0917060013486173E-4</v>
      </c>
      <c r="R33" s="109">
        <f t="shared" si="14"/>
        <v>7.9051340094036767E-4</v>
      </c>
      <c r="S33" s="110">
        <f t="shared" si="15"/>
        <v>0</v>
      </c>
      <c r="T33" s="111">
        <f t="shared" si="28"/>
        <v>3.9453517467731309E-3</v>
      </c>
      <c r="U33" s="112">
        <f t="shared" si="29"/>
        <v>98881.499123395028</v>
      </c>
      <c r="V33" s="112">
        <f t="shared" si="30"/>
        <v>493504.97388906538</v>
      </c>
      <c r="W33" s="113">
        <f>SUM(V33:V$42)</f>
        <v>4701903.1713710697</v>
      </c>
      <c r="X33" s="114">
        <f t="shared" si="0"/>
        <v>493504.97388906538</v>
      </c>
      <c r="Y33" s="112">
        <f>SUM(X33:X$42)</f>
        <v>4412367.6439211657</v>
      </c>
      <c r="Z33" s="112">
        <f t="shared" si="1"/>
        <v>0</v>
      </c>
      <c r="AA33" s="113">
        <f>SUM(Z33:Z$42)</f>
        <v>289535.52744990366</v>
      </c>
      <c r="AB33" s="106">
        <f t="shared" si="2"/>
        <v>47.550888822018429</v>
      </c>
      <c r="AC33" s="107">
        <f t="shared" si="3"/>
        <v>44.622782654366276</v>
      </c>
      <c r="AD33" s="115">
        <f t="shared" si="16"/>
        <v>93.842163122098583</v>
      </c>
      <c r="AE33" s="107">
        <f t="shared" si="4"/>
        <v>2.92810616765215</v>
      </c>
      <c r="AF33" s="116">
        <f t="shared" si="17"/>
        <v>6.1578368779014099</v>
      </c>
      <c r="AH33" s="117">
        <f t="shared" si="31"/>
        <v>1.2920323206620823E-6</v>
      </c>
      <c r="AI33" s="118">
        <f t="shared" si="18"/>
        <v>0</v>
      </c>
      <c r="AJ33" s="118">
        <f t="shared" si="32"/>
        <v>25629453.17271414</v>
      </c>
      <c r="AK33" s="118">
        <f>SUM(AJ33:AJ$42)/U33/U33</f>
        <v>2.6548085980957762E-2</v>
      </c>
      <c r="AL33" s="118">
        <f t="shared" si="33"/>
        <v>22393171.148284543</v>
      </c>
      <c r="AM33" s="118">
        <f>SUM(AL33:AL$42)/U33/U33</f>
        <v>2.1122497108784933E-2</v>
      </c>
      <c r="AN33" s="118">
        <f t="shared" si="34"/>
        <v>109171.8745914412</v>
      </c>
      <c r="AO33" s="119">
        <f>SUM(AN33:AN$42)/U33/U33</f>
        <v>2.3890361169031631E-3</v>
      </c>
      <c r="AP33" s="106">
        <f t="shared" si="5"/>
        <v>47.231534587500633</v>
      </c>
      <c r="AQ33" s="107">
        <f t="shared" si="6"/>
        <v>47.870243056536225</v>
      </c>
      <c r="AR33" s="107">
        <f t="shared" si="7"/>
        <v>44.33792447053947</v>
      </c>
      <c r="AS33" s="107">
        <f t="shared" si="8"/>
        <v>44.907640838193082</v>
      </c>
      <c r="AT33" s="107">
        <f t="shared" si="9"/>
        <v>2.8323057441317125</v>
      </c>
      <c r="AU33" s="120">
        <f t="shared" si="10"/>
        <v>3.0239065911725875</v>
      </c>
    </row>
    <row r="34" spans="1:47" ht="14.45" customHeight="1" x14ac:dyDescent="0.15">
      <c r="A34" s="155"/>
      <c r="B34" s="99" t="s">
        <v>77</v>
      </c>
      <c r="C34" s="142">
        <v>15901</v>
      </c>
      <c r="D34" s="101">
        <v>9</v>
      </c>
      <c r="E34" s="101">
        <v>5340</v>
      </c>
      <c r="F34" s="156">
        <v>4.9000000000000004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5.6600213823029995E-4</v>
      </c>
      <c r="R34" s="109">
        <f t="shared" si="14"/>
        <v>5.6472714966060292E-4</v>
      </c>
      <c r="S34" s="110">
        <f t="shared" si="15"/>
        <v>9.1760299625468173E-4</v>
      </c>
      <c r="T34" s="111">
        <f t="shared" si="28"/>
        <v>2.8199812371667945E-3</v>
      </c>
      <c r="U34" s="112">
        <f t="shared" si="29"/>
        <v>98491.376828105</v>
      </c>
      <c r="V34" s="112">
        <f t="shared" si="30"/>
        <v>491819.51823088829</v>
      </c>
      <c r="W34" s="113">
        <f>SUM(V34:V$42)</f>
        <v>4208398.1974820048</v>
      </c>
      <c r="X34" s="114">
        <f t="shared" si="0"/>
        <v>491368.22316734312</v>
      </c>
      <c r="Y34" s="112">
        <f>SUM(X34:X$42)</f>
        <v>3918862.6700321008</v>
      </c>
      <c r="Z34" s="112">
        <f t="shared" si="1"/>
        <v>451.29506354519714</v>
      </c>
      <c r="AA34" s="113">
        <f>SUM(Z34:Z$42)</f>
        <v>289535.52744990366</v>
      </c>
      <c r="AB34" s="106">
        <f t="shared" si="2"/>
        <v>42.72859546706141</v>
      </c>
      <c r="AC34" s="107">
        <f t="shared" si="3"/>
        <v>39.788891131775038</v>
      </c>
      <c r="AD34" s="115">
        <f t="shared" si="16"/>
        <v>93.120053904995473</v>
      </c>
      <c r="AE34" s="107">
        <f t="shared" si="4"/>
        <v>2.9397043352863688</v>
      </c>
      <c r="AF34" s="116">
        <f t="shared" si="17"/>
        <v>6.8799460950045175</v>
      </c>
      <c r="AH34" s="117">
        <f t="shared" si="31"/>
        <v>8.8109653973316119E-7</v>
      </c>
      <c r="AI34" s="118">
        <f t="shared" si="18"/>
        <v>1.7167809007414722E-7</v>
      </c>
      <c r="AJ34" s="118">
        <f t="shared" si="32"/>
        <v>13768942.541858438</v>
      </c>
      <c r="AK34" s="118">
        <f>SUM(AJ34:AJ$42)/U34/U34</f>
        <v>2.4116753833233969E-2</v>
      </c>
      <c r="AL34" s="118">
        <f t="shared" si="33"/>
        <v>11863684.983417079</v>
      </c>
      <c r="AM34" s="118">
        <f>SUM(AL34:AL$42)/U34/U34</f>
        <v>1.8981716908253999E-2</v>
      </c>
      <c r="AN34" s="118">
        <f t="shared" si="34"/>
        <v>115682.60802269758</v>
      </c>
      <c r="AO34" s="119">
        <f>SUM(AN34:AN$42)/U34/U34</f>
        <v>2.3967452513019177E-3</v>
      </c>
      <c r="AP34" s="106">
        <f t="shared" si="5"/>
        <v>42.424215898880902</v>
      </c>
      <c r="AQ34" s="107">
        <f t="shared" si="6"/>
        <v>43.032975035241918</v>
      </c>
      <c r="AR34" s="107">
        <f t="shared" si="7"/>
        <v>39.518853794218266</v>
      </c>
      <c r="AS34" s="107">
        <f t="shared" si="8"/>
        <v>40.058928469331811</v>
      </c>
      <c r="AT34" s="107">
        <f t="shared" si="9"/>
        <v>2.8437494679924091</v>
      </c>
      <c r="AU34" s="120">
        <f t="shared" si="10"/>
        <v>3.0356592025803284</v>
      </c>
    </row>
    <row r="35" spans="1:47" ht="14.45" customHeight="1" x14ac:dyDescent="0.15">
      <c r="A35" s="155"/>
      <c r="B35" s="99" t="s">
        <v>78</v>
      </c>
      <c r="C35" s="142">
        <v>14393</v>
      </c>
      <c r="D35" s="101">
        <v>26</v>
      </c>
      <c r="E35" s="101">
        <v>4836</v>
      </c>
      <c r="F35" s="156">
        <v>4.9000000000000004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1.8064336830403668E-3</v>
      </c>
      <c r="R35" s="109">
        <f t="shared" si="14"/>
        <v>1.8440644836855275E-3</v>
      </c>
      <c r="S35" s="110">
        <f t="shared" si="15"/>
        <v>1.0132340777502069E-3</v>
      </c>
      <c r="T35" s="111">
        <f t="shared" si="28"/>
        <v>9.1807172377435641E-3</v>
      </c>
      <c r="U35" s="112">
        <f t="shared" si="29"/>
        <v>98213.632993427018</v>
      </c>
      <c r="V35" s="112">
        <f t="shared" si="30"/>
        <v>488958.81970575353</v>
      </c>
      <c r="W35" s="113">
        <f>SUM(V35:V$42)</f>
        <v>3716578.6792511167</v>
      </c>
      <c r="X35" s="114">
        <f t="shared" si="0"/>
        <v>488463.38996701111</v>
      </c>
      <c r="Y35" s="112">
        <f>SUM(X35:X$42)</f>
        <v>3427494.4468647577</v>
      </c>
      <c r="Z35" s="112">
        <f t="shared" si="1"/>
        <v>495.42973874238885</v>
      </c>
      <c r="AA35" s="113">
        <f>SUM(Z35:Z$42)</f>
        <v>289084.23238635849</v>
      </c>
      <c r="AB35" s="106">
        <f t="shared" si="2"/>
        <v>37.841779862678024</v>
      </c>
      <c r="AC35" s="107">
        <f t="shared" si="3"/>
        <v>34.898357207640856</v>
      </c>
      <c r="AD35" s="115">
        <f t="shared" si="16"/>
        <v>92.221764764452431</v>
      </c>
      <c r="AE35" s="107">
        <f t="shared" si="4"/>
        <v>2.9434226550371632</v>
      </c>
      <c r="AF35" s="116">
        <f t="shared" si="17"/>
        <v>7.7782352355475606</v>
      </c>
      <c r="AH35" s="117">
        <f t="shared" si="31"/>
        <v>3.2119910393536914E-6</v>
      </c>
      <c r="AI35" s="118">
        <f t="shared" si="18"/>
        <v>2.0930674823281484E-7</v>
      </c>
      <c r="AJ35" s="118">
        <f t="shared" si="32"/>
        <v>39061515.243845135</v>
      </c>
      <c r="AK35" s="118">
        <f>SUM(AJ35:AJ$42)/U35/U35</f>
        <v>2.2825911660458855E-2</v>
      </c>
      <c r="AL35" s="118">
        <f t="shared" si="33"/>
        <v>32854320.02542508</v>
      </c>
      <c r="AM35" s="118">
        <f>SUM(AL35:AL$42)/U35/U35</f>
        <v>1.7859309925940953E-2</v>
      </c>
      <c r="AN35" s="118">
        <f t="shared" si="34"/>
        <v>322963.08139705082</v>
      </c>
      <c r="AO35" s="119">
        <f>SUM(AN35:AN$42)/U35/U35</f>
        <v>2.3983272907449099E-3</v>
      </c>
      <c r="AP35" s="106">
        <f t="shared" si="5"/>
        <v>37.545658228488932</v>
      </c>
      <c r="AQ35" s="107">
        <f t="shared" si="6"/>
        <v>38.137901496867116</v>
      </c>
      <c r="AR35" s="107">
        <f t="shared" si="7"/>
        <v>34.636425298528017</v>
      </c>
      <c r="AS35" s="107">
        <f t="shared" si="8"/>
        <v>35.160289116753695</v>
      </c>
      <c r="AT35" s="107">
        <f t="shared" si="9"/>
        <v>2.847436124106383</v>
      </c>
      <c r="AU35" s="120">
        <f t="shared" si="10"/>
        <v>3.0394091859679433</v>
      </c>
    </row>
    <row r="36" spans="1:47" ht="14.45" customHeight="1" x14ac:dyDescent="0.15">
      <c r="A36" s="155"/>
      <c r="B36" s="99" t="s">
        <v>79</v>
      </c>
      <c r="C36" s="142">
        <v>14648</v>
      </c>
      <c r="D36" s="101">
        <v>31</v>
      </c>
      <c r="E36" s="101">
        <v>4802</v>
      </c>
      <c r="F36" s="156">
        <v>9.8000000000000007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2.1163298743855819E-3</v>
      </c>
      <c r="R36" s="109">
        <f t="shared" si="14"/>
        <v>2.1002972125228627E-3</v>
      </c>
      <c r="S36" s="110">
        <f t="shared" si="15"/>
        <v>2.0408163265306124E-3</v>
      </c>
      <c r="T36" s="111">
        <f t="shared" si="28"/>
        <v>1.0449221588428381E-2</v>
      </c>
      <c r="U36" s="112">
        <f t="shared" si="29"/>
        <v>97311.961400022832</v>
      </c>
      <c r="V36" s="112">
        <f t="shared" si="30"/>
        <v>484138.26472302625</v>
      </c>
      <c r="W36" s="113">
        <f>SUM(V36:V$42)</f>
        <v>3227619.8595453631</v>
      </c>
      <c r="X36" s="114">
        <f t="shared" si="0"/>
        <v>483150.22744808131</v>
      </c>
      <c r="Y36" s="112">
        <f>SUM(X36:X$42)</f>
        <v>2939031.0568977464</v>
      </c>
      <c r="Z36" s="112">
        <f t="shared" si="1"/>
        <v>988.0372749449516</v>
      </c>
      <c r="AA36" s="113">
        <f>SUM(Z36:Z$42)</f>
        <v>288588.80264761607</v>
      </c>
      <c r="AB36" s="106">
        <f t="shared" si="2"/>
        <v>33.167760808740681</v>
      </c>
      <c r="AC36" s="107">
        <f t="shared" si="3"/>
        <v>30.202156185262716</v>
      </c>
      <c r="AD36" s="115">
        <f t="shared" si="16"/>
        <v>91.058773486160575</v>
      </c>
      <c r="AE36" s="107">
        <f t="shared" si="4"/>
        <v>2.9656046234779558</v>
      </c>
      <c r="AF36" s="116">
        <f t="shared" si="17"/>
        <v>8.9412265138394016</v>
      </c>
      <c r="AH36" s="117">
        <f t="shared" si="31"/>
        <v>3.4853329249532711E-6</v>
      </c>
      <c r="AI36" s="118">
        <f t="shared" si="18"/>
        <v>4.2412565498791717E-7</v>
      </c>
      <c r="AJ36" s="118">
        <f t="shared" si="32"/>
        <v>31455790.851349801</v>
      </c>
      <c r="AK36" s="118">
        <f>SUM(AJ36:AJ$42)/U36/U36</f>
        <v>1.9125940815607239E-2</v>
      </c>
      <c r="AL36" s="118">
        <f t="shared" si="33"/>
        <v>25754349.026067559</v>
      </c>
      <c r="AM36" s="118">
        <f>SUM(AL36:AL$42)/U36/U36</f>
        <v>1.472235905212114E-2</v>
      </c>
      <c r="AN36" s="118">
        <f t="shared" si="34"/>
        <v>394776.72153768642</v>
      </c>
      <c r="AO36" s="119">
        <f>SUM(AN36:AN$42)/U36/U36</f>
        <v>2.4088727763329912E-3</v>
      </c>
      <c r="AP36" s="106">
        <f t="shared" si="5"/>
        <v>32.896699534787288</v>
      </c>
      <c r="AQ36" s="107">
        <f t="shared" si="6"/>
        <v>33.438822082694074</v>
      </c>
      <c r="AR36" s="107">
        <f t="shared" si="7"/>
        <v>29.964338157067566</v>
      </c>
      <c r="AS36" s="107">
        <f t="shared" si="8"/>
        <v>30.439974213457866</v>
      </c>
      <c r="AT36" s="107">
        <f t="shared" si="9"/>
        <v>2.8694072968126019</v>
      </c>
      <c r="AU36" s="120">
        <f t="shared" si="10"/>
        <v>3.0618019501433098</v>
      </c>
    </row>
    <row r="37" spans="1:47" ht="14.45" customHeight="1" x14ac:dyDescent="0.15">
      <c r="A37" s="155"/>
      <c r="B37" s="99" t="s">
        <v>80</v>
      </c>
      <c r="C37" s="142">
        <v>17191</v>
      </c>
      <c r="D37" s="101">
        <v>57</v>
      </c>
      <c r="E37" s="101">
        <v>5758</v>
      </c>
      <c r="F37" s="156">
        <v>29.4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3.3156884416264323E-3</v>
      </c>
      <c r="R37" s="109">
        <f t="shared" si="14"/>
        <v>3.3060348912412195E-3</v>
      </c>
      <c r="S37" s="110">
        <f t="shared" si="15"/>
        <v>5.1059395623480374E-3</v>
      </c>
      <c r="T37" s="111">
        <f t="shared" si="28"/>
        <v>1.640325381284722E-2</v>
      </c>
      <c r="U37" s="112">
        <f t="shared" si="29"/>
        <v>96295.127152149405</v>
      </c>
      <c r="V37" s="112">
        <f t="shared" si="30"/>
        <v>477778.80862717505</v>
      </c>
      <c r="W37" s="113">
        <f>SUM(V37:V$42)</f>
        <v>2743481.594822336</v>
      </c>
      <c r="X37" s="114">
        <f t="shared" si="0"/>
        <v>475339.29890615406</v>
      </c>
      <c r="Y37" s="112">
        <f>SUM(X37:X$42)</f>
        <v>2455880.8294496653</v>
      </c>
      <c r="Z37" s="112">
        <f t="shared" si="1"/>
        <v>2439.5097210210047</v>
      </c>
      <c r="AA37" s="113">
        <f>SUM(Z37:Z$42)</f>
        <v>287600.76537267113</v>
      </c>
      <c r="AB37" s="106">
        <f t="shared" si="2"/>
        <v>28.49034708150441</v>
      </c>
      <c r="AC37" s="107">
        <f t="shared" si="3"/>
        <v>25.503687487418699</v>
      </c>
      <c r="AD37" s="115">
        <f t="shared" si="16"/>
        <v>89.516942052192078</v>
      </c>
      <c r="AE37" s="107">
        <f t="shared" si="4"/>
        <v>2.9866595940857179</v>
      </c>
      <c r="AF37" s="116">
        <f t="shared" si="17"/>
        <v>10.483057947807948</v>
      </c>
      <c r="AH37" s="117">
        <f t="shared" si="31"/>
        <v>4.6430379945832836E-6</v>
      </c>
      <c r="AI37" s="118">
        <f t="shared" si="18"/>
        <v>8.8222802075958431E-7</v>
      </c>
      <c r="AJ37" s="118">
        <f t="shared" si="32"/>
        <v>29692822.726653885</v>
      </c>
      <c r="AK37" s="118">
        <f>SUM(AJ37:AJ$42)/U37/U37</f>
        <v>1.6139714207469354E-2</v>
      </c>
      <c r="AL37" s="118">
        <f t="shared" si="33"/>
        <v>23452379.586953346</v>
      </c>
      <c r="AM37" s="118">
        <f>SUM(AL37:AL$42)/U37/U37</f>
        <v>1.2257501412988021E-2</v>
      </c>
      <c r="AN37" s="118">
        <f t="shared" si="34"/>
        <v>594748.18430632912</v>
      </c>
      <c r="AO37" s="119">
        <f>SUM(AN37:AN$42)/U37/U37</f>
        <v>2.4174408041733259E-3</v>
      </c>
      <c r="AP37" s="106">
        <f t="shared" si="5"/>
        <v>28.241344418668419</v>
      </c>
      <c r="AQ37" s="107">
        <f t="shared" si="6"/>
        <v>28.739349744340402</v>
      </c>
      <c r="AR37" s="107">
        <f t="shared" si="7"/>
        <v>25.286688829754336</v>
      </c>
      <c r="AS37" s="107">
        <f t="shared" si="8"/>
        <v>25.720686145083061</v>
      </c>
      <c r="AT37" s="107">
        <f t="shared" si="9"/>
        <v>2.8902913389738178</v>
      </c>
      <c r="AU37" s="120">
        <f t="shared" si="10"/>
        <v>3.083027849197618</v>
      </c>
    </row>
    <row r="38" spans="1:47" ht="14.45" customHeight="1" x14ac:dyDescent="0.15">
      <c r="A38" s="155"/>
      <c r="B38" s="99" t="s">
        <v>81</v>
      </c>
      <c r="C38" s="142">
        <v>19182</v>
      </c>
      <c r="D38" s="101">
        <v>122</v>
      </c>
      <c r="E38" s="101">
        <v>6354</v>
      </c>
      <c r="F38" s="156">
        <v>74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6.3601292878740483E-3</v>
      </c>
      <c r="R38" s="109">
        <f t="shared" si="14"/>
        <v>6.2154485380953384E-3</v>
      </c>
      <c r="S38" s="110">
        <f t="shared" si="15"/>
        <v>1.1646207113629211E-2</v>
      </c>
      <c r="T38" s="111">
        <f t="shared" si="28"/>
        <v>3.0636741029067674E-2</v>
      </c>
      <c r="U38" s="112">
        <f t="shared" si="29"/>
        <v>94715.573740532302</v>
      </c>
      <c r="V38" s="112">
        <f t="shared" si="30"/>
        <v>466865.18057753419</v>
      </c>
      <c r="W38" s="113">
        <f>SUM(V38:V$42)</f>
        <v>2265702.7861951608</v>
      </c>
      <c r="X38" s="114">
        <f t="shared" si="0"/>
        <v>461427.97199038632</v>
      </c>
      <c r="Y38" s="112">
        <f>SUM(X38:X$42)</f>
        <v>1980541.5305435113</v>
      </c>
      <c r="Z38" s="112">
        <f t="shared" si="1"/>
        <v>5437.2085871478648</v>
      </c>
      <c r="AA38" s="113">
        <f>SUM(Z38:Z$42)</f>
        <v>285161.25565165014</v>
      </c>
      <c r="AB38" s="106">
        <f t="shared" si="2"/>
        <v>23.92112190970747</v>
      </c>
      <c r="AC38" s="107">
        <f t="shared" si="3"/>
        <v>20.910410530469754</v>
      </c>
      <c r="AD38" s="115">
        <f t="shared" si="16"/>
        <v>87.414004282065321</v>
      </c>
      <c r="AE38" s="107">
        <f t="shared" si="4"/>
        <v>3.0107113792377218</v>
      </c>
      <c r="AF38" s="116">
        <f t="shared" si="17"/>
        <v>12.585995717934701</v>
      </c>
      <c r="AH38" s="117">
        <f t="shared" si="31"/>
        <v>7.4578192821435495E-6</v>
      </c>
      <c r="AI38" s="118">
        <f t="shared" si="18"/>
        <v>1.811547524944234E-6</v>
      </c>
      <c r="AJ38" s="118">
        <f t="shared" si="32"/>
        <v>32104250.749228325</v>
      </c>
      <c r="AK38" s="118">
        <f>SUM(AJ38:AJ$42)/U38/U38</f>
        <v>1.3372667810086067E-2</v>
      </c>
      <c r="AL38" s="118">
        <f t="shared" si="33"/>
        <v>24121989.036279239</v>
      </c>
      <c r="AM38" s="118">
        <f>SUM(AL38:AL$42)/U38/U38</f>
        <v>1.0055510409500781E-2</v>
      </c>
      <c r="AN38" s="118">
        <f t="shared" si="34"/>
        <v>1026891.7873933085</v>
      </c>
      <c r="AO38" s="119">
        <f>SUM(AN38:AN$42)/U38/U38</f>
        <v>2.4324470643468173E-3</v>
      </c>
      <c r="AP38" s="106">
        <f t="shared" si="5"/>
        <v>23.694467016402193</v>
      </c>
      <c r="AQ38" s="107">
        <f t="shared" si="6"/>
        <v>24.147776803012746</v>
      </c>
      <c r="AR38" s="107">
        <f t="shared" si="7"/>
        <v>20.713867281312886</v>
      </c>
      <c r="AS38" s="107">
        <f t="shared" si="8"/>
        <v>21.106953779626622</v>
      </c>
      <c r="AT38" s="107">
        <f t="shared" si="9"/>
        <v>2.9140444839612378</v>
      </c>
      <c r="AU38" s="120">
        <f t="shared" si="10"/>
        <v>3.1073782745142058</v>
      </c>
    </row>
    <row r="39" spans="1:47" ht="14.45" customHeight="1" x14ac:dyDescent="0.15">
      <c r="A39" s="155"/>
      <c r="B39" s="99" t="s">
        <v>82</v>
      </c>
      <c r="C39" s="142">
        <v>20282</v>
      </c>
      <c r="D39" s="101">
        <v>174</v>
      </c>
      <c r="E39" s="101">
        <v>6936</v>
      </c>
      <c r="F39" s="156">
        <v>148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8.5790355980672525E-3</v>
      </c>
      <c r="R39" s="109">
        <f t="shared" si="14"/>
        <v>8.6712714533992083E-3</v>
      </c>
      <c r="S39" s="110">
        <f t="shared" si="15"/>
        <v>2.1337946943483274E-2</v>
      </c>
      <c r="T39" s="111">
        <f t="shared" si="28"/>
        <v>4.2508550778220133E-2</v>
      </c>
      <c r="U39" s="112">
        <f t="shared" si="29"/>
        <v>91813.797236424056</v>
      </c>
      <c r="V39" s="112">
        <f t="shared" si="30"/>
        <v>450092.17886216479</v>
      </c>
      <c r="W39" s="113">
        <f>SUM(V39:V$42)</f>
        <v>1798837.605617627</v>
      </c>
      <c r="X39" s="114">
        <f t="shared" si="0"/>
        <v>440488.13582992717</v>
      </c>
      <c r="Y39" s="112">
        <f>SUM(X39:X$42)</f>
        <v>1519113.5585531248</v>
      </c>
      <c r="Z39" s="112">
        <f t="shared" si="1"/>
        <v>9604.043032237656</v>
      </c>
      <c r="AA39" s="113">
        <f>SUM(Z39:Z$42)</f>
        <v>279724.04706450226</v>
      </c>
      <c r="AB39" s="106">
        <f t="shared" si="2"/>
        <v>19.592236240764024</v>
      </c>
      <c r="AC39" s="107">
        <f t="shared" si="3"/>
        <v>16.545591232234401</v>
      </c>
      <c r="AD39" s="115">
        <f t="shared" si="16"/>
        <v>84.449733194872834</v>
      </c>
      <c r="AE39" s="107">
        <f t="shared" si="4"/>
        <v>3.0466450085296231</v>
      </c>
      <c r="AF39" s="116">
        <f t="shared" si="17"/>
        <v>15.550266805127169</v>
      </c>
      <c r="AH39" s="117">
        <f t="shared" si="31"/>
        <v>9.943476554092806E-6</v>
      </c>
      <c r="AI39" s="118">
        <f t="shared" si="18"/>
        <v>3.0107610962687961E-6</v>
      </c>
      <c r="AJ39" s="118">
        <f t="shared" si="32"/>
        <v>26089232.979502708</v>
      </c>
      <c r="AK39" s="118">
        <f>SUM(AJ39:AJ$42)/U39/U39</f>
        <v>1.0422876402677233E-2</v>
      </c>
      <c r="AL39" s="118">
        <f t="shared" si="33"/>
        <v>18283214.476331301</v>
      </c>
      <c r="AM39" s="118">
        <f>SUM(AL39:AL$42)/U39/U39</f>
        <v>7.83964091407152E-3</v>
      </c>
      <c r="AN39" s="118">
        <f t="shared" si="34"/>
        <v>1426785.7747062324</v>
      </c>
      <c r="AO39" s="119">
        <f>SUM(AN39:AN$42)/U39/U39</f>
        <v>2.4668145877718068E-3</v>
      </c>
      <c r="AP39" s="106">
        <f t="shared" si="5"/>
        <v>19.392134961436469</v>
      </c>
      <c r="AQ39" s="107">
        <f t="shared" si="6"/>
        <v>19.792337520091579</v>
      </c>
      <c r="AR39" s="107">
        <f t="shared" si="7"/>
        <v>16.372049408642802</v>
      </c>
      <c r="AS39" s="107">
        <f t="shared" si="8"/>
        <v>16.719133055825999</v>
      </c>
      <c r="AT39" s="107">
        <f t="shared" si="9"/>
        <v>2.9492976155476631</v>
      </c>
      <c r="AU39" s="120">
        <f t="shared" si="10"/>
        <v>3.143992401511583</v>
      </c>
    </row>
    <row r="40" spans="1:47" ht="14.45" customHeight="1" x14ac:dyDescent="0.15">
      <c r="A40" s="155"/>
      <c r="B40" s="99" t="s">
        <v>83</v>
      </c>
      <c r="C40" s="142">
        <v>13888</v>
      </c>
      <c r="D40" s="101">
        <v>219</v>
      </c>
      <c r="E40" s="101">
        <v>4461</v>
      </c>
      <c r="F40" s="156">
        <v>239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1.5769009216589861E-2</v>
      </c>
      <c r="R40" s="109">
        <f t="shared" si="14"/>
        <v>1.5365489732080512E-2</v>
      </c>
      <c r="S40" s="110">
        <f t="shared" si="15"/>
        <v>5.3575431517596951E-2</v>
      </c>
      <c r="T40" s="111">
        <f t="shared" si="28"/>
        <v>7.4228699103445511E-2</v>
      </c>
      <c r="U40" s="112">
        <f t="shared" si="29"/>
        <v>87910.925774458316</v>
      </c>
      <c r="V40" s="112">
        <f t="shared" si="30"/>
        <v>424686.34394343087</v>
      </c>
      <c r="W40" s="113">
        <f>SUM(V40:V$42)</f>
        <v>1348745.4267554623</v>
      </c>
      <c r="X40" s="114">
        <f t="shared" si="0"/>
        <v>401933.58980703098</v>
      </c>
      <c r="Y40" s="112">
        <f>SUM(X40:X$42)</f>
        <v>1078625.4227231976</v>
      </c>
      <c r="Z40" s="112">
        <f t="shared" si="1"/>
        <v>22752.754136399904</v>
      </c>
      <c r="AA40" s="113">
        <f>SUM(Z40:Z$42)</f>
        <v>270120.00403226458</v>
      </c>
      <c r="AB40" s="106">
        <f t="shared" si="2"/>
        <v>15.342182042488824</v>
      </c>
      <c r="AC40" s="107">
        <f t="shared" si="3"/>
        <v>12.269526378217051</v>
      </c>
      <c r="AD40" s="115">
        <f t="shared" si="16"/>
        <v>79.972498985070544</v>
      </c>
      <c r="AE40" s="107">
        <f t="shared" si="4"/>
        <v>3.0726556642717711</v>
      </c>
      <c r="AF40" s="116">
        <f t="shared" si="17"/>
        <v>20.027501014929435</v>
      </c>
      <c r="AH40" s="117">
        <f t="shared" si="31"/>
        <v>2.3291813143509569E-5</v>
      </c>
      <c r="AI40" s="118">
        <f t="shared" si="18"/>
        <v>1.1366309046245288E-5</v>
      </c>
      <c r="AJ40" s="118">
        <f t="shared" si="32"/>
        <v>33453856.967023551</v>
      </c>
      <c r="AK40" s="118">
        <f>SUM(AJ40:AJ$42)/U40/U40</f>
        <v>7.9930911241060595E-3</v>
      </c>
      <c r="AL40" s="118">
        <f t="shared" si="33"/>
        <v>21786561.97151668</v>
      </c>
      <c r="AM40" s="118">
        <f>SUM(AL40:AL$42)/U40/U40</f>
        <v>6.1854470877664601E-3</v>
      </c>
      <c r="AN40" s="118">
        <f t="shared" si="34"/>
        <v>3849222.2160157855</v>
      </c>
      <c r="AO40" s="119">
        <f>SUM(AN40:AN$42)/U40/U40</f>
        <v>2.5060912185521271E-3</v>
      </c>
      <c r="AP40" s="106">
        <f t="shared" si="5"/>
        <v>15.166950028112552</v>
      </c>
      <c r="AQ40" s="107">
        <f t="shared" si="6"/>
        <v>15.517414056865096</v>
      </c>
      <c r="AR40" s="107">
        <f t="shared" si="7"/>
        <v>12.115377056024693</v>
      </c>
      <c r="AS40" s="107">
        <f t="shared" si="8"/>
        <v>12.42367570040941</v>
      </c>
      <c r="AT40" s="107">
        <f t="shared" si="9"/>
        <v>2.9745363490214602</v>
      </c>
      <c r="AU40" s="120">
        <f t="shared" si="10"/>
        <v>3.1707749795220819</v>
      </c>
    </row>
    <row r="41" spans="1:47" ht="14.45" customHeight="1" x14ac:dyDescent="0.15">
      <c r="A41" s="155"/>
      <c r="B41" s="99" t="s">
        <v>84</v>
      </c>
      <c r="C41" s="142">
        <v>13758</v>
      </c>
      <c r="D41" s="101">
        <v>416</v>
      </c>
      <c r="E41" s="101">
        <v>4637</v>
      </c>
      <c r="F41" s="156">
        <v>556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3.0236953045500798E-2</v>
      </c>
      <c r="R41" s="109">
        <f t="shared" si="14"/>
        <v>3.0638635719926831E-2</v>
      </c>
      <c r="S41" s="110">
        <f t="shared" si="15"/>
        <v>0.11990511106318741</v>
      </c>
      <c r="T41" s="111">
        <f>5*R41/(1+5*(1-O41)*R41)</f>
        <v>0.14326250381094749</v>
      </c>
      <c r="U41" s="112">
        <f t="shared" si="29"/>
        <v>81385.412117240718</v>
      </c>
      <c r="V41" s="112">
        <f>5*U41*((1-T41)+O41*T41)</f>
        <v>380548.20783089276</v>
      </c>
      <c r="W41" s="113">
        <f>SUM(V41:V$42)</f>
        <v>924059.08281203138</v>
      </c>
      <c r="X41" s="114">
        <f t="shared" si="0"/>
        <v>334918.53270603262</v>
      </c>
      <c r="Y41" s="112">
        <f>SUM(X41:X$42)</f>
        <v>676691.83291616663</v>
      </c>
      <c r="Z41" s="112">
        <f t="shared" si="1"/>
        <v>45629.675124860121</v>
      </c>
      <c r="AA41" s="113">
        <f>SUM(Z41:Z$42)</f>
        <v>247367.24989586469</v>
      </c>
      <c r="AB41" s="106">
        <f t="shared" si="2"/>
        <v>11.354111981160299</v>
      </c>
      <c r="AC41" s="107">
        <f t="shared" si="3"/>
        <v>8.314657569606581</v>
      </c>
      <c r="AD41" s="115">
        <f t="shared" si="16"/>
        <v>73.230364324422396</v>
      </c>
      <c r="AE41" s="107">
        <f t="shared" si="4"/>
        <v>3.0394544115537179</v>
      </c>
      <c r="AF41" s="116">
        <f t="shared" si="17"/>
        <v>26.769635675577597</v>
      </c>
      <c r="AH41" s="117">
        <f>IF(D41=0,0,T41*T41*(1-T41)/D41)</f>
        <v>4.2268761050873298E-5</v>
      </c>
      <c r="AI41" s="118">
        <f t="shared" si="18"/>
        <v>2.2757790684518458E-5</v>
      </c>
      <c r="AJ41" s="118">
        <f>U41*U41*((1-O41)*5+AB42)^2*AH41</f>
        <v>28319395.918303251</v>
      </c>
      <c r="AK41" s="118">
        <f>SUM(AJ41:AJ$42)/U41/U41</f>
        <v>4.275538792384426E-3</v>
      </c>
      <c r="AL41" s="118">
        <f>U41*U41*((1-O41)*5*(1-S41)+AC42)^2*AH41+V41*V41*AI41</f>
        <v>16597423.433556842</v>
      </c>
      <c r="AM41" s="118">
        <f>SUM(AL41:AL$42)/U41/U41</f>
        <v>3.9278756904172381E-3</v>
      </c>
      <c r="AN41" s="118">
        <f>U41*U41*((1-O41)*5*S41+AE42)^2*AH41+V41*V41*AI41</f>
        <v>6099483.6413711291</v>
      </c>
      <c r="AO41" s="119">
        <f>SUM(AN41:AN$42)/U41/U41</f>
        <v>2.3429425600958848E-3</v>
      </c>
      <c r="AP41" s="106">
        <f t="shared" si="5"/>
        <v>11.225952276787888</v>
      </c>
      <c r="AQ41" s="107">
        <f t="shared" si="6"/>
        <v>11.48227168553271</v>
      </c>
      <c r="AR41" s="107">
        <f t="shared" si="7"/>
        <v>8.1918189468028917</v>
      </c>
      <c r="AS41" s="107">
        <f t="shared" si="8"/>
        <v>8.4374961924102703</v>
      </c>
      <c r="AT41" s="107">
        <f t="shared" si="9"/>
        <v>2.9445826658184129</v>
      </c>
      <c r="AU41" s="120">
        <f t="shared" si="10"/>
        <v>3.1343261572890229</v>
      </c>
    </row>
    <row r="42" spans="1:47" ht="14.45" customHeight="1" thickBot="1" x14ac:dyDescent="0.2">
      <c r="A42" s="157"/>
      <c r="B42" s="158" t="s">
        <v>85</v>
      </c>
      <c r="C42" s="159">
        <v>21885</v>
      </c>
      <c r="D42" s="160">
        <v>2471</v>
      </c>
      <c r="E42" s="160">
        <v>7320</v>
      </c>
      <c r="F42" s="161">
        <v>2717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0.1129083847384053</v>
      </c>
      <c r="R42" s="168">
        <f t="shared" si="14"/>
        <v>0.12828802037504525</v>
      </c>
      <c r="S42" s="169">
        <f t="shared" si="15"/>
        <v>0.37117486338797812</v>
      </c>
      <c r="T42" s="165">
        <v>1</v>
      </c>
      <c r="U42" s="170">
        <f>U41*(1-T41)</f>
        <v>69725.934203638986</v>
      </c>
      <c r="V42" s="170">
        <f>U42/R42</f>
        <v>543510.87498113862</v>
      </c>
      <c r="W42" s="171">
        <f>SUM(V42:V$42)</f>
        <v>543510.87498113862</v>
      </c>
      <c r="X42" s="165">
        <f t="shared" si="0"/>
        <v>341773.30021013407</v>
      </c>
      <c r="Y42" s="170">
        <f>SUM(X42:X$42)</f>
        <v>341773.30021013407</v>
      </c>
      <c r="Z42" s="170">
        <f t="shared" si="1"/>
        <v>201737.57477100458</v>
      </c>
      <c r="AA42" s="171">
        <f>SUM(Z42:Z$42)</f>
        <v>201737.57477100458</v>
      </c>
      <c r="AB42" s="172">
        <f t="shared" si="2"/>
        <v>7.7949600989752375</v>
      </c>
      <c r="AC42" s="166">
        <f t="shared" si="3"/>
        <v>4.9016668491233633</v>
      </c>
      <c r="AD42" s="173">
        <f t="shared" si="16"/>
        <v>62.882513661202189</v>
      </c>
      <c r="AE42" s="166">
        <f t="shared" si="4"/>
        <v>2.8932932498518742</v>
      </c>
      <c r="AF42" s="174">
        <f t="shared" si="17"/>
        <v>37.117486338797811</v>
      </c>
      <c r="AH42" s="175">
        <f>0</f>
        <v>0</v>
      </c>
      <c r="AI42" s="176">
        <f t="shared" si="18"/>
        <v>3.1885803849302447E-5</v>
      </c>
      <c r="AJ42" s="176">
        <v>0</v>
      </c>
      <c r="AK42" s="176">
        <f>(1-R42)/R42/R42/D42</f>
        <v>2.1435225757037962E-2</v>
      </c>
      <c r="AL42" s="176">
        <f>V42*V42*AI42</f>
        <v>9419196.2712943871</v>
      </c>
      <c r="AM42" s="176">
        <f>(1-S42)*(1-S42)*(1-R42)/R42/R42/D42+AI42/R42/R42</f>
        <v>1.041336570393297E-2</v>
      </c>
      <c r="AN42" s="176">
        <f>V42*V42*AI42</f>
        <v>9419196.2712943871</v>
      </c>
      <c r="AO42" s="177">
        <f>S42*S42*(1-R42)/R42/R42/D42+AI42/R42/R42</f>
        <v>4.8905739310130779E-3</v>
      </c>
      <c r="AP42" s="172">
        <f t="shared" si="5"/>
        <v>7.5080009324232053</v>
      </c>
      <c r="AQ42" s="166">
        <f t="shared" si="6"/>
        <v>8.0819192655272705</v>
      </c>
      <c r="AR42" s="166">
        <f t="shared" si="7"/>
        <v>4.7016568851509932</v>
      </c>
      <c r="AS42" s="166">
        <f t="shared" si="8"/>
        <v>5.1016768130957333</v>
      </c>
      <c r="AT42" s="166">
        <f t="shared" si="9"/>
        <v>2.7562252783436483</v>
      </c>
      <c r="AU42" s="178">
        <f t="shared" si="10"/>
        <v>3.0303612213601001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80.017342991057006</v>
      </c>
      <c r="D47" s="194">
        <f t="shared" ref="D47:E82" si="35">AP7</f>
        <v>79.508469475342864</v>
      </c>
      <c r="E47" s="195">
        <f t="shared" si="35"/>
        <v>80.526216506771149</v>
      </c>
      <c r="F47" s="196">
        <f>AC7</f>
        <v>78.674426828934969</v>
      </c>
      <c r="G47" s="194">
        <f t="shared" ref="G47:H82" si="36">AR7</f>
        <v>78.188864256461443</v>
      </c>
      <c r="H47" s="194">
        <f t="shared" si="36"/>
        <v>79.159989401408495</v>
      </c>
      <c r="I47" s="197">
        <f t="shared" ref="I47:J82" si="37">AD7</f>
        <v>98.321718627582868</v>
      </c>
      <c r="J47" s="196">
        <f t="shared" si="37"/>
        <v>1.3429161621220302</v>
      </c>
      <c r="K47" s="194">
        <f t="shared" ref="K47:L82" si="38">AT7</f>
        <v>1.2722536162788138</v>
      </c>
      <c r="L47" s="194">
        <f t="shared" si="38"/>
        <v>1.4135787079652467</v>
      </c>
      <c r="M47" s="198">
        <f>AF7</f>
        <v>1.6782813724171257</v>
      </c>
    </row>
    <row r="48" spans="1:47" ht="14.45" customHeight="1" x14ac:dyDescent="0.25">
      <c r="A48" s="75"/>
      <c r="B48" s="99">
        <v>5</v>
      </c>
      <c r="C48" s="199">
        <f>AB8</f>
        <v>75.266301280965365</v>
      </c>
      <c r="D48" s="199">
        <f t="shared" si="35"/>
        <v>74.796435381869429</v>
      </c>
      <c r="E48" s="200">
        <f t="shared" si="35"/>
        <v>75.736167180061301</v>
      </c>
      <c r="F48" s="201">
        <f>AC8</f>
        <v>73.91916439499677</v>
      </c>
      <c r="G48" s="199">
        <f t="shared" si="36"/>
        <v>73.473311137618978</v>
      </c>
      <c r="H48" s="199">
        <f t="shared" si="36"/>
        <v>74.365017652374561</v>
      </c>
      <c r="I48" s="202">
        <f t="shared" si="37"/>
        <v>98.210172596445517</v>
      </c>
      <c r="J48" s="201">
        <f t="shared" si="37"/>
        <v>1.3471368859685826</v>
      </c>
      <c r="K48" s="199">
        <f t="shared" si="38"/>
        <v>1.2763330047832195</v>
      </c>
      <c r="L48" s="199">
        <f t="shared" si="38"/>
        <v>1.4179407671539457</v>
      </c>
      <c r="M48" s="203">
        <f>AF8</f>
        <v>1.7898274035544639</v>
      </c>
    </row>
    <row r="49" spans="1:13" ht="14.45" customHeight="1" x14ac:dyDescent="0.25">
      <c r="A49" s="75"/>
      <c r="B49" s="99">
        <v>10</v>
      </c>
      <c r="C49" s="199">
        <f t="shared" ref="C49:C62" si="39">AB9</f>
        <v>70.296750099715524</v>
      </c>
      <c r="D49" s="199">
        <f t="shared" si="35"/>
        <v>69.830493377102314</v>
      </c>
      <c r="E49" s="200">
        <f t="shared" si="35"/>
        <v>70.763006822328734</v>
      </c>
      <c r="F49" s="201">
        <f t="shared" ref="F49:F62" si="40">AC9</f>
        <v>68.949050368202265</v>
      </c>
      <c r="G49" s="199">
        <f t="shared" si="36"/>
        <v>68.506875482756541</v>
      </c>
      <c r="H49" s="199">
        <f t="shared" si="36"/>
        <v>69.391225253647988</v>
      </c>
      <c r="I49" s="202">
        <f t="shared" si="37"/>
        <v>98.082842052297508</v>
      </c>
      <c r="J49" s="201">
        <f t="shared" si="37"/>
        <v>1.3476997315132602</v>
      </c>
      <c r="K49" s="199">
        <f t="shared" si="38"/>
        <v>1.2768748625322368</v>
      </c>
      <c r="L49" s="199">
        <f t="shared" si="38"/>
        <v>1.4185246004942835</v>
      </c>
      <c r="M49" s="203">
        <f t="shared" ref="M49:M62" si="41">AF9</f>
        <v>1.9171579477024983</v>
      </c>
    </row>
    <row r="50" spans="1:13" ht="14.45" customHeight="1" x14ac:dyDescent="0.25">
      <c r="A50" s="75"/>
      <c r="B50" s="99">
        <v>15</v>
      </c>
      <c r="C50" s="199">
        <f t="shared" si="39"/>
        <v>65.351863529596997</v>
      </c>
      <c r="D50" s="199">
        <f t="shared" si="35"/>
        <v>64.891524505950088</v>
      </c>
      <c r="E50" s="200">
        <f t="shared" si="35"/>
        <v>65.812202553243907</v>
      </c>
      <c r="F50" s="201">
        <f t="shared" si="40"/>
        <v>64.003061176539006</v>
      </c>
      <c r="G50" s="199">
        <f t="shared" si="36"/>
        <v>63.566906607487695</v>
      </c>
      <c r="H50" s="199">
        <f t="shared" si="36"/>
        <v>64.439215745590317</v>
      </c>
      <c r="I50" s="202">
        <f t="shared" si="37"/>
        <v>97.936091979309609</v>
      </c>
      <c r="J50" s="201">
        <f t="shared" si="37"/>
        <v>1.3488023530580022</v>
      </c>
      <c r="K50" s="199">
        <f t="shared" si="38"/>
        <v>1.2779360267277906</v>
      </c>
      <c r="L50" s="199">
        <f t="shared" si="38"/>
        <v>1.4196686793882138</v>
      </c>
      <c r="M50" s="203">
        <f t="shared" si="41"/>
        <v>2.0639080206904086</v>
      </c>
    </row>
    <row r="51" spans="1:13" ht="14.45" customHeight="1" x14ac:dyDescent="0.25">
      <c r="A51" s="75"/>
      <c r="B51" s="99">
        <v>20</v>
      </c>
      <c r="C51" s="199">
        <f t="shared" si="39"/>
        <v>60.431183961764184</v>
      </c>
      <c r="D51" s="199">
        <f t="shared" si="35"/>
        <v>59.979095912653548</v>
      </c>
      <c r="E51" s="200">
        <f t="shared" si="35"/>
        <v>60.883272010874819</v>
      </c>
      <c r="F51" s="201">
        <f t="shared" si="40"/>
        <v>59.080668654152639</v>
      </c>
      <c r="G51" s="199">
        <f t="shared" si="36"/>
        <v>58.652893071737267</v>
      </c>
      <c r="H51" s="199">
        <f t="shared" si="36"/>
        <v>59.50844423656801</v>
      </c>
      <c r="I51" s="202">
        <f t="shared" si="37"/>
        <v>97.7652013098634</v>
      </c>
      <c r="J51" s="201">
        <f t="shared" si="37"/>
        <v>1.3505153076115395</v>
      </c>
      <c r="K51" s="199">
        <f t="shared" si="38"/>
        <v>1.2795854974634582</v>
      </c>
      <c r="L51" s="199">
        <f t="shared" si="38"/>
        <v>1.4214451177596208</v>
      </c>
      <c r="M51" s="203">
        <f t="shared" si="41"/>
        <v>2.2347986901365906</v>
      </c>
    </row>
    <row r="52" spans="1:13" ht="14.45" customHeight="1" x14ac:dyDescent="0.25">
      <c r="A52" s="75"/>
      <c r="B52" s="99">
        <v>25</v>
      </c>
      <c r="C52" s="199">
        <f t="shared" si="39"/>
        <v>55.431183961764177</v>
      </c>
      <c r="D52" s="199">
        <f t="shared" si="35"/>
        <v>54.979095912653541</v>
      </c>
      <c r="E52" s="200">
        <f t="shared" si="35"/>
        <v>55.883272010874812</v>
      </c>
      <c r="F52" s="201">
        <f t="shared" si="40"/>
        <v>54.080668654152639</v>
      </c>
      <c r="G52" s="199">
        <f t="shared" si="36"/>
        <v>53.652893071737267</v>
      </c>
      <c r="H52" s="199">
        <f t="shared" si="36"/>
        <v>54.50844423656801</v>
      </c>
      <c r="I52" s="202">
        <f t="shared" si="37"/>
        <v>97.563618145801996</v>
      </c>
      <c r="J52" s="201">
        <f t="shared" si="37"/>
        <v>1.3505153076115395</v>
      </c>
      <c r="K52" s="199">
        <f t="shared" si="38"/>
        <v>1.2795854974634582</v>
      </c>
      <c r="L52" s="199">
        <f t="shared" si="38"/>
        <v>1.4214451177596208</v>
      </c>
      <c r="M52" s="203">
        <f t="shared" si="41"/>
        <v>2.4363818541980091</v>
      </c>
    </row>
    <row r="53" spans="1:13" ht="14.45" customHeight="1" x14ac:dyDescent="0.25">
      <c r="A53" s="75"/>
      <c r="B53" s="99">
        <v>30</v>
      </c>
      <c r="C53" s="199">
        <f t="shared" si="39"/>
        <v>50.72845093327777</v>
      </c>
      <c r="D53" s="199">
        <f t="shared" si="35"/>
        <v>50.309342140029301</v>
      </c>
      <c r="E53" s="200">
        <f t="shared" si="35"/>
        <v>51.147559726526239</v>
      </c>
      <c r="F53" s="201">
        <f t="shared" si="40"/>
        <v>49.370347552262693</v>
      </c>
      <c r="G53" s="199">
        <f t="shared" si="36"/>
        <v>48.975906644406571</v>
      </c>
      <c r="H53" s="199">
        <f t="shared" si="36"/>
        <v>49.764788460118815</v>
      </c>
      <c r="I53" s="202">
        <f t="shared" si="37"/>
        <v>97.3227974518651</v>
      </c>
      <c r="J53" s="201">
        <f t="shared" si="37"/>
        <v>1.3581033810150789</v>
      </c>
      <c r="K53" s="199">
        <f t="shared" si="38"/>
        <v>1.2869169323994614</v>
      </c>
      <c r="L53" s="199">
        <f t="shared" si="38"/>
        <v>1.4292898296306964</v>
      </c>
      <c r="M53" s="203">
        <f t="shared" si="41"/>
        <v>2.6772025481349075</v>
      </c>
    </row>
    <row r="54" spans="1:13" ht="14.45" customHeight="1" x14ac:dyDescent="0.25">
      <c r="A54" s="75"/>
      <c r="B54" s="99">
        <v>35</v>
      </c>
      <c r="C54" s="199">
        <f t="shared" si="39"/>
        <v>45.923252346126581</v>
      </c>
      <c r="D54" s="199">
        <f t="shared" si="35"/>
        <v>45.5222357744519</v>
      </c>
      <c r="E54" s="200">
        <f t="shared" si="35"/>
        <v>46.324268917801263</v>
      </c>
      <c r="F54" s="201">
        <f t="shared" si="40"/>
        <v>44.559649593564593</v>
      </c>
      <c r="G54" s="199">
        <f t="shared" si="36"/>
        <v>44.183500460989201</v>
      </c>
      <c r="H54" s="199">
        <f t="shared" si="36"/>
        <v>44.935798726139986</v>
      </c>
      <c r="I54" s="202">
        <f t="shared" si="37"/>
        <v>97.030692115871005</v>
      </c>
      <c r="J54" s="201">
        <f t="shared" si="37"/>
        <v>1.363602752561994</v>
      </c>
      <c r="K54" s="199">
        <f t="shared" si="38"/>
        <v>1.2922187770658948</v>
      </c>
      <c r="L54" s="199">
        <f t="shared" si="38"/>
        <v>1.4349867280580932</v>
      </c>
      <c r="M54" s="203">
        <f t="shared" si="41"/>
        <v>2.969307884129003</v>
      </c>
    </row>
    <row r="55" spans="1:13" ht="14.45" customHeight="1" x14ac:dyDescent="0.25">
      <c r="A55" s="75"/>
      <c r="B55" s="99">
        <v>40</v>
      </c>
      <c r="C55" s="199">
        <f t="shared" si="39"/>
        <v>41.086683706796116</v>
      </c>
      <c r="D55" s="199">
        <f t="shared" si="35"/>
        <v>40.697157052855083</v>
      </c>
      <c r="E55" s="200">
        <f t="shared" si="35"/>
        <v>41.476210360737149</v>
      </c>
      <c r="F55" s="201">
        <f t="shared" si="40"/>
        <v>39.717933969282342</v>
      </c>
      <c r="G55" s="199">
        <f t="shared" si="36"/>
        <v>39.353383229660061</v>
      </c>
      <c r="H55" s="199">
        <f t="shared" si="36"/>
        <v>40.082484708904623</v>
      </c>
      <c r="I55" s="202">
        <f t="shared" si="37"/>
        <v>96.668629312403297</v>
      </c>
      <c r="J55" s="201">
        <f t="shared" si="37"/>
        <v>1.3687497375137749</v>
      </c>
      <c r="K55" s="199">
        <f t="shared" si="38"/>
        <v>1.2971676384251094</v>
      </c>
      <c r="L55" s="199">
        <f t="shared" si="38"/>
        <v>1.4403318366024405</v>
      </c>
      <c r="M55" s="203">
        <f t="shared" si="41"/>
        <v>3.3313706875966997</v>
      </c>
    </row>
    <row r="56" spans="1:13" ht="14.45" customHeight="1" x14ac:dyDescent="0.25">
      <c r="A56" s="75"/>
      <c r="B56" s="99">
        <v>45</v>
      </c>
      <c r="C56" s="199">
        <f t="shared" si="39"/>
        <v>36.424790425378823</v>
      </c>
      <c r="D56" s="199">
        <f t="shared" si="35"/>
        <v>36.054150692160398</v>
      </c>
      <c r="E56" s="200">
        <f t="shared" si="35"/>
        <v>36.795430158597249</v>
      </c>
      <c r="F56" s="201">
        <f t="shared" si="40"/>
        <v>35.043996301346404</v>
      </c>
      <c r="G56" s="199">
        <f t="shared" si="36"/>
        <v>34.698453999383354</v>
      </c>
      <c r="H56" s="199">
        <f t="shared" si="36"/>
        <v>35.389538603309454</v>
      </c>
      <c r="I56" s="202">
        <f t="shared" si="37"/>
        <v>96.209191301014712</v>
      </c>
      <c r="J56" s="201">
        <f t="shared" si="37"/>
        <v>1.3807941240324202</v>
      </c>
      <c r="K56" s="199">
        <f t="shared" si="38"/>
        <v>1.3087320078666917</v>
      </c>
      <c r="L56" s="199">
        <f t="shared" si="38"/>
        <v>1.4528562401981486</v>
      </c>
      <c r="M56" s="203">
        <f t="shared" si="41"/>
        <v>3.7908086989852867</v>
      </c>
    </row>
    <row r="57" spans="1:13" ht="14.45" customHeight="1" x14ac:dyDescent="0.25">
      <c r="A57" s="75"/>
      <c r="B57" s="99">
        <v>50</v>
      </c>
      <c r="C57" s="199">
        <f t="shared" si="39"/>
        <v>31.774610019938304</v>
      </c>
      <c r="D57" s="199">
        <f t="shared" si="35"/>
        <v>31.420496504924355</v>
      </c>
      <c r="E57" s="200">
        <f t="shared" si="35"/>
        <v>32.12872353495225</v>
      </c>
      <c r="F57" s="201">
        <f t="shared" si="40"/>
        <v>30.386696230546811</v>
      </c>
      <c r="G57" s="199">
        <f t="shared" si="36"/>
        <v>30.057746469896593</v>
      </c>
      <c r="H57" s="199">
        <f t="shared" si="36"/>
        <v>30.715645991197029</v>
      </c>
      <c r="I57" s="202">
        <f t="shared" si="37"/>
        <v>95.632003701947596</v>
      </c>
      <c r="J57" s="201">
        <f t="shared" si="37"/>
        <v>1.3879137893914952</v>
      </c>
      <c r="K57" s="199">
        <f t="shared" si="38"/>
        <v>1.3154598182213066</v>
      </c>
      <c r="L57" s="199">
        <f t="shared" si="38"/>
        <v>1.4603677605616838</v>
      </c>
      <c r="M57" s="203">
        <f t="shared" si="41"/>
        <v>4.3679962980524101</v>
      </c>
    </row>
    <row r="58" spans="1:13" ht="14.45" customHeight="1" x14ac:dyDescent="0.25">
      <c r="A58" s="75"/>
      <c r="B58" s="99">
        <v>55</v>
      </c>
      <c r="C58" s="199">
        <f t="shared" si="39"/>
        <v>27.264011225362847</v>
      </c>
      <c r="D58" s="199">
        <f t="shared" si="35"/>
        <v>26.935535928789875</v>
      </c>
      <c r="E58" s="200">
        <f t="shared" si="35"/>
        <v>27.592486521935818</v>
      </c>
      <c r="F58" s="201">
        <f t="shared" si="40"/>
        <v>25.86111315456569</v>
      </c>
      <c r="G58" s="199">
        <f t="shared" si="36"/>
        <v>25.557618076183413</v>
      </c>
      <c r="H58" s="199">
        <f t="shared" si="36"/>
        <v>26.164608232947966</v>
      </c>
      <c r="I58" s="202">
        <f t="shared" si="37"/>
        <v>94.854395931688558</v>
      </c>
      <c r="J58" s="201">
        <f t="shared" si="37"/>
        <v>1.4028980707971559</v>
      </c>
      <c r="K58" s="199">
        <f t="shared" si="38"/>
        <v>1.3298081984582029</v>
      </c>
      <c r="L58" s="199">
        <f t="shared" si="38"/>
        <v>1.4759879431361089</v>
      </c>
      <c r="M58" s="203">
        <f t="shared" si="41"/>
        <v>5.1456040683114308</v>
      </c>
    </row>
    <row r="59" spans="1:13" ht="14.45" customHeight="1" x14ac:dyDescent="0.25">
      <c r="A59" s="75"/>
      <c r="B59" s="99">
        <v>60</v>
      </c>
      <c r="C59" s="199">
        <f t="shared" si="39"/>
        <v>23.03493529194807</v>
      </c>
      <c r="D59" s="199">
        <f t="shared" si="35"/>
        <v>22.742195168550513</v>
      </c>
      <c r="E59" s="200">
        <f t="shared" si="35"/>
        <v>23.327675415345627</v>
      </c>
      <c r="F59" s="201">
        <f t="shared" si="40"/>
        <v>21.60585361712555</v>
      </c>
      <c r="G59" s="199">
        <f t="shared" si="36"/>
        <v>21.337480159650038</v>
      </c>
      <c r="H59" s="199">
        <f t="shared" si="36"/>
        <v>21.874227074601063</v>
      </c>
      <c r="I59" s="202">
        <f t="shared" si="37"/>
        <v>93.796024791430341</v>
      </c>
      <c r="J59" s="201">
        <f t="shared" si="37"/>
        <v>1.4290816748225244</v>
      </c>
      <c r="K59" s="199">
        <f t="shared" si="38"/>
        <v>1.3548723032534034</v>
      </c>
      <c r="L59" s="199">
        <f t="shared" si="38"/>
        <v>1.5032910463916453</v>
      </c>
      <c r="M59" s="203">
        <f t="shared" si="41"/>
        <v>6.2039752085696724</v>
      </c>
    </row>
    <row r="60" spans="1:13" ht="14.45" customHeight="1" x14ac:dyDescent="0.25">
      <c r="A60" s="75"/>
      <c r="B60" s="99">
        <v>65</v>
      </c>
      <c r="C60" s="199">
        <f t="shared" si="39"/>
        <v>19.044131378442355</v>
      </c>
      <c r="D60" s="199">
        <f t="shared" si="35"/>
        <v>18.784197843157553</v>
      </c>
      <c r="E60" s="200">
        <f t="shared" si="35"/>
        <v>19.304064913727156</v>
      </c>
      <c r="F60" s="201">
        <f t="shared" si="40"/>
        <v>17.587272153727231</v>
      </c>
      <c r="G60" s="199">
        <f t="shared" si="36"/>
        <v>17.350785720773487</v>
      </c>
      <c r="H60" s="199">
        <f t="shared" si="36"/>
        <v>17.823758586680974</v>
      </c>
      <c r="I60" s="202">
        <f t="shared" si="37"/>
        <v>92.350088351289855</v>
      </c>
      <c r="J60" s="201">
        <f t="shared" si="37"/>
        <v>1.4568592247151222</v>
      </c>
      <c r="K60" s="199">
        <f t="shared" si="38"/>
        <v>1.3808377757920363</v>
      </c>
      <c r="L60" s="199">
        <f t="shared" si="38"/>
        <v>1.5328806736382081</v>
      </c>
      <c r="M60" s="203">
        <f t="shared" si="41"/>
        <v>7.6499116487101269</v>
      </c>
    </row>
    <row r="61" spans="1:13" ht="14.45" customHeight="1" x14ac:dyDescent="0.25">
      <c r="A61" s="75"/>
      <c r="B61" s="99">
        <v>70</v>
      </c>
      <c r="C61" s="199">
        <f t="shared" si="39"/>
        <v>15.20456652588274</v>
      </c>
      <c r="D61" s="199">
        <f t="shared" si="35"/>
        <v>14.971312993652159</v>
      </c>
      <c r="E61" s="200">
        <f t="shared" si="35"/>
        <v>15.437820058113321</v>
      </c>
      <c r="F61" s="201">
        <f t="shared" si="40"/>
        <v>13.726983807906089</v>
      </c>
      <c r="G61" s="199">
        <f t="shared" si="36"/>
        <v>13.515814486162478</v>
      </c>
      <c r="H61" s="199">
        <f t="shared" si="36"/>
        <v>13.938153129649701</v>
      </c>
      <c r="I61" s="202">
        <f t="shared" si="37"/>
        <v>90.281980644029801</v>
      </c>
      <c r="J61" s="201">
        <f t="shared" si="37"/>
        <v>1.4775827179766483</v>
      </c>
      <c r="K61" s="199">
        <f t="shared" si="38"/>
        <v>1.3990194529941076</v>
      </c>
      <c r="L61" s="199">
        <f t="shared" si="38"/>
        <v>1.556145982959189</v>
      </c>
      <c r="M61" s="203">
        <f t="shared" si="41"/>
        <v>9.7180193559701866</v>
      </c>
    </row>
    <row r="62" spans="1:13" ht="14.45" customHeight="1" x14ac:dyDescent="0.25">
      <c r="A62" s="75"/>
      <c r="B62" s="99">
        <v>75</v>
      </c>
      <c r="C62" s="199">
        <f t="shared" si="39"/>
        <v>11.782674287840363</v>
      </c>
      <c r="D62" s="199">
        <f t="shared" si="35"/>
        <v>11.573860863343656</v>
      </c>
      <c r="E62" s="200">
        <f t="shared" si="35"/>
        <v>11.99148771233707</v>
      </c>
      <c r="F62" s="201">
        <f t="shared" si="40"/>
        <v>10.296597727496614</v>
      </c>
      <c r="G62" s="199">
        <f t="shared" si="36"/>
        <v>10.107121805400098</v>
      </c>
      <c r="H62" s="199">
        <f t="shared" si="36"/>
        <v>10.486073649593131</v>
      </c>
      <c r="I62" s="202">
        <f t="shared" si="37"/>
        <v>87.387612319239196</v>
      </c>
      <c r="J62" s="201">
        <f t="shared" si="37"/>
        <v>1.48607656034375</v>
      </c>
      <c r="K62" s="199">
        <f t="shared" si="38"/>
        <v>1.4027257229138088</v>
      </c>
      <c r="L62" s="199">
        <f t="shared" si="38"/>
        <v>1.5694273977736912</v>
      </c>
      <c r="M62" s="203">
        <f t="shared" si="41"/>
        <v>12.612387680760815</v>
      </c>
    </row>
    <row r="63" spans="1:13" ht="14.45" customHeight="1" x14ac:dyDescent="0.25">
      <c r="A63" s="75"/>
      <c r="B63" s="99">
        <v>80</v>
      </c>
      <c r="C63" s="199">
        <f>AB23</f>
        <v>8.6003269065786423</v>
      </c>
      <c r="D63" s="199">
        <f t="shared" si="35"/>
        <v>8.4421523509891951</v>
      </c>
      <c r="E63" s="200">
        <f t="shared" si="35"/>
        <v>8.7585014621680894</v>
      </c>
      <c r="F63" s="201">
        <f>AC23</f>
        <v>7.1219622839939181</v>
      </c>
      <c r="G63" s="199">
        <f t="shared" si="36"/>
        <v>6.9720926582986573</v>
      </c>
      <c r="H63" s="199">
        <f t="shared" si="36"/>
        <v>7.2718319096891788</v>
      </c>
      <c r="I63" s="202">
        <f t="shared" si="37"/>
        <v>82.81036710995393</v>
      </c>
      <c r="J63" s="201">
        <f t="shared" si="37"/>
        <v>1.4783646225847229</v>
      </c>
      <c r="K63" s="199">
        <f t="shared" si="38"/>
        <v>1.392088029146664</v>
      </c>
      <c r="L63" s="199">
        <f t="shared" si="38"/>
        <v>1.5646412160227818</v>
      </c>
      <c r="M63" s="203">
        <f>AF23</f>
        <v>17.189632890046056</v>
      </c>
    </row>
    <row r="64" spans="1:13" ht="14.45" customHeight="1" x14ac:dyDescent="0.25">
      <c r="A64" s="51"/>
      <c r="B64" s="121">
        <v>85</v>
      </c>
      <c r="C64" s="204">
        <f>AB24</f>
        <v>5.8442017031846012</v>
      </c>
      <c r="D64" s="204">
        <f t="shared" si="35"/>
        <v>5.5638767659676596</v>
      </c>
      <c r="E64" s="205">
        <f t="shared" si="35"/>
        <v>6.1245266404015428</v>
      </c>
      <c r="F64" s="206">
        <f>AC24</f>
        <v>4.4585229263382518</v>
      </c>
      <c r="G64" s="204">
        <f t="shared" si="36"/>
        <v>4.227040476857689</v>
      </c>
      <c r="H64" s="204">
        <f t="shared" si="36"/>
        <v>4.6900053758188145</v>
      </c>
      <c r="I64" s="207">
        <f t="shared" si="37"/>
        <v>76.289682539682531</v>
      </c>
      <c r="J64" s="206">
        <f t="shared" si="37"/>
        <v>1.385678776846349</v>
      </c>
      <c r="K64" s="204">
        <f t="shared" si="38"/>
        <v>1.2749260309594954</v>
      </c>
      <c r="L64" s="204">
        <f t="shared" si="38"/>
        <v>1.4964315227332026</v>
      </c>
      <c r="M64" s="208">
        <f>AF24</f>
        <v>23.710317460317462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86.825680167364069</v>
      </c>
      <c r="D65" s="210">
        <f t="shared" si="35"/>
        <v>86.388124600677642</v>
      </c>
      <c r="E65" s="211">
        <f t="shared" si="35"/>
        <v>87.263235734050497</v>
      </c>
      <c r="F65" s="212">
        <f>AC25</f>
        <v>83.930324892865031</v>
      </c>
      <c r="G65" s="210">
        <f t="shared" si="36"/>
        <v>83.525909586123404</v>
      </c>
      <c r="H65" s="210">
        <f t="shared" si="36"/>
        <v>84.334740199606657</v>
      </c>
      <c r="I65" s="213">
        <f t="shared" si="37"/>
        <v>96.665323820190068</v>
      </c>
      <c r="J65" s="212">
        <f t="shared" si="37"/>
        <v>2.8953552744990367</v>
      </c>
      <c r="K65" s="210">
        <f t="shared" si="38"/>
        <v>2.7997417430087643</v>
      </c>
      <c r="L65" s="210">
        <f t="shared" si="38"/>
        <v>2.9909688059893091</v>
      </c>
      <c r="M65" s="214">
        <f>AF25</f>
        <v>3.3346761798099216</v>
      </c>
    </row>
    <row r="66" spans="1:13" ht="14.45" customHeight="1" x14ac:dyDescent="0.25">
      <c r="A66" s="155"/>
      <c r="B66" s="99">
        <v>5</v>
      </c>
      <c r="C66" s="199">
        <f>AB26</f>
        <v>82.060454249097248</v>
      </c>
      <c r="D66" s="199">
        <f t="shared" si="35"/>
        <v>81.673108421618878</v>
      </c>
      <c r="E66" s="200">
        <f t="shared" si="35"/>
        <v>82.447800076575618</v>
      </c>
      <c r="F66" s="201">
        <f>AC26</f>
        <v>79.157197299310127</v>
      </c>
      <c r="G66" s="199">
        <f t="shared" si="36"/>
        <v>78.803938951873207</v>
      </c>
      <c r="H66" s="199">
        <f t="shared" si="36"/>
        <v>79.510455646747047</v>
      </c>
      <c r="I66" s="202">
        <f t="shared" si="37"/>
        <v>96.462051086173389</v>
      </c>
      <c r="J66" s="201">
        <f t="shared" si="37"/>
        <v>2.9032569497871146</v>
      </c>
      <c r="K66" s="199">
        <f t="shared" si="38"/>
        <v>2.8076336695837205</v>
      </c>
      <c r="L66" s="199">
        <f t="shared" si="38"/>
        <v>2.9988802299905086</v>
      </c>
      <c r="M66" s="203">
        <f>AF26</f>
        <v>3.5379489138266051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77.060454249097262</v>
      </c>
      <c r="D67" s="199">
        <f t="shared" si="35"/>
        <v>76.673108421618892</v>
      </c>
      <c r="E67" s="200">
        <f t="shared" si="35"/>
        <v>77.447800076575632</v>
      </c>
      <c r="F67" s="201">
        <f t="shared" ref="F67:F80" si="43">AC27</f>
        <v>74.157197299310127</v>
      </c>
      <c r="G67" s="199">
        <f t="shared" si="36"/>
        <v>73.803938951873207</v>
      </c>
      <c r="H67" s="199">
        <f t="shared" si="36"/>
        <v>74.510455646747047</v>
      </c>
      <c r="I67" s="202">
        <f t="shared" si="37"/>
        <v>96.232494373310615</v>
      </c>
      <c r="J67" s="201">
        <f t="shared" si="37"/>
        <v>2.9032569497871146</v>
      </c>
      <c r="K67" s="199">
        <f t="shared" si="38"/>
        <v>2.8076336695837205</v>
      </c>
      <c r="L67" s="199">
        <f t="shared" si="38"/>
        <v>2.9988802299905086</v>
      </c>
      <c r="M67" s="203">
        <f t="shared" ref="M67:M80" si="44">AF27</f>
        <v>3.7675056266893541</v>
      </c>
    </row>
    <row r="68" spans="1:13" ht="14.45" customHeight="1" x14ac:dyDescent="0.25">
      <c r="A68" s="155"/>
      <c r="B68" s="99">
        <v>15</v>
      </c>
      <c r="C68" s="199">
        <f t="shared" si="42"/>
        <v>72.060454249097248</v>
      </c>
      <c r="D68" s="199">
        <f t="shared" si="35"/>
        <v>71.673108421618878</v>
      </c>
      <c r="E68" s="200">
        <f t="shared" si="35"/>
        <v>72.447800076575618</v>
      </c>
      <c r="F68" s="201">
        <f t="shared" si="43"/>
        <v>69.157197299310127</v>
      </c>
      <c r="G68" s="199">
        <f t="shared" si="36"/>
        <v>68.803938951873207</v>
      </c>
      <c r="H68" s="199">
        <f t="shared" si="36"/>
        <v>69.510455646747047</v>
      </c>
      <c r="I68" s="202">
        <f t="shared" si="37"/>
        <v>95.971081531416388</v>
      </c>
      <c r="J68" s="201">
        <f t="shared" si="37"/>
        <v>2.9032569497871146</v>
      </c>
      <c r="K68" s="199">
        <f t="shared" si="38"/>
        <v>2.8076336695837205</v>
      </c>
      <c r="L68" s="199">
        <f t="shared" si="38"/>
        <v>2.9988802299905086</v>
      </c>
      <c r="M68" s="203">
        <f t="shared" si="44"/>
        <v>4.0289184685835995</v>
      </c>
    </row>
    <row r="69" spans="1:13" ht="14.45" customHeight="1" x14ac:dyDescent="0.25">
      <c r="A69" s="155"/>
      <c r="B69" s="99">
        <v>20</v>
      </c>
      <c r="C69" s="199">
        <f t="shared" si="42"/>
        <v>67.123451999580567</v>
      </c>
      <c r="D69" s="199">
        <f t="shared" si="35"/>
        <v>66.745722443275255</v>
      </c>
      <c r="E69" s="200">
        <f t="shared" si="35"/>
        <v>67.501181555885879</v>
      </c>
      <c r="F69" s="201">
        <f t="shared" si="43"/>
        <v>64.217556217615908</v>
      </c>
      <c r="G69" s="199">
        <f t="shared" si="36"/>
        <v>63.874024272678774</v>
      </c>
      <c r="H69" s="199">
        <f t="shared" si="36"/>
        <v>64.561088162553048</v>
      </c>
      <c r="I69" s="202">
        <f t="shared" si="37"/>
        <v>95.670818923343191</v>
      </c>
      <c r="J69" s="201">
        <f t="shared" si="37"/>
        <v>2.9058957819646429</v>
      </c>
      <c r="K69" s="199">
        <f t="shared" si="38"/>
        <v>2.8102555511076726</v>
      </c>
      <c r="L69" s="199">
        <f t="shared" si="38"/>
        <v>3.0015360128216133</v>
      </c>
      <c r="M69" s="203">
        <f t="shared" si="44"/>
        <v>4.329181076656786</v>
      </c>
    </row>
    <row r="70" spans="1:13" ht="14.45" customHeight="1" x14ac:dyDescent="0.25">
      <c r="A70" s="155"/>
      <c r="B70" s="99">
        <v>25</v>
      </c>
      <c r="C70" s="199">
        <f t="shared" si="42"/>
        <v>62.262793459763856</v>
      </c>
      <c r="D70" s="199">
        <f t="shared" si="35"/>
        <v>61.909794045523114</v>
      </c>
      <c r="E70" s="200">
        <f t="shared" si="35"/>
        <v>62.615792874004597</v>
      </c>
      <c r="F70" s="201">
        <f t="shared" si="43"/>
        <v>59.35062776679257</v>
      </c>
      <c r="G70" s="199">
        <f t="shared" si="36"/>
        <v>59.032067693971349</v>
      </c>
      <c r="H70" s="199">
        <f t="shared" si="36"/>
        <v>59.669187839613791</v>
      </c>
      <c r="I70" s="202">
        <f t="shared" si="37"/>
        <v>95.322783429475876</v>
      </c>
      <c r="J70" s="201">
        <f t="shared" si="37"/>
        <v>2.9121656929712705</v>
      </c>
      <c r="K70" s="199">
        <f t="shared" si="38"/>
        <v>2.8165166879847554</v>
      </c>
      <c r="L70" s="199">
        <f t="shared" si="38"/>
        <v>3.0078146979577856</v>
      </c>
      <c r="M70" s="203">
        <f t="shared" si="44"/>
        <v>4.6772165705240996</v>
      </c>
    </row>
    <row r="71" spans="1:13" ht="14.45" customHeight="1" x14ac:dyDescent="0.25">
      <c r="A71" s="155"/>
      <c r="B71" s="99">
        <v>30</v>
      </c>
      <c r="C71" s="199">
        <f t="shared" si="42"/>
        <v>57.322978287759057</v>
      </c>
      <c r="D71" s="199">
        <f t="shared" si="35"/>
        <v>56.979619125233732</v>
      </c>
      <c r="E71" s="200">
        <f t="shared" si="35"/>
        <v>57.666337450284381</v>
      </c>
      <c r="F71" s="201">
        <f t="shared" si="43"/>
        <v>54.407875313049516</v>
      </c>
      <c r="G71" s="199">
        <f t="shared" si="36"/>
        <v>54.099032338356629</v>
      </c>
      <c r="H71" s="199">
        <f t="shared" si="36"/>
        <v>54.716718287742403</v>
      </c>
      <c r="I71" s="202">
        <f t="shared" si="37"/>
        <v>94.914599586790757</v>
      </c>
      <c r="J71" s="201">
        <f t="shared" si="37"/>
        <v>2.915102974709523</v>
      </c>
      <c r="K71" s="199">
        <f t="shared" si="38"/>
        <v>2.8194441639375332</v>
      </c>
      <c r="L71" s="199">
        <f t="shared" si="38"/>
        <v>3.0107617854815127</v>
      </c>
      <c r="M71" s="203">
        <f t="shared" si="44"/>
        <v>5.0854004132092072</v>
      </c>
    </row>
    <row r="72" spans="1:13" ht="14.45" customHeight="1" x14ac:dyDescent="0.25">
      <c r="A72" s="155"/>
      <c r="B72" s="99">
        <v>35</v>
      </c>
      <c r="C72" s="199">
        <f t="shared" si="42"/>
        <v>52.392116272851752</v>
      </c>
      <c r="D72" s="199">
        <f t="shared" si="35"/>
        <v>52.057355059678933</v>
      </c>
      <c r="E72" s="200">
        <f t="shared" si="35"/>
        <v>52.72687748602457</v>
      </c>
      <c r="F72" s="201">
        <f t="shared" si="43"/>
        <v>49.473327447668908</v>
      </c>
      <c r="G72" s="199">
        <f t="shared" si="36"/>
        <v>49.17310648857098</v>
      </c>
      <c r="H72" s="199">
        <f t="shared" si="36"/>
        <v>49.773548406766835</v>
      </c>
      <c r="I72" s="202">
        <f t="shared" si="37"/>
        <v>94.428954138859083</v>
      </c>
      <c r="J72" s="201">
        <f t="shared" si="37"/>
        <v>2.9187888251828387</v>
      </c>
      <c r="K72" s="199">
        <f t="shared" si="38"/>
        <v>2.8231000376720434</v>
      </c>
      <c r="L72" s="199">
        <f t="shared" si="38"/>
        <v>3.0144776126936339</v>
      </c>
      <c r="M72" s="203">
        <f t="shared" si="44"/>
        <v>5.5710458611409059</v>
      </c>
    </row>
    <row r="73" spans="1:13" ht="14.45" customHeight="1" x14ac:dyDescent="0.25">
      <c r="A73" s="155"/>
      <c r="B73" s="99">
        <v>40</v>
      </c>
      <c r="C73" s="199">
        <f t="shared" si="42"/>
        <v>47.550888822018429</v>
      </c>
      <c r="D73" s="199">
        <f t="shared" si="35"/>
        <v>47.231534587500633</v>
      </c>
      <c r="E73" s="200">
        <f t="shared" si="35"/>
        <v>47.870243056536225</v>
      </c>
      <c r="F73" s="201">
        <f t="shared" si="43"/>
        <v>44.622782654366276</v>
      </c>
      <c r="G73" s="199">
        <f t="shared" si="36"/>
        <v>44.33792447053947</v>
      </c>
      <c r="H73" s="199">
        <f t="shared" si="36"/>
        <v>44.907640838193082</v>
      </c>
      <c r="I73" s="202">
        <f t="shared" si="37"/>
        <v>93.842163122098583</v>
      </c>
      <c r="J73" s="201">
        <f t="shared" si="37"/>
        <v>2.92810616765215</v>
      </c>
      <c r="K73" s="199">
        <f t="shared" si="38"/>
        <v>2.8323057441317125</v>
      </c>
      <c r="L73" s="199">
        <f t="shared" si="38"/>
        <v>3.0239065911725875</v>
      </c>
      <c r="M73" s="203">
        <f t="shared" si="44"/>
        <v>6.1578368779014099</v>
      </c>
    </row>
    <row r="74" spans="1:13" ht="14.45" customHeight="1" x14ac:dyDescent="0.25">
      <c r="A74" s="155"/>
      <c r="B74" s="99">
        <v>45</v>
      </c>
      <c r="C74" s="199">
        <f t="shared" si="42"/>
        <v>42.72859546706141</v>
      </c>
      <c r="D74" s="199">
        <f t="shared" si="35"/>
        <v>42.424215898880902</v>
      </c>
      <c r="E74" s="200">
        <f t="shared" si="35"/>
        <v>43.032975035241918</v>
      </c>
      <c r="F74" s="201">
        <f t="shared" si="43"/>
        <v>39.788891131775038</v>
      </c>
      <c r="G74" s="199">
        <f t="shared" si="36"/>
        <v>39.518853794218266</v>
      </c>
      <c r="H74" s="199">
        <f t="shared" si="36"/>
        <v>40.058928469331811</v>
      </c>
      <c r="I74" s="202">
        <f t="shared" si="37"/>
        <v>93.120053904995473</v>
      </c>
      <c r="J74" s="201">
        <f t="shared" si="37"/>
        <v>2.9397043352863688</v>
      </c>
      <c r="K74" s="199">
        <f t="shared" si="38"/>
        <v>2.8437494679924091</v>
      </c>
      <c r="L74" s="199">
        <f t="shared" si="38"/>
        <v>3.0356592025803284</v>
      </c>
      <c r="M74" s="203">
        <f t="shared" si="44"/>
        <v>6.8799460950045175</v>
      </c>
    </row>
    <row r="75" spans="1:13" ht="14.45" customHeight="1" x14ac:dyDescent="0.25">
      <c r="A75" s="155"/>
      <c r="B75" s="99">
        <v>50</v>
      </c>
      <c r="C75" s="199">
        <f t="shared" si="42"/>
        <v>37.841779862678024</v>
      </c>
      <c r="D75" s="199">
        <f t="shared" si="35"/>
        <v>37.545658228488932</v>
      </c>
      <c r="E75" s="200">
        <f t="shared" si="35"/>
        <v>38.137901496867116</v>
      </c>
      <c r="F75" s="201">
        <f t="shared" si="43"/>
        <v>34.898357207640856</v>
      </c>
      <c r="G75" s="199">
        <f t="shared" si="36"/>
        <v>34.636425298528017</v>
      </c>
      <c r="H75" s="199">
        <f t="shared" si="36"/>
        <v>35.160289116753695</v>
      </c>
      <c r="I75" s="202">
        <f t="shared" si="37"/>
        <v>92.221764764452431</v>
      </c>
      <c r="J75" s="201">
        <f t="shared" si="37"/>
        <v>2.9434226550371632</v>
      </c>
      <c r="K75" s="199">
        <f t="shared" si="38"/>
        <v>2.847436124106383</v>
      </c>
      <c r="L75" s="199">
        <f t="shared" si="38"/>
        <v>3.0394091859679433</v>
      </c>
      <c r="M75" s="203">
        <f t="shared" si="44"/>
        <v>7.7782352355475606</v>
      </c>
    </row>
    <row r="76" spans="1:13" ht="14.45" customHeight="1" x14ac:dyDescent="0.25">
      <c r="A76" s="155"/>
      <c r="B76" s="99">
        <v>55</v>
      </c>
      <c r="C76" s="199">
        <f t="shared" si="42"/>
        <v>33.167760808740681</v>
      </c>
      <c r="D76" s="199">
        <f t="shared" si="35"/>
        <v>32.896699534787288</v>
      </c>
      <c r="E76" s="200">
        <f t="shared" si="35"/>
        <v>33.438822082694074</v>
      </c>
      <c r="F76" s="201">
        <f t="shared" si="43"/>
        <v>30.202156185262716</v>
      </c>
      <c r="G76" s="199">
        <f t="shared" si="36"/>
        <v>29.964338157067566</v>
      </c>
      <c r="H76" s="199">
        <f t="shared" si="36"/>
        <v>30.439974213457866</v>
      </c>
      <c r="I76" s="202">
        <f t="shared" si="37"/>
        <v>91.058773486160575</v>
      </c>
      <c r="J76" s="201">
        <f t="shared" si="37"/>
        <v>2.9656046234779558</v>
      </c>
      <c r="K76" s="199">
        <f t="shared" si="38"/>
        <v>2.8694072968126019</v>
      </c>
      <c r="L76" s="199">
        <f t="shared" si="38"/>
        <v>3.0618019501433098</v>
      </c>
      <c r="M76" s="203">
        <f t="shared" si="44"/>
        <v>8.9412265138394016</v>
      </c>
    </row>
    <row r="77" spans="1:13" ht="14.45" customHeight="1" x14ac:dyDescent="0.25">
      <c r="A77" s="155"/>
      <c r="B77" s="99">
        <v>60</v>
      </c>
      <c r="C77" s="199">
        <f t="shared" si="42"/>
        <v>28.49034708150441</v>
      </c>
      <c r="D77" s="199">
        <f t="shared" si="35"/>
        <v>28.241344418668419</v>
      </c>
      <c r="E77" s="200">
        <f t="shared" si="35"/>
        <v>28.739349744340402</v>
      </c>
      <c r="F77" s="201">
        <f t="shared" si="43"/>
        <v>25.503687487418699</v>
      </c>
      <c r="G77" s="199">
        <f t="shared" si="36"/>
        <v>25.286688829754336</v>
      </c>
      <c r="H77" s="199">
        <f t="shared" si="36"/>
        <v>25.720686145083061</v>
      </c>
      <c r="I77" s="202">
        <f t="shared" si="37"/>
        <v>89.516942052192078</v>
      </c>
      <c r="J77" s="201">
        <f t="shared" si="37"/>
        <v>2.9866595940857179</v>
      </c>
      <c r="K77" s="199">
        <f t="shared" si="38"/>
        <v>2.8902913389738178</v>
      </c>
      <c r="L77" s="199">
        <f t="shared" si="38"/>
        <v>3.083027849197618</v>
      </c>
      <c r="M77" s="203">
        <f t="shared" si="44"/>
        <v>10.483057947807948</v>
      </c>
    </row>
    <row r="78" spans="1:13" ht="14.45" customHeight="1" x14ac:dyDescent="0.25">
      <c r="A78" s="155"/>
      <c r="B78" s="99">
        <v>65</v>
      </c>
      <c r="C78" s="199">
        <f t="shared" si="42"/>
        <v>23.92112190970747</v>
      </c>
      <c r="D78" s="199">
        <f t="shared" si="35"/>
        <v>23.694467016402193</v>
      </c>
      <c r="E78" s="200">
        <f t="shared" si="35"/>
        <v>24.147776803012746</v>
      </c>
      <c r="F78" s="201">
        <f t="shared" si="43"/>
        <v>20.910410530469754</v>
      </c>
      <c r="G78" s="199">
        <f t="shared" si="36"/>
        <v>20.713867281312886</v>
      </c>
      <c r="H78" s="199">
        <f t="shared" si="36"/>
        <v>21.106953779626622</v>
      </c>
      <c r="I78" s="202">
        <f t="shared" si="37"/>
        <v>87.414004282065321</v>
      </c>
      <c r="J78" s="201">
        <f t="shared" si="37"/>
        <v>3.0107113792377218</v>
      </c>
      <c r="K78" s="199">
        <f t="shared" si="38"/>
        <v>2.9140444839612378</v>
      </c>
      <c r="L78" s="199">
        <f t="shared" si="38"/>
        <v>3.1073782745142058</v>
      </c>
      <c r="M78" s="203">
        <f t="shared" si="44"/>
        <v>12.585995717934701</v>
      </c>
    </row>
    <row r="79" spans="1:13" ht="14.45" customHeight="1" x14ac:dyDescent="0.25">
      <c r="A79" s="155"/>
      <c r="B79" s="99">
        <v>70</v>
      </c>
      <c r="C79" s="199">
        <f t="shared" si="42"/>
        <v>19.592236240764024</v>
      </c>
      <c r="D79" s="199">
        <f t="shared" si="35"/>
        <v>19.392134961436469</v>
      </c>
      <c r="E79" s="200">
        <f t="shared" si="35"/>
        <v>19.792337520091579</v>
      </c>
      <c r="F79" s="201">
        <f t="shared" si="43"/>
        <v>16.545591232234401</v>
      </c>
      <c r="G79" s="199">
        <f t="shared" si="36"/>
        <v>16.372049408642802</v>
      </c>
      <c r="H79" s="199">
        <f t="shared" si="36"/>
        <v>16.719133055825999</v>
      </c>
      <c r="I79" s="202">
        <f t="shared" si="37"/>
        <v>84.449733194872834</v>
      </c>
      <c r="J79" s="201">
        <f t="shared" si="37"/>
        <v>3.0466450085296231</v>
      </c>
      <c r="K79" s="199">
        <f t="shared" si="38"/>
        <v>2.9492976155476631</v>
      </c>
      <c r="L79" s="199">
        <f t="shared" si="38"/>
        <v>3.143992401511583</v>
      </c>
      <c r="M79" s="203">
        <f t="shared" si="44"/>
        <v>15.550266805127169</v>
      </c>
    </row>
    <row r="80" spans="1:13" ht="14.45" customHeight="1" x14ac:dyDescent="0.25">
      <c r="A80" s="155"/>
      <c r="B80" s="99">
        <v>75</v>
      </c>
      <c r="C80" s="199">
        <f t="shared" si="42"/>
        <v>15.342182042488824</v>
      </c>
      <c r="D80" s="199">
        <f t="shared" si="35"/>
        <v>15.166950028112552</v>
      </c>
      <c r="E80" s="200">
        <f t="shared" si="35"/>
        <v>15.517414056865096</v>
      </c>
      <c r="F80" s="201">
        <f t="shared" si="43"/>
        <v>12.269526378217051</v>
      </c>
      <c r="G80" s="199">
        <f t="shared" si="36"/>
        <v>12.115377056024693</v>
      </c>
      <c r="H80" s="199">
        <f t="shared" si="36"/>
        <v>12.42367570040941</v>
      </c>
      <c r="I80" s="202">
        <f t="shared" si="37"/>
        <v>79.972498985070544</v>
      </c>
      <c r="J80" s="201">
        <f t="shared" si="37"/>
        <v>3.0726556642717711</v>
      </c>
      <c r="K80" s="199">
        <f t="shared" si="38"/>
        <v>2.9745363490214602</v>
      </c>
      <c r="L80" s="199">
        <f t="shared" si="38"/>
        <v>3.1707749795220819</v>
      </c>
      <c r="M80" s="203">
        <f t="shared" si="44"/>
        <v>20.027501014929435</v>
      </c>
    </row>
    <row r="81" spans="1:13" ht="14.45" customHeight="1" x14ac:dyDescent="0.25">
      <c r="A81" s="155"/>
      <c r="B81" s="99">
        <v>80</v>
      </c>
      <c r="C81" s="199">
        <f>AB41</f>
        <v>11.354111981160299</v>
      </c>
      <c r="D81" s="199">
        <f t="shared" si="35"/>
        <v>11.225952276787888</v>
      </c>
      <c r="E81" s="200">
        <f t="shared" si="35"/>
        <v>11.48227168553271</v>
      </c>
      <c r="F81" s="201">
        <f>AC41</f>
        <v>8.314657569606581</v>
      </c>
      <c r="G81" s="199">
        <f t="shared" si="36"/>
        <v>8.1918189468028917</v>
      </c>
      <c r="H81" s="199">
        <f t="shared" si="36"/>
        <v>8.4374961924102703</v>
      </c>
      <c r="I81" s="202">
        <f t="shared" si="37"/>
        <v>73.230364324422396</v>
      </c>
      <c r="J81" s="201">
        <f t="shared" si="37"/>
        <v>3.0394544115537179</v>
      </c>
      <c r="K81" s="199">
        <f t="shared" si="38"/>
        <v>2.9445826658184129</v>
      </c>
      <c r="L81" s="199">
        <f t="shared" si="38"/>
        <v>3.1343261572890229</v>
      </c>
      <c r="M81" s="203">
        <f>AF41</f>
        <v>26.769635675577597</v>
      </c>
    </row>
    <row r="82" spans="1:13" ht="14.45" customHeight="1" thickBot="1" x14ac:dyDescent="0.3">
      <c r="A82" s="157"/>
      <c r="B82" s="215">
        <v>85</v>
      </c>
      <c r="C82" s="216">
        <f>AB42</f>
        <v>7.7949600989752375</v>
      </c>
      <c r="D82" s="216">
        <f t="shared" si="35"/>
        <v>7.5080009324232053</v>
      </c>
      <c r="E82" s="217">
        <f t="shared" si="35"/>
        <v>8.0819192655272705</v>
      </c>
      <c r="F82" s="218">
        <f>AC42</f>
        <v>4.9016668491233633</v>
      </c>
      <c r="G82" s="216">
        <f t="shared" si="36"/>
        <v>4.7016568851509932</v>
      </c>
      <c r="H82" s="216">
        <f t="shared" si="36"/>
        <v>5.1016768130957333</v>
      </c>
      <c r="I82" s="219">
        <f t="shared" si="37"/>
        <v>62.882513661202189</v>
      </c>
      <c r="J82" s="218">
        <f t="shared" si="37"/>
        <v>2.8932932498518742</v>
      </c>
      <c r="K82" s="216">
        <f t="shared" si="38"/>
        <v>2.7562252783436483</v>
      </c>
      <c r="L82" s="216">
        <f t="shared" si="38"/>
        <v>3.0303612213601001</v>
      </c>
      <c r="M82" s="220">
        <f>AF42</f>
        <v>37.117486338797811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0B427-0091-496A-BC13-DE693F15C525}">
  <dimension ref="A1:AU84"/>
  <sheetViews>
    <sheetView view="pageBreakPreview" topLeftCell="A62" zoomScaleNormal="100" zoomScaleSheetLayoutView="100" workbookViewId="0">
      <selection activeCell="K6" sqref="K6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112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996</v>
      </c>
      <c r="D7" s="78">
        <v>1</v>
      </c>
      <c r="E7" s="78">
        <v>341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1.004016064257028E-3</v>
      </c>
      <c r="R7" s="87">
        <f>IF(P7=0,Q7,Q7/P7)</f>
        <v>1.053744343203525E-3</v>
      </c>
      <c r="S7" s="88">
        <f>IF(E7&lt;0.5,0,F7/E7)</f>
        <v>0</v>
      </c>
      <c r="T7" s="89">
        <f>5*R7/(1+5*(1-O7)*R7)</f>
        <v>5.2455383761959799E-3</v>
      </c>
      <c r="U7" s="90">
        <v>100000</v>
      </c>
      <c r="V7" s="90">
        <f>5*U7*((1-T7)+O7*T7)</f>
        <v>497799.90849097568</v>
      </c>
      <c r="W7" s="91">
        <f>SUM(V7:V$24)</f>
        <v>7883605.7619928913</v>
      </c>
      <c r="X7" s="92">
        <f t="shared" ref="X7:X42" si="0">V7*(1-S7)</f>
        <v>497799.90849097568</v>
      </c>
      <c r="Y7" s="90">
        <f>SUM(X7:X$24)</f>
        <v>7765453.5773529867</v>
      </c>
      <c r="Z7" s="90">
        <f t="shared" ref="Z7:Z42" si="1">V7*S7</f>
        <v>0</v>
      </c>
      <c r="AA7" s="91">
        <f>SUM(Z7:Z$24)</f>
        <v>118152.18463990484</v>
      </c>
      <c r="AB7" s="84">
        <f t="shared" ref="AB7:AB42" si="2">W7/U7</f>
        <v>78.836057619928908</v>
      </c>
      <c r="AC7" s="85">
        <f t="shared" ref="AC7:AC42" si="3">Y7/U7</f>
        <v>77.654535773529872</v>
      </c>
      <c r="AD7" s="93">
        <f>AC7/AB7*100</f>
        <v>98.501292578460493</v>
      </c>
      <c r="AE7" s="85">
        <f t="shared" ref="AE7:AE42" si="4">AA7/U7</f>
        <v>1.1815218463990484</v>
      </c>
      <c r="AF7" s="94">
        <f>AE7/AB7*100</f>
        <v>1.498707421539522</v>
      </c>
      <c r="AH7" s="95">
        <f>IF(D7=0,0,T7*T7*(1-T7)/D7)</f>
        <v>2.7371338338230993E-5</v>
      </c>
      <c r="AI7" s="96">
        <f>IF(E7&lt;0.5,0,S7*(1-S7)/E7)</f>
        <v>0</v>
      </c>
      <c r="AJ7" s="96">
        <f>U7*U7*((1-O7)*5+AB8)^2*AH7</f>
        <v>1684187690.1181803</v>
      </c>
      <c r="AK7" s="96">
        <f>SUM(AJ7:AJ$24)/U7/U7</f>
        <v>0.85439768829974827</v>
      </c>
      <c r="AL7" s="96">
        <f>U7*U7*((1-O7)*5*(1-S7)+AC8)^2*AH7+V7*V7*AI7</f>
        <v>1633570434.0535524</v>
      </c>
      <c r="AM7" s="96">
        <f>SUM(AL7:AL$24)/U7/U7</f>
        <v>0.79710760986890616</v>
      </c>
      <c r="AN7" s="96">
        <f>U7*U7*((1-O7)*5*S7+AE8)^2*AH7+V7*V7*AI7</f>
        <v>386142.63333091832</v>
      </c>
      <c r="AO7" s="97">
        <f>SUM(AN7:AN$24)/U7/U7</f>
        <v>9.4805098249049879E-3</v>
      </c>
      <c r="AP7" s="84">
        <f t="shared" ref="AP7:AP42" si="5">AB7-1.96*SQRT(AK7)</f>
        <v>77.024358373538291</v>
      </c>
      <c r="AQ7" s="85">
        <f t="shared" ref="AQ7:AQ42" si="6">AB7+1.96*SQRT(AK7)</f>
        <v>80.647756866319526</v>
      </c>
      <c r="AR7" s="85">
        <f t="shared" ref="AR7:AR42" si="7">AC7-1.96*SQRT(AM7)</f>
        <v>75.904630463499529</v>
      </c>
      <c r="AS7" s="85">
        <f t="shared" ref="AS7:AS42" si="8">AC7+1.96*SQRT(AM7)</f>
        <v>79.404441083560215</v>
      </c>
      <c r="AT7" s="85">
        <f t="shared" ref="AT7:AT42" si="9">AE7-1.96*SQRT(AO7)</f>
        <v>0.99068074353240965</v>
      </c>
      <c r="AU7" s="98">
        <f t="shared" ref="AU7:AU42" si="10">AE7+1.96*SQRT(AO7)</f>
        <v>1.3723629492656872</v>
      </c>
    </row>
    <row r="8" spans="1:47" ht="14.45" customHeight="1" x14ac:dyDescent="0.25">
      <c r="A8" s="75"/>
      <c r="B8" s="99" t="s">
        <v>69</v>
      </c>
      <c r="C8" s="100">
        <v>1167</v>
      </c>
      <c r="D8" s="101">
        <v>0</v>
      </c>
      <c r="E8" s="101">
        <v>392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99475.446162380395</v>
      </c>
      <c r="V8" s="112">
        <f>5*U8*((1-T8)+O8*T8)</f>
        <v>497377.23081190197</v>
      </c>
      <c r="W8" s="113">
        <f>SUM(V8:V$24)</f>
        <v>7385805.853501915</v>
      </c>
      <c r="X8" s="114">
        <f t="shared" si="0"/>
        <v>497377.23081190197</v>
      </c>
      <c r="Y8" s="112">
        <f>SUM(X8:X$24)</f>
        <v>7267653.6688620113</v>
      </c>
      <c r="Z8" s="112">
        <f t="shared" si="1"/>
        <v>0</v>
      </c>
      <c r="AA8" s="113">
        <f>SUM(Z8:Z$24)</f>
        <v>118152.18463990484</v>
      </c>
      <c r="AB8" s="106">
        <f t="shared" si="2"/>
        <v>74.247526786113355</v>
      </c>
      <c r="AC8" s="107">
        <f t="shared" si="3"/>
        <v>73.059774539724472</v>
      </c>
      <c r="AD8" s="115">
        <f t="shared" ref="AD8:AD42" si="16">AC8/AB8*100</f>
        <v>98.400280389392009</v>
      </c>
      <c r="AE8" s="107">
        <f t="shared" si="4"/>
        <v>1.1877522463888943</v>
      </c>
      <c r="AF8" s="116">
        <f t="shared" ref="AF8:AF42" si="17">AE8/AB8*100</f>
        <v>1.5997196106080154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0.69323260095029937</v>
      </c>
      <c r="AL8" s="118">
        <f>U8*U8*((1-O8)*5*(1-S8)+AC9)^2*AH8+V8*V8*AI8</f>
        <v>0</v>
      </c>
      <c r="AM8" s="118">
        <f>SUM(AL8:AL$24)/U8/U8</f>
        <v>0.64045197482059557</v>
      </c>
      <c r="AN8" s="118">
        <f>U8*U8*((1-O8)*5*S8+AE9)^2*AH8+V8*V8*AI8</f>
        <v>0</v>
      </c>
      <c r="AO8" s="119">
        <f>SUM(AN8:AN$24)/U8/U8</f>
        <v>9.5417361000596813E-3</v>
      </c>
      <c r="AP8" s="106">
        <f t="shared" si="5"/>
        <v>72.615619203003732</v>
      </c>
      <c r="AQ8" s="107">
        <f t="shared" si="6"/>
        <v>75.879434369222977</v>
      </c>
      <c r="AR8" s="107">
        <f t="shared" si="7"/>
        <v>71.491220968286513</v>
      </c>
      <c r="AS8" s="107">
        <f t="shared" si="8"/>
        <v>74.628328111162432</v>
      </c>
      <c r="AT8" s="107">
        <f t="shared" si="9"/>
        <v>0.996295897833958</v>
      </c>
      <c r="AU8" s="120">
        <f t="shared" si="10"/>
        <v>1.3792085949438306</v>
      </c>
    </row>
    <row r="9" spans="1:47" ht="14.45" customHeight="1" x14ac:dyDescent="0.25">
      <c r="A9" s="75"/>
      <c r="B9" s="99" t="s">
        <v>70</v>
      </c>
      <c r="C9" s="100">
        <v>1366</v>
      </c>
      <c r="D9" s="101">
        <v>0</v>
      </c>
      <c r="E9" s="101">
        <v>447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99475.446162380395</v>
      </c>
      <c r="V9" s="112">
        <f t="shared" ref="V9:V22" si="21">5*U9*((1-T9)+O9*T9)</f>
        <v>497377.23081190197</v>
      </c>
      <c r="W9" s="113">
        <f>SUM(V9:V$24)</f>
        <v>6888428.6226900136</v>
      </c>
      <c r="X9" s="114">
        <f t="shared" si="0"/>
        <v>497377.23081190197</v>
      </c>
      <c r="Y9" s="112">
        <f>SUM(X9:X$24)</f>
        <v>6770276.438050109</v>
      </c>
      <c r="Z9" s="112">
        <f t="shared" si="1"/>
        <v>0</v>
      </c>
      <c r="AA9" s="113">
        <f>SUM(Z9:Z$24)</f>
        <v>118152.18463990484</v>
      </c>
      <c r="AB9" s="106">
        <f t="shared" si="2"/>
        <v>69.247526786113355</v>
      </c>
      <c r="AC9" s="107">
        <f t="shared" si="3"/>
        <v>68.059774539724472</v>
      </c>
      <c r="AD9" s="115">
        <f t="shared" si="16"/>
        <v>98.28477304314778</v>
      </c>
      <c r="AE9" s="107">
        <f t="shared" si="4"/>
        <v>1.1877522463888943</v>
      </c>
      <c r="AF9" s="116">
        <f t="shared" si="17"/>
        <v>1.7152269568522436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0.69323260095029937</v>
      </c>
      <c r="AL9" s="118">
        <f t="shared" ref="AL9:AL23" si="23">U9*U9*((1-O9)*5*(1-S9)+AC10)^2*AH9+V9*V9*AI9</f>
        <v>0</v>
      </c>
      <c r="AM9" s="118">
        <f>SUM(AL9:AL$24)/U9/U9</f>
        <v>0.64045197482059557</v>
      </c>
      <c r="AN9" s="118">
        <f t="shared" ref="AN9:AN23" si="24">U9*U9*((1-O9)*5*S9+AE10)^2*AH9+V9*V9*AI9</f>
        <v>0</v>
      </c>
      <c r="AO9" s="119">
        <f>SUM(AN9:AN$24)/U9/U9</f>
        <v>9.5417361000596813E-3</v>
      </c>
      <c r="AP9" s="106">
        <f t="shared" si="5"/>
        <v>67.615619203003732</v>
      </c>
      <c r="AQ9" s="107">
        <f t="shared" si="6"/>
        <v>70.879434369222977</v>
      </c>
      <c r="AR9" s="107">
        <f t="shared" si="7"/>
        <v>66.491220968286513</v>
      </c>
      <c r="AS9" s="107">
        <f t="shared" si="8"/>
        <v>69.628328111162432</v>
      </c>
      <c r="AT9" s="107">
        <f t="shared" si="9"/>
        <v>0.996295897833958</v>
      </c>
      <c r="AU9" s="120">
        <f t="shared" si="10"/>
        <v>1.3792085949438306</v>
      </c>
    </row>
    <row r="10" spans="1:47" ht="14.45" customHeight="1" x14ac:dyDescent="0.25">
      <c r="A10" s="75"/>
      <c r="B10" s="99" t="s">
        <v>71</v>
      </c>
      <c r="C10" s="100">
        <v>1186</v>
      </c>
      <c r="D10" s="101">
        <v>0</v>
      </c>
      <c r="E10" s="101">
        <v>403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99475.446162380395</v>
      </c>
      <c r="V10" s="112">
        <f t="shared" si="21"/>
        <v>497377.23081190197</v>
      </c>
      <c r="W10" s="113">
        <f>SUM(V10:V$24)</f>
        <v>6391051.3918781122</v>
      </c>
      <c r="X10" s="114">
        <f t="shared" si="0"/>
        <v>497377.23081190197</v>
      </c>
      <c r="Y10" s="112">
        <f>SUM(X10:X$24)</f>
        <v>6272899.2072382076</v>
      </c>
      <c r="Z10" s="112">
        <f t="shared" si="1"/>
        <v>0</v>
      </c>
      <c r="AA10" s="113">
        <f>SUM(Z10:Z$24)</f>
        <v>118152.18463990484</v>
      </c>
      <c r="AB10" s="106">
        <f t="shared" si="2"/>
        <v>64.247526786113369</v>
      </c>
      <c r="AC10" s="107">
        <f t="shared" si="3"/>
        <v>63.059774539724472</v>
      </c>
      <c r="AD10" s="115">
        <f t="shared" si="16"/>
        <v>98.151287207765918</v>
      </c>
      <c r="AE10" s="107">
        <f t="shared" si="4"/>
        <v>1.1877522463888943</v>
      </c>
      <c r="AF10" s="116">
        <f t="shared" si="17"/>
        <v>1.8487127922340789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0.69323260095029937</v>
      </c>
      <c r="AL10" s="118">
        <f t="shared" si="23"/>
        <v>0</v>
      </c>
      <c r="AM10" s="118">
        <f>SUM(AL10:AL$24)/U10/U10</f>
        <v>0.64045197482059557</v>
      </c>
      <c r="AN10" s="118">
        <f t="shared" si="24"/>
        <v>0</v>
      </c>
      <c r="AO10" s="119">
        <f>SUM(AN10:AN$24)/U10/U10</f>
        <v>9.5417361000596813E-3</v>
      </c>
      <c r="AP10" s="106">
        <f t="shared" si="5"/>
        <v>62.615619203003753</v>
      </c>
      <c r="AQ10" s="107">
        <f t="shared" si="6"/>
        <v>65.879434369222992</v>
      </c>
      <c r="AR10" s="107">
        <f t="shared" si="7"/>
        <v>61.491220968286505</v>
      </c>
      <c r="AS10" s="107">
        <f t="shared" si="8"/>
        <v>64.628328111162432</v>
      </c>
      <c r="AT10" s="107">
        <f t="shared" si="9"/>
        <v>0.996295897833958</v>
      </c>
      <c r="AU10" s="120">
        <f t="shared" si="10"/>
        <v>1.3792085949438306</v>
      </c>
    </row>
    <row r="11" spans="1:47" ht="14.45" customHeight="1" x14ac:dyDescent="0.25">
      <c r="A11" s="75"/>
      <c r="B11" s="99" t="s">
        <v>72</v>
      </c>
      <c r="C11" s="100">
        <v>881</v>
      </c>
      <c r="D11" s="101">
        <v>2</v>
      </c>
      <c r="E11" s="101">
        <v>289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2.2701475595913734E-3</v>
      </c>
      <c r="R11" s="109">
        <f t="shared" si="14"/>
        <v>2.2591267608097682E-3</v>
      </c>
      <c r="S11" s="110">
        <f t="shared" si="15"/>
        <v>0</v>
      </c>
      <c r="T11" s="111">
        <f t="shared" si="19"/>
        <v>1.1234166382141962E-2</v>
      </c>
      <c r="U11" s="112">
        <f t="shared" si="20"/>
        <v>99475.446162380395</v>
      </c>
      <c r="V11" s="112">
        <f t="shared" si="21"/>
        <v>494670.65439276985</v>
      </c>
      <c r="W11" s="113">
        <f>SUM(V11:V$24)</f>
        <v>5893674.1610662108</v>
      </c>
      <c r="X11" s="114">
        <f t="shared" si="0"/>
        <v>494670.65439276985</v>
      </c>
      <c r="Y11" s="112">
        <f>SUM(X11:X$24)</f>
        <v>5775521.9764263052</v>
      </c>
      <c r="Z11" s="112">
        <f t="shared" si="1"/>
        <v>0</v>
      </c>
      <c r="AA11" s="113">
        <f>SUM(Z11:Z$24)</f>
        <v>118152.18463990484</v>
      </c>
      <c r="AB11" s="106">
        <f t="shared" si="2"/>
        <v>59.247526786113369</v>
      </c>
      <c r="AC11" s="107">
        <f t="shared" si="3"/>
        <v>58.059774539724465</v>
      </c>
      <c r="AD11" s="115">
        <f t="shared" si="16"/>
        <v>97.995271177011745</v>
      </c>
      <c r="AE11" s="107">
        <f t="shared" si="4"/>
        <v>1.1877522463888943</v>
      </c>
      <c r="AF11" s="116">
        <f t="shared" si="17"/>
        <v>2.0047288229882425</v>
      </c>
      <c r="AH11" s="117">
        <f t="shared" si="25"/>
        <v>6.2394334773078521E-5</v>
      </c>
      <c r="AI11" s="118">
        <f t="shared" si="18"/>
        <v>0</v>
      </c>
      <c r="AJ11" s="118">
        <f t="shared" si="22"/>
        <v>2028095095.0954111</v>
      </c>
      <c r="AK11" s="118">
        <f>SUM(AJ11:AJ$24)/U11/U11</f>
        <v>0.69323260095029937</v>
      </c>
      <c r="AL11" s="118">
        <f t="shared" si="23"/>
        <v>1943971123.5020096</v>
      </c>
      <c r="AM11" s="118">
        <f>SUM(AL11:AL$24)/U11/U11</f>
        <v>0.64045197482059557</v>
      </c>
      <c r="AN11" s="118">
        <f t="shared" si="24"/>
        <v>890926.27826076944</v>
      </c>
      <c r="AO11" s="119">
        <f>SUM(AN11:AN$24)/U11/U11</f>
        <v>9.5417361000596813E-3</v>
      </c>
      <c r="AP11" s="106">
        <f t="shared" si="5"/>
        <v>57.615619203003753</v>
      </c>
      <c r="AQ11" s="107">
        <f t="shared" si="6"/>
        <v>60.879434369222984</v>
      </c>
      <c r="AR11" s="107">
        <f t="shared" si="7"/>
        <v>56.491220968286498</v>
      </c>
      <c r="AS11" s="107">
        <f t="shared" si="8"/>
        <v>59.628328111162432</v>
      </c>
      <c r="AT11" s="107">
        <f t="shared" si="9"/>
        <v>0.996295897833958</v>
      </c>
      <c r="AU11" s="120">
        <f t="shared" si="10"/>
        <v>1.3792085949438306</v>
      </c>
    </row>
    <row r="12" spans="1:47" ht="14.45" customHeight="1" x14ac:dyDescent="0.25">
      <c r="A12" s="75"/>
      <c r="B12" s="99" t="s">
        <v>73</v>
      </c>
      <c r="C12" s="100">
        <v>1035</v>
      </c>
      <c r="D12" s="101">
        <v>0</v>
      </c>
      <c r="E12" s="101">
        <v>348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98357.922449254416</v>
      </c>
      <c r="V12" s="112">
        <f t="shared" si="21"/>
        <v>491789.6122462721</v>
      </c>
      <c r="W12" s="113">
        <f>SUM(V12:V$24)</f>
        <v>5399003.5066734394</v>
      </c>
      <c r="X12" s="114">
        <f t="shared" si="0"/>
        <v>491789.6122462721</v>
      </c>
      <c r="Y12" s="112">
        <f>SUM(X12:X$24)</f>
        <v>5280851.3220335338</v>
      </c>
      <c r="Z12" s="112">
        <f t="shared" si="1"/>
        <v>0</v>
      </c>
      <c r="AA12" s="113">
        <f>SUM(Z12:Z$24)</f>
        <v>118152.18463990484</v>
      </c>
      <c r="AB12" s="106">
        <f t="shared" si="2"/>
        <v>54.891394330323877</v>
      </c>
      <c r="AC12" s="107">
        <f t="shared" si="3"/>
        <v>53.690147072373065</v>
      </c>
      <c r="AD12" s="115">
        <f t="shared" si="16"/>
        <v>97.811592741255609</v>
      </c>
      <c r="AE12" s="107">
        <f t="shared" si="4"/>
        <v>1.2012472579508053</v>
      </c>
      <c r="AF12" s="116">
        <f t="shared" si="17"/>
        <v>2.1884072587443737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0.49943702725459654</v>
      </c>
      <c r="AL12" s="118">
        <f t="shared" si="23"/>
        <v>0</v>
      </c>
      <c r="AM12" s="118">
        <f>SUM(AL12:AL$24)/U12/U12</f>
        <v>0.45414585152866749</v>
      </c>
      <c r="AN12" s="118">
        <f t="shared" si="24"/>
        <v>0</v>
      </c>
      <c r="AO12" s="119">
        <f>SUM(AN12:AN$24)/U12/U12</f>
        <v>9.6676983252531393E-3</v>
      </c>
      <c r="AP12" s="106">
        <f t="shared" si="5"/>
        <v>53.506245499366983</v>
      </c>
      <c r="AQ12" s="107">
        <f t="shared" si="6"/>
        <v>56.27654316128077</v>
      </c>
      <c r="AR12" s="107">
        <f t="shared" si="7"/>
        <v>52.369296322578627</v>
      </c>
      <c r="AS12" s="107">
        <f t="shared" si="8"/>
        <v>55.010997822167504</v>
      </c>
      <c r="AT12" s="107">
        <f t="shared" si="9"/>
        <v>1.0085313274045933</v>
      </c>
      <c r="AU12" s="120">
        <f t="shared" si="10"/>
        <v>1.3939631884970174</v>
      </c>
    </row>
    <row r="13" spans="1:47" ht="14.45" customHeight="1" x14ac:dyDescent="0.25">
      <c r="A13" s="75"/>
      <c r="B13" s="99" t="s">
        <v>74</v>
      </c>
      <c r="C13" s="100">
        <v>1084</v>
      </c>
      <c r="D13" s="101">
        <v>2</v>
      </c>
      <c r="E13" s="101">
        <v>355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1.8450184501845018E-3</v>
      </c>
      <c r="R13" s="109">
        <f t="shared" si="14"/>
        <v>1.8295092497944685E-3</v>
      </c>
      <c r="S13" s="110">
        <f t="shared" si="15"/>
        <v>0</v>
      </c>
      <c r="T13" s="111">
        <f t="shared" si="19"/>
        <v>9.107905853716838E-3</v>
      </c>
      <c r="U13" s="112">
        <f t="shared" si="20"/>
        <v>98357.922449254416</v>
      </c>
      <c r="V13" s="112">
        <f t="shared" si="21"/>
        <v>489658.46864979307</v>
      </c>
      <c r="W13" s="113">
        <f>SUM(V13:V$24)</f>
        <v>4907213.8944271682</v>
      </c>
      <c r="X13" s="114">
        <f t="shared" si="0"/>
        <v>489658.46864979307</v>
      </c>
      <c r="Y13" s="112">
        <f>SUM(X13:X$24)</f>
        <v>4789061.7097872626</v>
      </c>
      <c r="Z13" s="112">
        <f t="shared" si="1"/>
        <v>0</v>
      </c>
      <c r="AA13" s="113">
        <f>SUM(Z13:Z$24)</f>
        <v>118152.18463990484</v>
      </c>
      <c r="AB13" s="106">
        <f t="shared" si="2"/>
        <v>49.891394330323884</v>
      </c>
      <c r="AC13" s="107">
        <f t="shared" si="3"/>
        <v>48.690147072373072</v>
      </c>
      <c r="AD13" s="115">
        <f t="shared" si="16"/>
        <v>97.592275633754539</v>
      </c>
      <c r="AE13" s="107">
        <f t="shared" si="4"/>
        <v>1.2012472579508053</v>
      </c>
      <c r="AF13" s="116">
        <f t="shared" si="17"/>
        <v>2.4077243662454424</v>
      </c>
      <c r="AH13" s="117">
        <f t="shared" si="25"/>
        <v>4.1099206141058779E-5</v>
      </c>
      <c r="AI13" s="118">
        <f t="shared" si="18"/>
        <v>0</v>
      </c>
      <c r="AJ13" s="118">
        <f t="shared" si="22"/>
        <v>904850609.93236148</v>
      </c>
      <c r="AK13" s="118">
        <f>SUM(AJ13:AJ$24)/U13/U13</f>
        <v>0.49943702725459654</v>
      </c>
      <c r="AL13" s="118">
        <f t="shared" si="23"/>
        <v>859446310.14624381</v>
      </c>
      <c r="AM13" s="118">
        <f>SUM(AL13:AL$24)/U13/U13</f>
        <v>0.45414585152866749</v>
      </c>
      <c r="AN13" s="118">
        <f t="shared" si="24"/>
        <v>584338.11980299803</v>
      </c>
      <c r="AO13" s="119">
        <f>SUM(AN13:AN$24)/U13/U13</f>
        <v>9.6676983252531393E-3</v>
      </c>
      <c r="AP13" s="106">
        <f t="shared" si="5"/>
        <v>48.50624549936699</v>
      </c>
      <c r="AQ13" s="107">
        <f t="shared" si="6"/>
        <v>51.276543161280777</v>
      </c>
      <c r="AR13" s="107">
        <f t="shared" si="7"/>
        <v>47.369296322578634</v>
      </c>
      <c r="AS13" s="107">
        <f t="shared" si="8"/>
        <v>50.010997822167511</v>
      </c>
      <c r="AT13" s="107">
        <f t="shared" si="9"/>
        <v>1.0085313274045933</v>
      </c>
      <c r="AU13" s="120">
        <f t="shared" si="10"/>
        <v>1.3939631884970174</v>
      </c>
    </row>
    <row r="14" spans="1:47" ht="14.45" customHeight="1" x14ac:dyDescent="0.25">
      <c r="A14" s="75"/>
      <c r="B14" s="99" t="s">
        <v>75</v>
      </c>
      <c r="C14" s="100">
        <v>1209</v>
      </c>
      <c r="D14" s="101">
        <v>2</v>
      </c>
      <c r="E14" s="101">
        <v>407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1.6542597187758478E-3</v>
      </c>
      <c r="R14" s="109">
        <f t="shared" si="14"/>
        <v>1.6404418617408272E-3</v>
      </c>
      <c r="S14" s="110">
        <f t="shared" si="15"/>
        <v>0</v>
      </c>
      <c r="T14" s="111">
        <f t="shared" si="19"/>
        <v>8.1703771156681013E-3</v>
      </c>
      <c r="U14" s="112">
        <f t="shared" si="20"/>
        <v>97462.08775161943</v>
      </c>
      <c r="V14" s="112">
        <f t="shared" si="21"/>
        <v>485419.22148099582</v>
      </c>
      <c r="W14" s="113">
        <f>SUM(V14:V$24)</f>
        <v>4417555.4257773748</v>
      </c>
      <c r="X14" s="114">
        <f t="shared" si="0"/>
        <v>485419.22148099582</v>
      </c>
      <c r="Y14" s="112">
        <f>SUM(X14:X$24)</f>
        <v>4299403.2411374701</v>
      </c>
      <c r="Z14" s="112">
        <f t="shared" si="1"/>
        <v>0</v>
      </c>
      <c r="AA14" s="113">
        <f>SUM(Z14:Z$24)</f>
        <v>118152.18463990484</v>
      </c>
      <c r="AB14" s="106">
        <f t="shared" si="2"/>
        <v>45.325885456460199</v>
      </c>
      <c r="AC14" s="107">
        <f t="shared" si="3"/>
        <v>44.113596787444472</v>
      </c>
      <c r="AD14" s="115">
        <f t="shared" si="16"/>
        <v>97.325394403645475</v>
      </c>
      <c r="AE14" s="107">
        <f t="shared" si="4"/>
        <v>1.2122886690157284</v>
      </c>
      <c r="AF14" s="116">
        <f t="shared" si="17"/>
        <v>2.6746055963545299</v>
      </c>
      <c r="AH14" s="117">
        <f t="shared" si="25"/>
        <v>3.3104824089789586E-5</v>
      </c>
      <c r="AI14" s="118">
        <f t="shared" si="18"/>
        <v>0</v>
      </c>
      <c r="AJ14" s="118">
        <f t="shared" si="22"/>
        <v>582857401.9537977</v>
      </c>
      <c r="AK14" s="118">
        <f>SUM(AJ14:AJ$24)/U14/U14</f>
        <v>0.41340161742954545</v>
      </c>
      <c r="AL14" s="118">
        <f t="shared" si="23"/>
        <v>550232257.80513012</v>
      </c>
      <c r="AM14" s="118">
        <f>SUM(AL14:AL$24)/U14/U14</f>
        <v>0.37205399078133328</v>
      </c>
      <c r="AN14" s="118">
        <f t="shared" si="24"/>
        <v>469786.62324886274</v>
      </c>
      <c r="AO14" s="119">
        <f>SUM(AN14:AN$24)/U14/U14</f>
        <v>9.7847221052023842E-3</v>
      </c>
      <c r="AP14" s="106">
        <f t="shared" si="5"/>
        <v>44.06567767457765</v>
      </c>
      <c r="AQ14" s="107">
        <f t="shared" si="6"/>
        <v>46.586093238342748</v>
      </c>
      <c r="AR14" s="107">
        <f t="shared" si="7"/>
        <v>42.918070706179172</v>
      </c>
      <c r="AS14" s="107">
        <f t="shared" si="8"/>
        <v>45.309122868709771</v>
      </c>
      <c r="AT14" s="107">
        <f t="shared" si="9"/>
        <v>1.0184098706922771</v>
      </c>
      <c r="AU14" s="120">
        <f t="shared" si="10"/>
        <v>1.4061674673391797</v>
      </c>
    </row>
    <row r="15" spans="1:47" ht="14.45" customHeight="1" x14ac:dyDescent="0.25">
      <c r="A15" s="75"/>
      <c r="B15" s="99" t="s">
        <v>76</v>
      </c>
      <c r="C15" s="100">
        <v>1540</v>
      </c>
      <c r="D15" s="101">
        <v>3</v>
      </c>
      <c r="E15" s="101">
        <v>516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1.9480519480519481E-3</v>
      </c>
      <c r="R15" s="109">
        <f t="shared" si="14"/>
        <v>1.9122573893607928E-3</v>
      </c>
      <c r="S15" s="110">
        <f t="shared" si="15"/>
        <v>0</v>
      </c>
      <c r="T15" s="111">
        <f t="shared" si="19"/>
        <v>9.5187575316201551E-3</v>
      </c>
      <c r="U15" s="112">
        <f t="shared" si="20"/>
        <v>96665.785740208361</v>
      </c>
      <c r="V15" s="112">
        <f t="shared" si="21"/>
        <v>481179.04063749581</v>
      </c>
      <c r="W15" s="113">
        <f>SUM(V15:V$24)</f>
        <v>3932136.2042963798</v>
      </c>
      <c r="X15" s="114">
        <f t="shared" si="0"/>
        <v>481179.04063749581</v>
      </c>
      <c r="Y15" s="112">
        <f>SUM(X15:X$24)</f>
        <v>3813984.0196564742</v>
      </c>
      <c r="Z15" s="112">
        <f t="shared" si="1"/>
        <v>0</v>
      </c>
      <c r="AA15" s="113">
        <f>SUM(Z15:Z$24)</f>
        <v>118152.18463990484</v>
      </c>
      <c r="AB15" s="106">
        <f t="shared" si="2"/>
        <v>40.677641775592569</v>
      </c>
      <c r="AC15" s="107">
        <f t="shared" si="3"/>
        <v>39.455366657926398</v>
      </c>
      <c r="AD15" s="115">
        <f t="shared" si="16"/>
        <v>96.995216378547383</v>
      </c>
      <c r="AE15" s="107">
        <f t="shared" si="4"/>
        <v>1.2222751176661584</v>
      </c>
      <c r="AF15" s="116">
        <f t="shared" si="17"/>
        <v>3.0047836214525812</v>
      </c>
      <c r="AH15" s="117">
        <f t="shared" si="25"/>
        <v>2.9914760436635748E-5</v>
      </c>
      <c r="AI15" s="118">
        <f t="shared" si="18"/>
        <v>0</v>
      </c>
      <c r="AJ15" s="118">
        <f t="shared" si="22"/>
        <v>411745254.46287161</v>
      </c>
      <c r="AK15" s="118">
        <f>SUM(AJ15:AJ$24)/U15/U15</f>
        <v>0.35786472425609134</v>
      </c>
      <c r="AL15" s="118">
        <f t="shared" si="23"/>
        <v>385693087.34258735</v>
      </c>
      <c r="AM15" s="118">
        <f>SUM(AL15:AL$24)/U15/U15</f>
        <v>0.31932453294764346</v>
      </c>
      <c r="AN15" s="118">
        <f t="shared" si="24"/>
        <v>425673.41820128099</v>
      </c>
      <c r="AO15" s="119">
        <f>SUM(AN15:AN$24)/U15/U15</f>
        <v>9.8963176037489622E-3</v>
      </c>
      <c r="AP15" s="106">
        <f t="shared" si="5"/>
        <v>39.505134579579597</v>
      </c>
      <c r="AQ15" s="107">
        <f t="shared" si="6"/>
        <v>41.850148971605542</v>
      </c>
      <c r="AR15" s="107">
        <f t="shared" si="7"/>
        <v>38.347794030162568</v>
      </c>
      <c r="AS15" s="107">
        <f t="shared" si="8"/>
        <v>40.562939285690227</v>
      </c>
      <c r="AT15" s="107">
        <f t="shared" si="9"/>
        <v>1.027293852651896</v>
      </c>
      <c r="AU15" s="120">
        <f t="shared" si="10"/>
        <v>1.4172563826804208</v>
      </c>
    </row>
    <row r="16" spans="1:47" ht="14.45" customHeight="1" x14ac:dyDescent="0.25">
      <c r="A16" s="75"/>
      <c r="B16" s="99" t="s">
        <v>77</v>
      </c>
      <c r="C16" s="100">
        <v>1608</v>
      </c>
      <c r="D16" s="101">
        <v>5</v>
      </c>
      <c r="E16" s="101">
        <v>533</v>
      </c>
      <c r="F16" s="102">
        <v>0.6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3.1094527363184081E-3</v>
      </c>
      <c r="R16" s="109">
        <f t="shared" si="14"/>
        <v>3.082412762477033E-3</v>
      </c>
      <c r="S16" s="110">
        <f t="shared" si="15"/>
        <v>1.125703564727955E-3</v>
      </c>
      <c r="T16" s="111">
        <f t="shared" si="19"/>
        <v>1.5304291546570977E-2</v>
      </c>
      <c r="U16" s="112">
        <f t="shared" si="20"/>
        <v>95745.647564143772</v>
      </c>
      <c r="V16" s="112">
        <f t="shared" si="21"/>
        <v>475380.62470885832</v>
      </c>
      <c r="W16" s="113">
        <f>SUM(V16:V$24)</f>
        <v>3450957.1636588839</v>
      </c>
      <c r="X16" s="114">
        <f t="shared" si="0"/>
        <v>474845.48704502097</v>
      </c>
      <c r="Y16" s="112">
        <f>SUM(X16:X$24)</f>
        <v>3332804.9790189788</v>
      </c>
      <c r="Z16" s="112">
        <f t="shared" si="1"/>
        <v>535.13766383736402</v>
      </c>
      <c r="AA16" s="113">
        <f>SUM(Z16:Z$24)</f>
        <v>118152.18463990484</v>
      </c>
      <c r="AB16" s="106">
        <f t="shared" si="2"/>
        <v>36.042966458051808</v>
      </c>
      <c r="AC16" s="107">
        <f t="shared" si="3"/>
        <v>34.808944989235165</v>
      </c>
      <c r="AD16" s="115">
        <f t="shared" si="16"/>
        <v>96.576248877148203</v>
      </c>
      <c r="AE16" s="107">
        <f t="shared" si="4"/>
        <v>1.2340214688166378</v>
      </c>
      <c r="AF16" s="116">
        <f t="shared" si="17"/>
        <v>3.4237511228517761</v>
      </c>
      <c r="AH16" s="117">
        <f t="shared" si="25"/>
        <v>4.612734961451941E-5</v>
      </c>
      <c r="AI16" s="118">
        <f t="shared" si="18"/>
        <v>2.1096366908298568E-6</v>
      </c>
      <c r="AJ16" s="118">
        <f t="shared" si="22"/>
        <v>484393954.51914316</v>
      </c>
      <c r="AK16" s="118">
        <f>SUM(AJ16:AJ$24)/U16/U16</f>
        <v>0.31986119498552518</v>
      </c>
      <c r="AL16" s="118">
        <f t="shared" si="23"/>
        <v>449748982.7676838</v>
      </c>
      <c r="AM16" s="118">
        <f>SUM(AL16:AL$24)/U16/U16</f>
        <v>0.28341856389231457</v>
      </c>
      <c r="AN16" s="118">
        <f t="shared" si="24"/>
        <v>1137570.68441759</v>
      </c>
      <c r="AO16" s="119">
        <f>SUM(AN16:AN$24)/U16/U16</f>
        <v>1.0041009218849657E-2</v>
      </c>
      <c r="AP16" s="106">
        <f t="shared" si="5"/>
        <v>34.934463518652734</v>
      </c>
      <c r="AQ16" s="107">
        <f t="shared" si="6"/>
        <v>37.151469397450882</v>
      </c>
      <c r="AR16" s="107">
        <f t="shared" si="7"/>
        <v>33.765498414153953</v>
      </c>
      <c r="AS16" s="107">
        <f t="shared" si="8"/>
        <v>35.852391564316378</v>
      </c>
      <c r="AT16" s="107">
        <f t="shared" si="9"/>
        <v>1.037619989659446</v>
      </c>
      <c r="AU16" s="120">
        <f t="shared" si="10"/>
        <v>1.4304229479738295</v>
      </c>
    </row>
    <row r="17" spans="1:47" ht="14.45" customHeight="1" x14ac:dyDescent="0.25">
      <c r="A17" s="75"/>
      <c r="B17" s="99" t="s">
        <v>78</v>
      </c>
      <c r="C17" s="100">
        <v>1591</v>
      </c>
      <c r="D17" s="101">
        <v>5</v>
      </c>
      <c r="E17" s="101">
        <v>542</v>
      </c>
      <c r="F17" s="102">
        <v>0.6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3.1426775612822125E-3</v>
      </c>
      <c r="R17" s="109">
        <f t="shared" si="14"/>
        <v>3.2232757669191344E-3</v>
      </c>
      <c r="S17" s="110">
        <f t="shared" si="15"/>
        <v>1.1070110701107011E-3</v>
      </c>
      <c r="T17" s="111">
        <f t="shared" si="19"/>
        <v>1.5998092285947105E-2</v>
      </c>
      <c r="U17" s="112">
        <f t="shared" si="20"/>
        <v>94280.328259506889</v>
      </c>
      <c r="V17" s="112">
        <f t="shared" si="21"/>
        <v>467941.7776551721</v>
      </c>
      <c r="W17" s="113">
        <f>SUM(V17:V$24)</f>
        <v>2975576.5389500256</v>
      </c>
      <c r="X17" s="114">
        <f t="shared" si="0"/>
        <v>467423.76092714054</v>
      </c>
      <c r="Y17" s="112">
        <f>SUM(X17:X$24)</f>
        <v>2857959.491973958</v>
      </c>
      <c r="Z17" s="112">
        <f t="shared" si="1"/>
        <v>518.01672803155577</v>
      </c>
      <c r="AA17" s="113">
        <f>SUM(Z17:Z$24)</f>
        <v>117617.04697606748</v>
      </c>
      <c r="AB17" s="106">
        <f t="shared" si="2"/>
        <v>31.560948014094119</v>
      </c>
      <c r="AC17" s="107">
        <f t="shared" si="3"/>
        <v>30.313423221304618</v>
      </c>
      <c r="AD17" s="115">
        <f t="shared" si="16"/>
        <v>96.047251837199582</v>
      </c>
      <c r="AE17" s="107">
        <f t="shared" si="4"/>
        <v>1.247524792789501</v>
      </c>
      <c r="AF17" s="116">
        <f t="shared" si="17"/>
        <v>3.95274816280042</v>
      </c>
      <c r="AH17" s="117">
        <f t="shared" si="25"/>
        <v>5.0368884347877984E-5</v>
      </c>
      <c r="AI17" s="118">
        <f t="shared" si="18"/>
        <v>2.0401948276777737E-6</v>
      </c>
      <c r="AJ17" s="118">
        <f t="shared" si="22"/>
        <v>384989996.01366204</v>
      </c>
      <c r="AK17" s="118">
        <f>SUM(AJ17:AJ$24)/U17/U17</f>
        <v>0.27538613794053185</v>
      </c>
      <c r="AL17" s="118">
        <f t="shared" si="23"/>
        <v>352943131.21131998</v>
      </c>
      <c r="AM17" s="118">
        <f>SUM(AL17:AL$24)/U17/U17</f>
        <v>0.24169951684648308</v>
      </c>
      <c r="AN17" s="118">
        <f t="shared" si="24"/>
        <v>1162921.3353610586</v>
      </c>
      <c r="AO17" s="119">
        <f>SUM(AN17:AN$24)/U17/U17</f>
        <v>1.0227574251703586E-2</v>
      </c>
      <c r="AP17" s="106">
        <f t="shared" si="5"/>
        <v>30.532393986581539</v>
      </c>
      <c r="AQ17" s="107">
        <f t="shared" si="6"/>
        <v>32.5895020416067</v>
      </c>
      <c r="AR17" s="107">
        <f t="shared" si="7"/>
        <v>29.349829497831156</v>
      </c>
      <c r="AS17" s="107">
        <f t="shared" si="8"/>
        <v>31.277016944778079</v>
      </c>
      <c r="AT17" s="107">
        <f t="shared" si="9"/>
        <v>1.0493071113245407</v>
      </c>
      <c r="AU17" s="120">
        <f t="shared" si="10"/>
        <v>1.4457424742544613</v>
      </c>
    </row>
    <row r="18" spans="1:47" ht="14.45" customHeight="1" x14ac:dyDescent="0.25">
      <c r="A18" s="75"/>
      <c r="B18" s="99" t="s">
        <v>79</v>
      </c>
      <c r="C18" s="100">
        <v>1600</v>
      </c>
      <c r="D18" s="101">
        <v>9</v>
      </c>
      <c r="E18" s="101">
        <v>522</v>
      </c>
      <c r="F18" s="102">
        <v>1.2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5.6249999999999998E-3</v>
      </c>
      <c r="R18" s="109">
        <f t="shared" si="14"/>
        <v>5.583684995901601E-3</v>
      </c>
      <c r="S18" s="110">
        <f t="shared" si="15"/>
        <v>2.2988505747126436E-3</v>
      </c>
      <c r="T18" s="111">
        <f t="shared" si="19"/>
        <v>2.7560590885239069E-2</v>
      </c>
      <c r="U18" s="112">
        <f t="shared" si="20"/>
        <v>92772.022867261912</v>
      </c>
      <c r="V18" s="112">
        <f t="shared" si="21"/>
        <v>457914.75875114131</v>
      </c>
      <c r="W18" s="113">
        <f>SUM(V18:V$24)</f>
        <v>2507634.7612948529</v>
      </c>
      <c r="X18" s="114">
        <f t="shared" si="0"/>
        <v>456862.08114481682</v>
      </c>
      <c r="Y18" s="112">
        <f>SUM(X18:X$24)</f>
        <v>2390535.7310468168</v>
      </c>
      <c r="Z18" s="112">
        <f t="shared" si="1"/>
        <v>1052.6776063244629</v>
      </c>
      <c r="AA18" s="113">
        <f>SUM(Z18:Z$24)</f>
        <v>117099.03024803592</v>
      </c>
      <c r="AB18" s="106">
        <f t="shared" si="2"/>
        <v>27.030075272615036</v>
      </c>
      <c r="AC18" s="107">
        <f t="shared" si="3"/>
        <v>25.767851741976049</v>
      </c>
      <c r="AD18" s="115">
        <f t="shared" si="16"/>
        <v>95.330299609199457</v>
      </c>
      <c r="AE18" s="107">
        <f t="shared" si="4"/>
        <v>1.2622235306389844</v>
      </c>
      <c r="AF18" s="116">
        <f t="shared" si="17"/>
        <v>4.6697003908005392</v>
      </c>
      <c r="AH18" s="117">
        <f t="shared" si="25"/>
        <v>8.2072391807958185E-5</v>
      </c>
      <c r="AI18" s="118">
        <f t="shared" si="18"/>
        <v>4.3938043309344573E-6</v>
      </c>
      <c r="AJ18" s="118">
        <f t="shared" si="22"/>
        <v>443092513.01563948</v>
      </c>
      <c r="AK18" s="118">
        <f>SUM(AJ18:AJ$24)/U18/U18</f>
        <v>0.23968179325123409</v>
      </c>
      <c r="AL18" s="118">
        <f t="shared" si="23"/>
        <v>399489248.26561981</v>
      </c>
      <c r="AM18" s="118">
        <f>SUM(AL18:AL$24)/U18/U18</f>
        <v>0.20861440185880861</v>
      </c>
      <c r="AN18" s="118">
        <f t="shared" si="24"/>
        <v>2099839.0097537301</v>
      </c>
      <c r="AO18" s="119">
        <f>SUM(AN18:AN$24)/U18/U18</f>
        <v>1.0427722475758905E-2</v>
      </c>
      <c r="AP18" s="106">
        <f t="shared" si="5"/>
        <v>26.070512050646865</v>
      </c>
      <c r="AQ18" s="107">
        <f t="shared" si="6"/>
        <v>27.989638494583208</v>
      </c>
      <c r="AR18" s="107">
        <f t="shared" si="7"/>
        <v>24.872634960307607</v>
      </c>
      <c r="AS18" s="107">
        <f t="shared" si="8"/>
        <v>26.66306852364449</v>
      </c>
      <c r="AT18" s="107">
        <f t="shared" si="9"/>
        <v>1.0620757385880217</v>
      </c>
      <c r="AU18" s="120">
        <f t="shared" si="10"/>
        <v>1.4623713226899471</v>
      </c>
    </row>
    <row r="19" spans="1:47" ht="14.45" customHeight="1" x14ac:dyDescent="0.25">
      <c r="A19" s="75"/>
      <c r="B19" s="99" t="s">
        <v>80</v>
      </c>
      <c r="C19" s="100">
        <v>1639</v>
      </c>
      <c r="D19" s="101">
        <v>21</v>
      </c>
      <c r="E19" s="101">
        <v>547</v>
      </c>
      <c r="F19" s="102">
        <v>3.6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1.2812690665039659E-2</v>
      </c>
      <c r="R19" s="109">
        <f t="shared" si="14"/>
        <v>1.2808915156397576E-2</v>
      </c>
      <c r="S19" s="110">
        <f t="shared" si="15"/>
        <v>6.5813528336380262E-3</v>
      </c>
      <c r="T19" s="111">
        <f t="shared" si="19"/>
        <v>6.2197594358511347E-2</v>
      </c>
      <c r="U19" s="112">
        <f t="shared" si="20"/>
        <v>90215.171099421263</v>
      </c>
      <c r="V19" s="112">
        <f t="shared" si="21"/>
        <v>438067.27958713431</v>
      </c>
      <c r="W19" s="113">
        <f>SUM(V19:V$24)</f>
        <v>2049720.0025437113</v>
      </c>
      <c r="X19" s="114">
        <f t="shared" si="0"/>
        <v>435184.20425529941</v>
      </c>
      <c r="Y19" s="112">
        <f>SUM(X19:X$24)</f>
        <v>1933673.6499019999</v>
      </c>
      <c r="Z19" s="112">
        <f t="shared" si="1"/>
        <v>2883.0753318348879</v>
      </c>
      <c r="AA19" s="113">
        <f>SUM(Z19:Z$24)</f>
        <v>116046.35264171145</v>
      </c>
      <c r="AB19" s="106">
        <f t="shared" si="2"/>
        <v>22.720347116393825</v>
      </c>
      <c r="AC19" s="107">
        <f t="shared" si="3"/>
        <v>21.434018539642324</v>
      </c>
      <c r="AD19" s="115">
        <f t="shared" si="16"/>
        <v>94.338429029443162</v>
      </c>
      <c r="AE19" s="107">
        <f t="shared" si="4"/>
        <v>1.2863285767514983</v>
      </c>
      <c r="AF19" s="116">
        <f t="shared" si="17"/>
        <v>5.6615709705568289</v>
      </c>
      <c r="AH19" s="117">
        <f t="shared" si="25"/>
        <v>1.7275841981105296E-4</v>
      </c>
      <c r="AI19" s="118">
        <f t="shared" si="18"/>
        <v>1.1952538626174024E-5</v>
      </c>
      <c r="AJ19" s="118">
        <f t="shared" si="22"/>
        <v>641969058.38066387</v>
      </c>
      <c r="AK19" s="118">
        <f>SUM(AJ19:AJ$24)/U19/U19</f>
        <v>0.19901815084521812</v>
      </c>
      <c r="AL19" s="118">
        <f t="shared" si="23"/>
        <v>565547944.76803315</v>
      </c>
      <c r="AM19" s="118">
        <f>SUM(AL19:AL$24)/U19/U19</f>
        <v>0.17152227012036103</v>
      </c>
      <c r="AN19" s="118">
        <f t="shared" si="24"/>
        <v>4866963.2717763213</v>
      </c>
      <c r="AO19" s="119">
        <f>SUM(AN19:AN$24)/U19/U19</f>
        <v>1.0769173194875664E-2</v>
      </c>
      <c r="AP19" s="106">
        <f t="shared" si="5"/>
        <v>21.845962688189051</v>
      </c>
      <c r="AQ19" s="107">
        <f t="shared" si="6"/>
        <v>23.594731544598599</v>
      </c>
      <c r="AR19" s="107">
        <f t="shared" si="7"/>
        <v>20.622279694388272</v>
      </c>
      <c r="AS19" s="107">
        <f t="shared" si="8"/>
        <v>22.245757384896375</v>
      </c>
      <c r="AT19" s="107">
        <f t="shared" si="9"/>
        <v>1.0829303079647794</v>
      </c>
      <c r="AU19" s="120">
        <f t="shared" si="10"/>
        <v>1.4897268455382171</v>
      </c>
    </row>
    <row r="20" spans="1:47" ht="14.45" customHeight="1" x14ac:dyDescent="0.25">
      <c r="A20" s="75"/>
      <c r="B20" s="99" t="s">
        <v>81</v>
      </c>
      <c r="C20" s="100">
        <v>2015</v>
      </c>
      <c r="D20" s="101">
        <v>27</v>
      </c>
      <c r="E20" s="101">
        <v>686</v>
      </c>
      <c r="F20" s="102">
        <v>11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1.3399503722084368E-2</v>
      </c>
      <c r="R20" s="109">
        <f t="shared" si="14"/>
        <v>1.3145197473556866E-2</v>
      </c>
      <c r="S20" s="110">
        <f t="shared" si="15"/>
        <v>1.6034985422740525E-2</v>
      </c>
      <c r="T20" s="111">
        <f t="shared" si="19"/>
        <v>6.3784940938173662E-2</v>
      </c>
      <c r="U20" s="112">
        <f t="shared" si="20"/>
        <v>84604.004482395758</v>
      </c>
      <c r="V20" s="112">
        <f t="shared" si="21"/>
        <v>410527.22409824724</v>
      </c>
      <c r="W20" s="113">
        <f>SUM(V20:V$24)</f>
        <v>1611652.7229565771</v>
      </c>
      <c r="X20" s="114">
        <f t="shared" si="0"/>
        <v>403944.42604419374</v>
      </c>
      <c r="Y20" s="112">
        <f>SUM(X20:X$24)</f>
        <v>1498489.4456467007</v>
      </c>
      <c r="Z20" s="112">
        <f t="shared" si="1"/>
        <v>6582.7980540535273</v>
      </c>
      <c r="AA20" s="113">
        <f>SUM(Z20:Z$24)</f>
        <v>113163.27730987656</v>
      </c>
      <c r="AB20" s="106">
        <f t="shared" si="2"/>
        <v>19.049366904280834</v>
      </c>
      <c r="AC20" s="107">
        <f t="shared" si="3"/>
        <v>17.711802825580243</v>
      </c>
      <c r="AD20" s="115">
        <f t="shared" si="16"/>
        <v>92.978432903195269</v>
      </c>
      <c r="AE20" s="107">
        <f t="shared" si="4"/>
        <v>1.3375640787005934</v>
      </c>
      <c r="AF20" s="116">
        <f t="shared" si="17"/>
        <v>7.0215670968047332</v>
      </c>
      <c r="AH20" s="117">
        <f t="shared" si="25"/>
        <v>1.4107438763362139E-4</v>
      </c>
      <c r="AI20" s="118">
        <f t="shared" si="18"/>
        <v>2.2999802718998576E-5</v>
      </c>
      <c r="AJ20" s="118">
        <f t="shared" si="22"/>
        <v>308515570.29757398</v>
      </c>
      <c r="AK20" s="118">
        <f>SUM(AJ20:AJ$24)/U20/U20</f>
        <v>0.13660484739064449</v>
      </c>
      <c r="AL20" s="118">
        <f t="shared" si="23"/>
        <v>265511862.29565489</v>
      </c>
      <c r="AM20" s="118">
        <f>SUM(AL20:AL$24)/U20/U20</f>
        <v>0.11601738237121829</v>
      </c>
      <c r="AN20" s="118">
        <f t="shared" si="24"/>
        <v>5806804.8627033383</v>
      </c>
      <c r="AO20" s="119">
        <f>SUM(AN20:AN$24)/U20/U20</f>
        <v>1.1565076185900094E-2</v>
      </c>
      <c r="AP20" s="106">
        <f t="shared" si="5"/>
        <v>18.324949081656417</v>
      </c>
      <c r="AQ20" s="107">
        <f t="shared" si="6"/>
        <v>19.773784726905252</v>
      </c>
      <c r="AR20" s="107">
        <f t="shared" si="7"/>
        <v>17.044200866238246</v>
      </c>
      <c r="AS20" s="107">
        <f t="shared" si="8"/>
        <v>18.37940478492224</v>
      </c>
      <c r="AT20" s="107">
        <f t="shared" si="9"/>
        <v>1.1267836320843245</v>
      </c>
      <c r="AU20" s="120">
        <f t="shared" si="10"/>
        <v>1.5483445253168622</v>
      </c>
    </row>
    <row r="21" spans="1:47" ht="14.45" customHeight="1" x14ac:dyDescent="0.25">
      <c r="A21" s="75"/>
      <c r="B21" s="99" t="s">
        <v>82</v>
      </c>
      <c r="C21" s="100">
        <v>2140</v>
      </c>
      <c r="D21" s="101">
        <v>38</v>
      </c>
      <c r="E21" s="101">
        <v>726</v>
      </c>
      <c r="F21" s="102">
        <v>24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1.7757009345794394E-2</v>
      </c>
      <c r="R21" s="109">
        <f t="shared" si="14"/>
        <v>1.7923856893410212E-2</v>
      </c>
      <c r="S21" s="110">
        <f t="shared" si="15"/>
        <v>3.3057851239669422E-2</v>
      </c>
      <c r="T21" s="111">
        <f t="shared" si="19"/>
        <v>8.5995442930575899E-2</v>
      </c>
      <c r="U21" s="112">
        <f t="shared" si="20"/>
        <v>79207.543053353162</v>
      </c>
      <c r="V21" s="112">
        <f t="shared" si="21"/>
        <v>380023.55122685898</v>
      </c>
      <c r="W21" s="113">
        <f>SUM(V21:V$24)</f>
        <v>1201125.4988583298</v>
      </c>
      <c r="X21" s="114">
        <f t="shared" si="0"/>
        <v>367460.78920283058</v>
      </c>
      <c r="Y21" s="112">
        <f>SUM(X21:X$24)</f>
        <v>1094545.0196025069</v>
      </c>
      <c r="Z21" s="112">
        <f t="shared" si="1"/>
        <v>12562.762024028396</v>
      </c>
      <c r="AA21" s="113">
        <f>SUM(Z21:Z$24)</f>
        <v>106580.47925582304</v>
      </c>
      <c r="AB21" s="106">
        <f t="shared" si="2"/>
        <v>15.164281740809299</v>
      </c>
      <c r="AC21" s="107">
        <f t="shared" si="3"/>
        <v>13.818696773175198</v>
      </c>
      <c r="AD21" s="115">
        <f t="shared" si="16"/>
        <v>91.126615881760259</v>
      </c>
      <c r="AE21" s="107">
        <f t="shared" si="4"/>
        <v>1.3455849676341032</v>
      </c>
      <c r="AF21" s="116">
        <f t="shared" si="17"/>
        <v>8.8733841182397537</v>
      </c>
      <c r="AH21" s="117">
        <f t="shared" si="25"/>
        <v>1.7787529767696202E-4</v>
      </c>
      <c r="AI21" s="118">
        <f t="shared" si="18"/>
        <v>4.4028966544194642E-5</v>
      </c>
      <c r="AJ21" s="118">
        <f t="shared" si="22"/>
        <v>209236233.8160755</v>
      </c>
      <c r="AK21" s="118">
        <f>SUM(AJ21:AJ$24)/U21/U21</f>
        <v>0.10667793341356566</v>
      </c>
      <c r="AL21" s="118">
        <f t="shared" si="23"/>
        <v>175644881.51219061</v>
      </c>
      <c r="AM21" s="118">
        <f>SUM(AL21:AL$24)/U21/U21</f>
        <v>9.0044084303663605E-2</v>
      </c>
      <c r="AN21" s="118">
        <f t="shared" si="24"/>
        <v>8472666.5577452667</v>
      </c>
      <c r="AO21" s="119">
        <f>SUM(AN21:AN$24)/U21/U21</f>
        <v>1.2269072031193795E-2</v>
      </c>
      <c r="AP21" s="106">
        <f t="shared" si="5"/>
        <v>14.524114614972964</v>
      </c>
      <c r="AQ21" s="107">
        <f t="shared" si="6"/>
        <v>15.804448866645634</v>
      </c>
      <c r="AR21" s="107">
        <f t="shared" si="7"/>
        <v>13.23055278208037</v>
      </c>
      <c r="AS21" s="107">
        <f t="shared" si="8"/>
        <v>14.406840764270026</v>
      </c>
      <c r="AT21" s="107">
        <f t="shared" si="9"/>
        <v>1.1284839148613584</v>
      </c>
      <c r="AU21" s="120">
        <f t="shared" si="10"/>
        <v>1.562686020406848</v>
      </c>
    </row>
    <row r="22" spans="1:47" ht="14.45" customHeight="1" x14ac:dyDescent="0.25">
      <c r="A22" s="75"/>
      <c r="B22" s="99" t="s">
        <v>83</v>
      </c>
      <c r="C22" s="100">
        <v>1429</v>
      </c>
      <c r="D22" s="101">
        <v>57</v>
      </c>
      <c r="E22" s="101">
        <v>466</v>
      </c>
      <c r="F22" s="102">
        <v>27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3.9888033589923023E-2</v>
      </c>
      <c r="R22" s="109">
        <f t="shared" si="14"/>
        <v>3.8930363303336213E-2</v>
      </c>
      <c r="S22" s="110">
        <f t="shared" si="15"/>
        <v>5.7939914163090127E-2</v>
      </c>
      <c r="T22" s="111">
        <f t="shared" si="19"/>
        <v>0.17834176855493222</v>
      </c>
      <c r="U22" s="112">
        <f t="shared" si="20"/>
        <v>72396.0553050374</v>
      </c>
      <c r="V22" s="112">
        <f t="shared" si="21"/>
        <v>331649.62882312993</v>
      </c>
      <c r="W22" s="113">
        <f>SUM(V22:V$24)</f>
        <v>821101.94763147086</v>
      </c>
      <c r="X22" s="114">
        <f t="shared" si="0"/>
        <v>312433.87779689708</v>
      </c>
      <c r="Y22" s="112">
        <f>SUM(X22:X$24)</f>
        <v>727084.23039967637</v>
      </c>
      <c r="Z22" s="112">
        <f t="shared" si="1"/>
        <v>19215.751026232851</v>
      </c>
      <c r="AA22" s="113">
        <f>SUM(Z22:Z$24)</f>
        <v>94017.717231794639</v>
      </c>
      <c r="AB22" s="106">
        <f t="shared" si="2"/>
        <v>11.341805077248976</v>
      </c>
      <c r="AC22" s="107">
        <f t="shared" si="3"/>
        <v>10.043147065625895</v>
      </c>
      <c r="AD22" s="115">
        <f t="shared" si="16"/>
        <v>88.549811932245987</v>
      </c>
      <c r="AE22" s="107">
        <f t="shared" si="4"/>
        <v>1.2986580116230833</v>
      </c>
      <c r="AF22" s="116">
        <f t="shared" si="17"/>
        <v>11.450188067754032</v>
      </c>
      <c r="AH22" s="117">
        <f t="shared" si="25"/>
        <v>4.5848221425314308E-4</v>
      </c>
      <c r="AI22" s="118">
        <f t="shared" si="18"/>
        <v>1.1713064487095253E-4</v>
      </c>
      <c r="AJ22" s="118">
        <f t="shared" si="22"/>
        <v>268847802.3563624</v>
      </c>
      <c r="AK22" s="118">
        <f>SUM(AJ22:AJ$24)/U22/U22</f>
        <v>8.7774648245681861E-2</v>
      </c>
      <c r="AL22" s="118">
        <f t="shared" si="23"/>
        <v>215554657.73974526</v>
      </c>
      <c r="AM22" s="118">
        <f>SUM(AL22:AL$24)/U22/U22</f>
        <v>7.4272621748818171E-2</v>
      </c>
      <c r="AN22" s="118">
        <f t="shared" si="24"/>
        <v>17550322.37269479</v>
      </c>
      <c r="AO22" s="119">
        <f>SUM(AN22:AN$24)/U22/U22</f>
        <v>1.3069833535533034E-2</v>
      </c>
      <c r="AP22" s="106">
        <f t="shared" si="5"/>
        <v>10.761120060479461</v>
      </c>
      <c r="AQ22" s="107">
        <f t="shared" si="6"/>
        <v>11.922490094018491</v>
      </c>
      <c r="AR22" s="107">
        <f t="shared" si="7"/>
        <v>9.5089881906549181</v>
      </c>
      <c r="AS22" s="107">
        <f t="shared" si="8"/>
        <v>10.577305940596872</v>
      </c>
      <c r="AT22" s="107">
        <f t="shared" si="9"/>
        <v>1.0745842012165485</v>
      </c>
      <c r="AU22" s="120">
        <f t="shared" si="10"/>
        <v>1.522731822029618</v>
      </c>
    </row>
    <row r="23" spans="1:47" ht="14.45" customHeight="1" x14ac:dyDescent="0.25">
      <c r="A23" s="75"/>
      <c r="B23" s="99" t="s">
        <v>84</v>
      </c>
      <c r="C23" s="100">
        <v>1071</v>
      </c>
      <c r="D23" s="101">
        <v>73</v>
      </c>
      <c r="E23" s="101">
        <v>350</v>
      </c>
      <c r="F23" s="102">
        <v>34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6.8160597572362272E-2</v>
      </c>
      <c r="R23" s="109">
        <f t="shared" si="14"/>
        <v>6.9210495157631002E-2</v>
      </c>
      <c r="S23" s="110">
        <f t="shared" si="15"/>
        <v>9.7142857142857142E-2</v>
      </c>
      <c r="T23" s="111">
        <f>5*R23/(1+5*(1-O23)*R23)</f>
        <v>0.29722856882192467</v>
      </c>
      <c r="U23" s="112">
        <f t="shared" si="20"/>
        <v>59484.81476553635</v>
      </c>
      <c r="V23" s="112">
        <f>5*U23*((1-T23)+O23*T23)</f>
        <v>255461.05860287632</v>
      </c>
      <c r="W23" s="113">
        <f>SUM(V23:V$24)</f>
        <v>489452.31880834105</v>
      </c>
      <c r="X23" s="114">
        <f t="shared" si="0"/>
        <v>230644.84148145403</v>
      </c>
      <c r="Y23" s="112">
        <f>SUM(X23:X$24)</f>
        <v>414650.35260277917</v>
      </c>
      <c r="Z23" s="112">
        <f t="shared" si="1"/>
        <v>24816.217121422273</v>
      </c>
      <c r="AA23" s="113">
        <f>SUM(Z23:Z$24)</f>
        <v>74801.966205561796</v>
      </c>
      <c r="AB23" s="106">
        <f t="shared" si="2"/>
        <v>8.228189341053719</v>
      </c>
      <c r="AC23" s="107">
        <f t="shared" si="3"/>
        <v>6.9706925076114494</v>
      </c>
      <c r="AD23" s="115">
        <f t="shared" si="16"/>
        <v>84.717210782108339</v>
      </c>
      <c r="AE23" s="107">
        <f t="shared" si="4"/>
        <v>1.2574968334422674</v>
      </c>
      <c r="AF23" s="116">
        <f t="shared" si="17"/>
        <v>15.282789217891645</v>
      </c>
      <c r="AH23" s="117">
        <f>IF(D23=0,0,T23*T23*(1-T23)/D23)</f>
        <v>8.5049612440008904E-4</v>
      </c>
      <c r="AI23" s="118">
        <f t="shared" si="18"/>
        <v>2.5058892128279879E-4</v>
      </c>
      <c r="AJ23" s="118">
        <f t="shared" si="22"/>
        <v>191195703.03574044</v>
      </c>
      <c r="AK23" s="118">
        <f>SUM(AJ23:AJ$24)/U23/U23</f>
        <v>5.4033848473500394E-2</v>
      </c>
      <c r="AL23" s="118">
        <f t="shared" si="23"/>
        <v>145246470.4402504</v>
      </c>
      <c r="AM23" s="118">
        <f>SUM(AL23:AL$24)/U23/U23</f>
        <v>4.9095652541108439E-2</v>
      </c>
      <c r="AN23" s="118">
        <f t="shared" si="24"/>
        <v>22475436.242714539</v>
      </c>
      <c r="AO23" s="119">
        <f>SUM(AN23:AN$24)/U23/U23</f>
        <v>1.4399310764407916E-2</v>
      </c>
      <c r="AP23" s="106">
        <f t="shared" si="5"/>
        <v>7.7725837744768835</v>
      </c>
      <c r="AQ23" s="107">
        <f t="shared" si="6"/>
        <v>8.6837949076305545</v>
      </c>
      <c r="AR23" s="107">
        <f t="shared" si="7"/>
        <v>6.5364047472475146</v>
      </c>
      <c r="AS23" s="107">
        <f t="shared" si="8"/>
        <v>7.4049802679753842</v>
      </c>
      <c r="AT23" s="107">
        <f t="shared" si="9"/>
        <v>1.0223024622669574</v>
      </c>
      <c r="AU23" s="120">
        <f t="shared" si="10"/>
        <v>1.4926912046175773</v>
      </c>
    </row>
    <row r="24" spans="1:47" ht="14.45" customHeight="1" x14ac:dyDescent="0.25">
      <c r="A24" s="51"/>
      <c r="B24" s="121" t="s">
        <v>85</v>
      </c>
      <c r="C24" s="122">
        <v>965</v>
      </c>
      <c r="D24" s="123">
        <v>154</v>
      </c>
      <c r="E24" s="123">
        <v>323</v>
      </c>
      <c r="F24" s="124">
        <v>69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0.15958549222797927</v>
      </c>
      <c r="R24" s="131">
        <f t="shared" si="14"/>
        <v>0.17865722151088434</v>
      </c>
      <c r="S24" s="132">
        <f t="shared" si="15"/>
        <v>0.21362229102167182</v>
      </c>
      <c r="T24" s="128">
        <v>1</v>
      </c>
      <c r="U24" s="133">
        <f>U23*(1-T23)</f>
        <v>41804.228406138682</v>
      </c>
      <c r="V24" s="133">
        <f>U24/R24</f>
        <v>233991.2602054647</v>
      </c>
      <c r="W24" s="134">
        <f>SUM(V24:V$24)</f>
        <v>233991.2602054647</v>
      </c>
      <c r="X24" s="128">
        <f t="shared" si="0"/>
        <v>184005.51112132517</v>
      </c>
      <c r="Y24" s="133">
        <f>SUM(X24:X$24)</f>
        <v>184005.51112132517</v>
      </c>
      <c r="Z24" s="133">
        <f t="shared" si="1"/>
        <v>49985.749084139519</v>
      </c>
      <c r="AA24" s="134">
        <f>SUM(Z24:Z$24)</f>
        <v>49985.749084139519</v>
      </c>
      <c r="AB24" s="135">
        <f t="shared" si="2"/>
        <v>5.5973108254069484</v>
      </c>
      <c r="AC24" s="129">
        <f t="shared" si="3"/>
        <v>4.4016004633231107</v>
      </c>
      <c r="AD24" s="136">
        <f t="shared" si="16"/>
        <v>78.637770897832809</v>
      </c>
      <c r="AE24" s="129">
        <f t="shared" si="4"/>
        <v>1.1957103620838372</v>
      </c>
      <c r="AF24" s="137">
        <f t="shared" si="17"/>
        <v>21.362229102167181</v>
      </c>
      <c r="AH24" s="138">
        <f>0</f>
        <v>0</v>
      </c>
      <c r="AI24" s="139">
        <f t="shared" si="18"/>
        <v>5.200860922610649E-4</v>
      </c>
      <c r="AJ24" s="139">
        <v>0</v>
      </c>
      <c r="AK24" s="139">
        <f>(1-R24)/R24/R24/D24</f>
        <v>0.16709466007020041</v>
      </c>
      <c r="AL24" s="139">
        <f>V24*V24*AI24</f>
        <v>28475706.839038402</v>
      </c>
      <c r="AM24" s="139">
        <f>(1-S24)*(1-S24)*(1-R24)/R24/R24/D24+AI24/R24/R24</f>
        <v>0.11962388959675452</v>
      </c>
      <c r="AN24" s="139">
        <f>V24*V24*AI24</f>
        <v>28475706.839038402</v>
      </c>
      <c r="AO24" s="140">
        <f>S24*S24*(1-R24)/R24/R24/D24+AI24/R24/R24</f>
        <v>2.3919517729921475E-2</v>
      </c>
      <c r="AP24" s="135">
        <f t="shared" si="5"/>
        <v>4.7961174366887924</v>
      </c>
      <c r="AQ24" s="129">
        <f t="shared" si="6"/>
        <v>6.3985042141251043</v>
      </c>
      <c r="AR24" s="129">
        <f t="shared" si="7"/>
        <v>3.7237014042627723</v>
      </c>
      <c r="AS24" s="129">
        <f t="shared" si="8"/>
        <v>5.0794995223834487</v>
      </c>
      <c r="AT24" s="129">
        <f t="shared" si="9"/>
        <v>0.89257801588622943</v>
      </c>
      <c r="AU24" s="141">
        <f t="shared" si="10"/>
        <v>1.4988427082814448</v>
      </c>
    </row>
    <row r="25" spans="1:47" ht="14.45" customHeight="1" x14ac:dyDescent="0.15">
      <c r="A25" s="75" t="s">
        <v>86</v>
      </c>
      <c r="B25" s="76" t="s">
        <v>68</v>
      </c>
      <c r="C25" s="142">
        <v>980</v>
      </c>
      <c r="D25" s="78">
        <v>1</v>
      </c>
      <c r="E25" s="78">
        <v>331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1.0204081632653062E-3</v>
      </c>
      <c r="R25" s="148">
        <f t="shared" si="14"/>
        <v>1.0642137985118832E-3</v>
      </c>
      <c r="S25" s="149">
        <f t="shared" si="15"/>
        <v>0</v>
      </c>
      <c r="T25" s="150">
        <f>5*R25/(1+5*(1-O25)*R25)</f>
        <v>5.2973860084178474E-3</v>
      </c>
      <c r="U25" s="151">
        <v>100000</v>
      </c>
      <c r="V25" s="151">
        <f>5*U25*((1-T25)+O25*T25)</f>
        <v>497774.60279365996</v>
      </c>
      <c r="W25" s="152">
        <f>SUM(V25:V$42)</f>
        <v>8714094.2706260961</v>
      </c>
      <c r="X25" s="153">
        <f t="shared" si="0"/>
        <v>497774.60279365996</v>
      </c>
      <c r="Y25" s="151">
        <f>SUM(X25:X$42)</f>
        <v>8448813.8313601594</v>
      </c>
      <c r="Z25" s="151">
        <f t="shared" si="1"/>
        <v>0</v>
      </c>
      <c r="AA25" s="152">
        <f>SUM(Z25:Z$42)</f>
        <v>265280.43926593557</v>
      </c>
      <c r="AB25" s="146">
        <f t="shared" si="2"/>
        <v>87.140942706260958</v>
      </c>
      <c r="AC25" s="147">
        <f t="shared" si="3"/>
        <v>84.488138313601596</v>
      </c>
      <c r="AD25" s="93">
        <f t="shared" si="16"/>
        <v>96.955731358562915</v>
      </c>
      <c r="AE25" s="147">
        <f t="shared" si="4"/>
        <v>2.6528043926593559</v>
      </c>
      <c r="AF25" s="94">
        <f t="shared" si="17"/>
        <v>3.044268641437081</v>
      </c>
      <c r="AH25" s="95">
        <f>IF(D25=0,0,T25*T25*(1-T25)/D25)</f>
        <v>2.7913641694625725E-5</v>
      </c>
      <c r="AI25" s="96">
        <f t="shared" si="18"/>
        <v>0</v>
      </c>
      <c r="AJ25" s="96">
        <f>U25*U25*((1-O25)*5+AB26)^2*AH25</f>
        <v>2103163108.1724567</v>
      </c>
      <c r="AK25" s="96">
        <f>SUM(AJ25:AJ$42)/U25/U25</f>
        <v>0.46156247934267564</v>
      </c>
      <c r="AL25" s="96">
        <f>U25*U25*((1-O25)*5*(1-S25)+AC26)^2*AH25+V25*V25*AI25</f>
        <v>1975911525.9966056</v>
      </c>
      <c r="AM25" s="96">
        <f>SUM(AL25:AL$42)/U25/U25</f>
        <v>0.40848605418974993</v>
      </c>
      <c r="AN25" s="96">
        <f>U25*U25*((1-O25)*5*S25+AE26)^2*AH25+V25*V25*AI25</f>
        <v>1985365.3456272837</v>
      </c>
      <c r="AO25" s="97">
        <f>SUM(AN25:AN$42)/U25/U25</f>
        <v>1.864016671260605E-2</v>
      </c>
      <c r="AP25" s="146">
        <f t="shared" si="5"/>
        <v>85.809350268372086</v>
      </c>
      <c r="AQ25" s="147">
        <f t="shared" si="6"/>
        <v>88.47253514414983</v>
      </c>
      <c r="AR25" s="147">
        <f t="shared" si="7"/>
        <v>83.23544520442627</v>
      </c>
      <c r="AS25" s="147">
        <f t="shared" si="8"/>
        <v>85.740831422776921</v>
      </c>
      <c r="AT25" s="147">
        <f t="shared" si="9"/>
        <v>2.3852075607589249</v>
      </c>
      <c r="AU25" s="154">
        <f t="shared" si="10"/>
        <v>2.9204012245597868</v>
      </c>
    </row>
    <row r="26" spans="1:47" ht="14.45" customHeight="1" x14ac:dyDescent="0.15">
      <c r="A26" s="155"/>
      <c r="B26" s="99" t="s">
        <v>69</v>
      </c>
      <c r="C26" s="142">
        <v>1186</v>
      </c>
      <c r="D26" s="101">
        <v>0</v>
      </c>
      <c r="E26" s="101">
        <v>389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99470.261399158204</v>
      </c>
      <c r="V26" s="112">
        <f>5*U26*((1-T26)+O26*T26)</f>
        <v>497351.30699579103</v>
      </c>
      <c r="W26" s="113">
        <f>SUM(V26:V$42)</f>
        <v>8216319.6678324351</v>
      </c>
      <c r="X26" s="114">
        <f t="shared" si="0"/>
        <v>497351.30699579103</v>
      </c>
      <c r="Y26" s="112">
        <f>SUM(X26:X$42)</f>
        <v>7951039.2285665004</v>
      </c>
      <c r="Z26" s="112">
        <f t="shared" si="1"/>
        <v>0</v>
      </c>
      <c r="AA26" s="113">
        <f>SUM(Z26:Z$42)</f>
        <v>265280.43926593557</v>
      </c>
      <c r="AB26" s="106">
        <f t="shared" si="2"/>
        <v>82.600764814135374</v>
      </c>
      <c r="AC26" s="107">
        <f t="shared" si="3"/>
        <v>79.933832652356827</v>
      </c>
      <c r="AD26" s="115">
        <f t="shared" si="16"/>
        <v>96.771298464633389</v>
      </c>
      <c r="AE26" s="107">
        <f t="shared" si="4"/>
        <v>2.6669321617785613</v>
      </c>
      <c r="AF26" s="116">
        <f t="shared" si="17"/>
        <v>3.2287015353666217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0.25392936642944525</v>
      </c>
      <c r="AL26" s="118">
        <f>U26*U26*((1-O26)*5*(1-S26)+AC27)^2*AH26+V26*V26*AI26</f>
        <v>0</v>
      </c>
      <c r="AM26" s="118">
        <f>SUM(AL26:AL$42)/U26/U26</f>
        <v>0.21314716581857557</v>
      </c>
      <c r="AN26" s="118">
        <f>U26*U26*((1-O26)*5*S26+AE27)^2*AH26+V26*V26*AI26</f>
        <v>0</v>
      </c>
      <c r="AO26" s="119">
        <f>SUM(AN26:AN$42)/U26/U26</f>
        <v>1.8638578627967018E-2</v>
      </c>
      <c r="AP26" s="106">
        <f t="shared" si="5"/>
        <v>81.613093282665844</v>
      </c>
      <c r="AQ26" s="107">
        <f t="shared" si="6"/>
        <v>83.588436345604904</v>
      </c>
      <c r="AR26" s="107">
        <f t="shared" si="7"/>
        <v>79.028942519684009</v>
      </c>
      <c r="AS26" s="107">
        <f t="shared" si="8"/>
        <v>80.838722785029645</v>
      </c>
      <c r="AT26" s="107">
        <f t="shared" si="9"/>
        <v>2.3993467293327759</v>
      </c>
      <c r="AU26" s="120">
        <f t="shared" si="10"/>
        <v>2.9345175942243467</v>
      </c>
    </row>
    <row r="27" spans="1:47" ht="14.45" customHeight="1" x14ac:dyDescent="0.15">
      <c r="A27" s="155"/>
      <c r="B27" s="99" t="s">
        <v>70</v>
      </c>
      <c r="C27" s="142">
        <v>1254</v>
      </c>
      <c r="D27" s="101">
        <v>0</v>
      </c>
      <c r="E27" s="101">
        <v>425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99470.261399158204</v>
      </c>
      <c r="V27" s="112">
        <f t="shared" ref="V27:V40" si="30">5*U27*((1-T27)+O27*T27)</f>
        <v>497351.30699579103</v>
      </c>
      <c r="W27" s="113">
        <f>SUM(V27:V$42)</f>
        <v>7718968.3608366447</v>
      </c>
      <c r="X27" s="114">
        <f t="shared" si="0"/>
        <v>497351.30699579103</v>
      </c>
      <c r="Y27" s="112">
        <f>SUM(X27:X$42)</f>
        <v>7453687.921570709</v>
      </c>
      <c r="Z27" s="112">
        <f t="shared" si="1"/>
        <v>0</v>
      </c>
      <c r="AA27" s="113">
        <f>SUM(Z27:Z$42)</f>
        <v>265280.43926593557</v>
      </c>
      <c r="AB27" s="106">
        <f t="shared" si="2"/>
        <v>77.600764814135374</v>
      </c>
      <c r="AC27" s="107">
        <f t="shared" si="3"/>
        <v>74.933832652356813</v>
      </c>
      <c r="AD27" s="115">
        <f t="shared" si="16"/>
        <v>96.56326562223164</v>
      </c>
      <c r="AE27" s="107">
        <f t="shared" si="4"/>
        <v>2.6669321617785613</v>
      </c>
      <c r="AF27" s="116">
        <f t="shared" si="17"/>
        <v>3.4367343777683566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0.25392936642944525</v>
      </c>
      <c r="AL27" s="118">
        <f t="shared" ref="AL27:AL40" si="33">U27*U27*((1-O27)*5*(1-S27)+AC28)^2*AH27+V27*V27*AI27</f>
        <v>0</v>
      </c>
      <c r="AM27" s="118">
        <f>SUM(AL27:AL$42)/U27/U27</f>
        <v>0.21314716581857557</v>
      </c>
      <c r="AN27" s="118">
        <f t="shared" ref="AN27:AN40" si="34">U27*U27*((1-O27)*5*S27+AE28)^2*AH27+V27*V27*AI27</f>
        <v>0</v>
      </c>
      <c r="AO27" s="119">
        <f>SUM(AN27:AN$42)/U27/U27</f>
        <v>1.8638578627967018E-2</v>
      </c>
      <c r="AP27" s="106">
        <f t="shared" si="5"/>
        <v>76.613093282665844</v>
      </c>
      <c r="AQ27" s="107">
        <f t="shared" si="6"/>
        <v>78.588436345604904</v>
      </c>
      <c r="AR27" s="107">
        <f t="shared" si="7"/>
        <v>74.028942519683994</v>
      </c>
      <c r="AS27" s="107">
        <f t="shared" si="8"/>
        <v>75.838722785029631</v>
      </c>
      <c r="AT27" s="107">
        <f t="shared" si="9"/>
        <v>2.3993467293327759</v>
      </c>
      <c r="AU27" s="120">
        <f t="shared" si="10"/>
        <v>2.9345175942243467</v>
      </c>
    </row>
    <row r="28" spans="1:47" ht="14.45" customHeight="1" x14ac:dyDescent="0.15">
      <c r="A28" s="155"/>
      <c r="B28" s="99" t="s">
        <v>71</v>
      </c>
      <c r="C28" s="142">
        <v>1064</v>
      </c>
      <c r="D28" s="101">
        <v>0</v>
      </c>
      <c r="E28" s="101">
        <v>363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99470.261399158204</v>
      </c>
      <c r="V28" s="112">
        <f t="shared" si="30"/>
        <v>497351.30699579103</v>
      </c>
      <c r="W28" s="113">
        <f>SUM(V28:V$42)</f>
        <v>7221617.0538408542</v>
      </c>
      <c r="X28" s="114">
        <f t="shared" si="0"/>
        <v>497351.30699579103</v>
      </c>
      <c r="Y28" s="112">
        <f>SUM(X28:X$42)</f>
        <v>6956336.6145749185</v>
      </c>
      <c r="Z28" s="112">
        <f t="shared" si="1"/>
        <v>0</v>
      </c>
      <c r="AA28" s="113">
        <f>SUM(Z28:Z$42)</f>
        <v>265280.43926593557</v>
      </c>
      <c r="AB28" s="106">
        <f t="shared" si="2"/>
        <v>72.600764814135388</v>
      </c>
      <c r="AC28" s="107">
        <f t="shared" si="3"/>
        <v>69.933832652356827</v>
      </c>
      <c r="AD28" s="115">
        <f t="shared" si="16"/>
        <v>96.326578420205138</v>
      </c>
      <c r="AE28" s="107">
        <f t="shared" si="4"/>
        <v>2.6669321617785613</v>
      </c>
      <c r="AF28" s="116">
        <f t="shared" si="17"/>
        <v>3.6734215797948577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0.25392936642944525</v>
      </c>
      <c r="AL28" s="118">
        <f t="shared" si="33"/>
        <v>0</v>
      </c>
      <c r="AM28" s="118">
        <f>SUM(AL28:AL$42)/U28/U28</f>
        <v>0.21314716581857557</v>
      </c>
      <c r="AN28" s="118">
        <f t="shared" si="34"/>
        <v>0</v>
      </c>
      <c r="AO28" s="119">
        <f>SUM(AN28:AN$42)/U28/U28</f>
        <v>1.8638578627967018E-2</v>
      </c>
      <c r="AP28" s="106">
        <f t="shared" si="5"/>
        <v>71.613093282665858</v>
      </c>
      <c r="AQ28" s="107">
        <f t="shared" si="6"/>
        <v>73.588436345604919</v>
      </c>
      <c r="AR28" s="107">
        <f t="shared" si="7"/>
        <v>69.028942519684009</v>
      </c>
      <c r="AS28" s="107">
        <f t="shared" si="8"/>
        <v>70.838722785029645</v>
      </c>
      <c r="AT28" s="107">
        <f t="shared" si="9"/>
        <v>2.3993467293327759</v>
      </c>
      <c r="AU28" s="120">
        <f t="shared" si="10"/>
        <v>2.9345175942243467</v>
      </c>
    </row>
    <row r="29" spans="1:47" ht="14.45" customHeight="1" x14ac:dyDescent="0.15">
      <c r="A29" s="155"/>
      <c r="B29" s="99" t="s">
        <v>72</v>
      </c>
      <c r="C29" s="142">
        <v>840</v>
      </c>
      <c r="D29" s="101">
        <v>0</v>
      </c>
      <c r="E29" s="101">
        <v>277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99470.261399158204</v>
      </c>
      <c r="V29" s="112">
        <f t="shared" si="30"/>
        <v>497351.30699579103</v>
      </c>
      <c r="W29" s="113">
        <f>SUM(V29:V$42)</f>
        <v>6724265.7468450638</v>
      </c>
      <c r="X29" s="114">
        <f t="shared" si="0"/>
        <v>497351.30699579103</v>
      </c>
      <c r="Y29" s="112">
        <f>SUM(X29:X$42)</f>
        <v>6458985.3075791281</v>
      </c>
      <c r="Z29" s="112">
        <f t="shared" si="1"/>
        <v>0</v>
      </c>
      <c r="AA29" s="113">
        <f>SUM(Z29:Z$42)</f>
        <v>265280.43926593557</v>
      </c>
      <c r="AB29" s="106">
        <f t="shared" si="2"/>
        <v>67.600764814135388</v>
      </c>
      <c r="AC29" s="107">
        <f t="shared" si="3"/>
        <v>64.933832652356827</v>
      </c>
      <c r="AD29" s="115">
        <f t="shared" si="16"/>
        <v>96.054878714595688</v>
      </c>
      <c r="AE29" s="107">
        <f t="shared" si="4"/>
        <v>2.6669321617785613</v>
      </c>
      <c r="AF29" s="116">
        <f t="shared" si="17"/>
        <v>3.9451212854043081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0.25392936642944525</v>
      </c>
      <c r="AL29" s="118">
        <f t="shared" si="33"/>
        <v>0</v>
      </c>
      <c r="AM29" s="118">
        <f>SUM(AL29:AL$42)/U29/U29</f>
        <v>0.21314716581857557</v>
      </c>
      <c r="AN29" s="118">
        <f t="shared" si="34"/>
        <v>0</v>
      </c>
      <c r="AO29" s="119">
        <f>SUM(AN29:AN$42)/U29/U29</f>
        <v>1.8638578627967018E-2</v>
      </c>
      <c r="AP29" s="106">
        <f t="shared" si="5"/>
        <v>66.613093282665858</v>
      </c>
      <c r="AQ29" s="107">
        <f t="shared" si="6"/>
        <v>68.588436345604919</v>
      </c>
      <c r="AR29" s="107">
        <f t="shared" si="7"/>
        <v>64.028942519684009</v>
      </c>
      <c r="AS29" s="107">
        <f t="shared" si="8"/>
        <v>65.838722785029645</v>
      </c>
      <c r="AT29" s="107">
        <f t="shared" si="9"/>
        <v>2.3993467293327759</v>
      </c>
      <c r="AU29" s="120">
        <f t="shared" si="10"/>
        <v>2.9345175942243467</v>
      </c>
    </row>
    <row r="30" spans="1:47" ht="14.45" customHeight="1" x14ac:dyDescent="0.15">
      <c r="A30" s="155"/>
      <c r="B30" s="99" t="s">
        <v>73</v>
      </c>
      <c r="C30" s="142">
        <v>816</v>
      </c>
      <c r="D30" s="101">
        <v>0</v>
      </c>
      <c r="E30" s="101">
        <v>263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99470.261399158204</v>
      </c>
      <c r="V30" s="112">
        <f t="shared" si="30"/>
        <v>497351.30699579103</v>
      </c>
      <c r="W30" s="113">
        <f>SUM(V30:V$42)</f>
        <v>6226914.4398492724</v>
      </c>
      <c r="X30" s="114">
        <f t="shared" si="0"/>
        <v>497351.30699579103</v>
      </c>
      <c r="Y30" s="112">
        <f>SUM(X30:X$42)</f>
        <v>5961634.0005833367</v>
      </c>
      <c r="Z30" s="112">
        <f t="shared" si="1"/>
        <v>0</v>
      </c>
      <c r="AA30" s="113">
        <f>SUM(Z30:Z$42)</f>
        <v>265280.43926593557</v>
      </c>
      <c r="AB30" s="106">
        <f t="shared" si="2"/>
        <v>62.600764814135388</v>
      </c>
      <c r="AC30" s="107">
        <f t="shared" si="3"/>
        <v>59.933832652356827</v>
      </c>
      <c r="AD30" s="115">
        <f t="shared" si="16"/>
        <v>95.739777030365673</v>
      </c>
      <c r="AE30" s="107">
        <f t="shared" si="4"/>
        <v>2.6669321617785613</v>
      </c>
      <c r="AF30" s="116">
        <f t="shared" si="17"/>
        <v>4.2602229696343299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0.25392936642944525</v>
      </c>
      <c r="AL30" s="118">
        <f t="shared" si="33"/>
        <v>0</v>
      </c>
      <c r="AM30" s="118">
        <f>SUM(AL30:AL$42)/U30/U30</f>
        <v>0.21314716581857557</v>
      </c>
      <c r="AN30" s="118">
        <f t="shared" si="34"/>
        <v>0</v>
      </c>
      <c r="AO30" s="119">
        <f>SUM(AN30:AN$42)/U30/U30</f>
        <v>1.8638578627967018E-2</v>
      </c>
      <c r="AP30" s="106">
        <f t="shared" si="5"/>
        <v>61.613093282665865</v>
      </c>
      <c r="AQ30" s="107">
        <f t="shared" si="6"/>
        <v>63.588436345604912</v>
      </c>
      <c r="AR30" s="107">
        <f t="shared" si="7"/>
        <v>59.028942519684001</v>
      </c>
      <c r="AS30" s="107">
        <f t="shared" si="8"/>
        <v>60.838722785029653</v>
      </c>
      <c r="AT30" s="107">
        <f t="shared" si="9"/>
        <v>2.3993467293327759</v>
      </c>
      <c r="AU30" s="120">
        <f t="shared" si="10"/>
        <v>2.9345175942243467</v>
      </c>
    </row>
    <row r="31" spans="1:47" ht="14.45" customHeight="1" x14ac:dyDescent="0.15">
      <c r="A31" s="155"/>
      <c r="B31" s="99" t="s">
        <v>74</v>
      </c>
      <c r="C31" s="142">
        <v>1045</v>
      </c>
      <c r="D31" s="101">
        <v>0</v>
      </c>
      <c r="E31" s="101">
        <v>359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99470.261399158204</v>
      </c>
      <c r="V31" s="112">
        <f t="shared" si="30"/>
        <v>497351.30699579103</v>
      </c>
      <c r="W31" s="113">
        <f>SUM(V31:V$42)</f>
        <v>5729563.132853481</v>
      </c>
      <c r="X31" s="114">
        <f t="shared" si="0"/>
        <v>497351.30699579103</v>
      </c>
      <c r="Y31" s="112">
        <f>SUM(X31:X$42)</f>
        <v>5464282.6935875462</v>
      </c>
      <c r="Z31" s="112">
        <f t="shared" si="1"/>
        <v>0</v>
      </c>
      <c r="AA31" s="113">
        <f>SUM(Z31:Z$42)</f>
        <v>265280.43926593557</v>
      </c>
      <c r="AB31" s="106">
        <f t="shared" si="2"/>
        <v>57.600764814135381</v>
      </c>
      <c r="AC31" s="107">
        <f t="shared" si="3"/>
        <v>54.933832652356834</v>
      </c>
      <c r="AD31" s="115">
        <f t="shared" si="16"/>
        <v>95.369970918990163</v>
      </c>
      <c r="AE31" s="107">
        <f t="shared" si="4"/>
        <v>2.6669321617785613</v>
      </c>
      <c r="AF31" s="116">
        <f t="shared" si="17"/>
        <v>4.630029081009857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0.25392936642944525</v>
      </c>
      <c r="AL31" s="118">
        <f t="shared" si="33"/>
        <v>0</v>
      </c>
      <c r="AM31" s="118">
        <f>SUM(AL31:AL$42)/U31/U31</f>
        <v>0.21314716581857557</v>
      </c>
      <c r="AN31" s="118">
        <f t="shared" si="34"/>
        <v>0</v>
      </c>
      <c r="AO31" s="119">
        <f>SUM(AN31:AN$42)/U31/U31</f>
        <v>1.8638578627967018E-2</v>
      </c>
      <c r="AP31" s="106">
        <f t="shared" si="5"/>
        <v>56.613093282665858</v>
      </c>
      <c r="AQ31" s="107">
        <f t="shared" si="6"/>
        <v>58.588436345604904</v>
      </c>
      <c r="AR31" s="107">
        <f t="shared" si="7"/>
        <v>54.028942519684009</v>
      </c>
      <c r="AS31" s="107">
        <f t="shared" si="8"/>
        <v>55.83872278502966</v>
      </c>
      <c r="AT31" s="107">
        <f t="shared" si="9"/>
        <v>2.3993467293327759</v>
      </c>
      <c r="AU31" s="120">
        <f t="shared" si="10"/>
        <v>2.9345175942243467</v>
      </c>
    </row>
    <row r="32" spans="1:47" ht="14.45" customHeight="1" x14ac:dyDescent="0.15">
      <c r="A32" s="155"/>
      <c r="B32" s="99" t="s">
        <v>75</v>
      </c>
      <c r="C32" s="142">
        <v>1273</v>
      </c>
      <c r="D32" s="101">
        <v>1</v>
      </c>
      <c r="E32" s="101">
        <v>422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7.855459544383347E-4</v>
      </c>
      <c r="R32" s="109">
        <f t="shared" si="14"/>
        <v>7.8728309944314453E-4</v>
      </c>
      <c r="S32" s="110">
        <f t="shared" si="15"/>
        <v>0</v>
      </c>
      <c r="T32" s="111">
        <f t="shared" si="28"/>
        <v>3.9291596412750762E-3</v>
      </c>
      <c r="U32" s="112">
        <f t="shared" si="29"/>
        <v>99470.261399158204</v>
      </c>
      <c r="V32" s="112">
        <f t="shared" si="30"/>
        <v>496434.55686156201</v>
      </c>
      <c r="W32" s="113">
        <f>SUM(V32:V$42)</f>
        <v>5232211.8258576905</v>
      </c>
      <c r="X32" s="114">
        <f t="shared" si="0"/>
        <v>496434.55686156201</v>
      </c>
      <c r="Y32" s="112">
        <f>SUM(X32:X$42)</f>
        <v>4966931.3865917549</v>
      </c>
      <c r="Z32" s="112">
        <f t="shared" si="1"/>
        <v>0</v>
      </c>
      <c r="AA32" s="113">
        <f>SUM(Z32:Z$42)</f>
        <v>265280.43926593557</v>
      </c>
      <c r="AB32" s="106">
        <f t="shared" si="2"/>
        <v>52.600764814135388</v>
      </c>
      <c r="AC32" s="107">
        <f t="shared" si="3"/>
        <v>49.933832652356827</v>
      </c>
      <c r="AD32" s="115">
        <f t="shared" si="16"/>
        <v>94.929860485485037</v>
      </c>
      <c r="AE32" s="107">
        <f t="shared" si="4"/>
        <v>2.6669321617785613</v>
      </c>
      <c r="AF32" s="116">
        <f t="shared" si="17"/>
        <v>5.0701395145149624</v>
      </c>
      <c r="AH32" s="117">
        <f t="shared" si="31"/>
        <v>1.5377635959068758E-5</v>
      </c>
      <c r="AI32" s="118">
        <f t="shared" si="18"/>
        <v>0</v>
      </c>
      <c r="AJ32" s="118">
        <f t="shared" si="32"/>
        <v>382563732.18221313</v>
      </c>
      <c r="AK32" s="118">
        <f>SUM(AJ32:AJ$42)/U32/U32</f>
        <v>0.25392936642944525</v>
      </c>
      <c r="AL32" s="118">
        <f t="shared" si="33"/>
        <v>342799800.27790898</v>
      </c>
      <c r="AM32" s="118">
        <f>SUM(AL32:AL$42)/U32/U32</f>
        <v>0.21314716581857557</v>
      </c>
      <c r="AN32" s="118">
        <f t="shared" si="34"/>
        <v>1090735.8271569747</v>
      </c>
      <c r="AO32" s="119">
        <f>SUM(AN32:AN$42)/U32/U32</f>
        <v>1.8638578627967018E-2</v>
      </c>
      <c r="AP32" s="106">
        <f t="shared" si="5"/>
        <v>51.613093282665865</v>
      </c>
      <c r="AQ32" s="107">
        <f t="shared" si="6"/>
        <v>53.588436345604912</v>
      </c>
      <c r="AR32" s="107">
        <f t="shared" si="7"/>
        <v>49.028942519684001</v>
      </c>
      <c r="AS32" s="107">
        <f t="shared" si="8"/>
        <v>50.838722785029653</v>
      </c>
      <c r="AT32" s="107">
        <f t="shared" si="9"/>
        <v>2.3993467293327759</v>
      </c>
      <c r="AU32" s="120">
        <f t="shared" si="10"/>
        <v>2.9345175942243467</v>
      </c>
    </row>
    <row r="33" spans="1:47" ht="14.45" customHeight="1" x14ac:dyDescent="0.15">
      <c r="A33" s="155"/>
      <c r="B33" s="99" t="s">
        <v>76</v>
      </c>
      <c r="C33" s="142">
        <v>1521</v>
      </c>
      <c r="D33" s="101">
        <v>1</v>
      </c>
      <c r="E33" s="101">
        <v>505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6.5746219592373442E-4</v>
      </c>
      <c r="R33" s="109">
        <f t="shared" si="14"/>
        <v>6.4230296602814233E-4</v>
      </c>
      <c r="S33" s="110">
        <f t="shared" si="15"/>
        <v>0</v>
      </c>
      <c r="T33" s="111">
        <f t="shared" si="28"/>
        <v>3.2067498411136983E-3</v>
      </c>
      <c r="U33" s="112">
        <f t="shared" si="29"/>
        <v>99079.426862561551</v>
      </c>
      <c r="V33" s="112">
        <f t="shared" si="30"/>
        <v>494662.10363916418</v>
      </c>
      <c r="W33" s="113">
        <f>SUM(V33:V$42)</f>
        <v>4735777.2689961279</v>
      </c>
      <c r="X33" s="114">
        <f t="shared" si="0"/>
        <v>494662.10363916418</v>
      </c>
      <c r="Y33" s="112">
        <f>SUM(X33:X$42)</f>
        <v>4470496.8297301931</v>
      </c>
      <c r="Z33" s="112">
        <f t="shared" si="1"/>
        <v>0</v>
      </c>
      <c r="AA33" s="113">
        <f>SUM(Z33:Z$42)</f>
        <v>265280.43926593557</v>
      </c>
      <c r="AB33" s="106">
        <f t="shared" si="2"/>
        <v>47.797786270659209</v>
      </c>
      <c r="AC33" s="107">
        <f t="shared" si="3"/>
        <v>45.120333971364829</v>
      </c>
      <c r="AD33" s="115">
        <f t="shared" si="16"/>
        <v>94.398375932866287</v>
      </c>
      <c r="AE33" s="107">
        <f t="shared" si="4"/>
        <v>2.6774522992943877</v>
      </c>
      <c r="AF33" s="116">
        <f t="shared" si="17"/>
        <v>5.601624067133729</v>
      </c>
      <c r="AH33" s="117">
        <f t="shared" si="31"/>
        <v>1.0250268750676783E-5</v>
      </c>
      <c r="AI33" s="118">
        <f t="shared" si="18"/>
        <v>0</v>
      </c>
      <c r="AJ33" s="118">
        <f t="shared" si="32"/>
        <v>206092019.22937754</v>
      </c>
      <c r="AK33" s="118">
        <f>SUM(AJ33:AJ$42)/U33/U33</f>
        <v>0.21696607114785146</v>
      </c>
      <c r="AL33" s="118">
        <f t="shared" si="33"/>
        <v>182353967.81344581</v>
      </c>
      <c r="AM33" s="118">
        <f>SUM(AL33:AL$42)/U33/U33</f>
        <v>0.17991212011912264</v>
      </c>
      <c r="AN33" s="118">
        <f t="shared" si="34"/>
        <v>725998.17889094411</v>
      </c>
      <c r="AO33" s="119">
        <f>SUM(AN33:AN$42)/U33/U33</f>
        <v>1.8674804456461431E-2</v>
      </c>
      <c r="AP33" s="106">
        <f t="shared" si="5"/>
        <v>46.884825779224016</v>
      </c>
      <c r="AQ33" s="107">
        <f t="shared" si="6"/>
        <v>48.710746762094402</v>
      </c>
      <c r="AR33" s="107">
        <f t="shared" si="7"/>
        <v>44.288979413640135</v>
      </c>
      <c r="AS33" s="107">
        <f t="shared" si="8"/>
        <v>45.951688529089523</v>
      </c>
      <c r="AT33" s="107">
        <f t="shared" si="9"/>
        <v>2.4096069543657475</v>
      </c>
      <c r="AU33" s="120">
        <f t="shared" si="10"/>
        <v>2.9452976442230279</v>
      </c>
    </row>
    <row r="34" spans="1:47" ht="14.45" customHeight="1" x14ac:dyDescent="0.15">
      <c r="A34" s="155"/>
      <c r="B34" s="99" t="s">
        <v>77</v>
      </c>
      <c r="C34" s="142">
        <v>1601</v>
      </c>
      <c r="D34" s="101">
        <v>0</v>
      </c>
      <c r="E34" s="101">
        <v>525</v>
      </c>
      <c r="F34" s="156">
        <v>0.2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0</v>
      </c>
      <c r="R34" s="109">
        <f t="shared" si="14"/>
        <v>0</v>
      </c>
      <c r="S34" s="110">
        <f t="shared" si="15"/>
        <v>3.8095238095238096E-4</v>
      </c>
      <c r="T34" s="111">
        <f t="shared" si="28"/>
        <v>0</v>
      </c>
      <c r="U34" s="112">
        <f t="shared" si="29"/>
        <v>98761.703926212402</v>
      </c>
      <c r="V34" s="112">
        <f t="shared" si="30"/>
        <v>493808.51963106199</v>
      </c>
      <c r="W34" s="113">
        <f>SUM(V34:V$42)</f>
        <v>4241115.1653569639</v>
      </c>
      <c r="X34" s="114">
        <f t="shared" si="0"/>
        <v>493620.40209977399</v>
      </c>
      <c r="Y34" s="112">
        <f>SUM(X34:X$42)</f>
        <v>3975834.7260910277</v>
      </c>
      <c r="Z34" s="112">
        <f t="shared" si="1"/>
        <v>188.11753128802363</v>
      </c>
      <c r="AA34" s="113">
        <f>SUM(Z34:Z$42)</f>
        <v>265280.43926593557</v>
      </c>
      <c r="AB34" s="106">
        <f t="shared" si="2"/>
        <v>42.942912047422936</v>
      </c>
      <c r="AC34" s="107">
        <f t="shared" si="3"/>
        <v>40.256846206921296</v>
      </c>
      <c r="AD34" s="115">
        <f t="shared" si="16"/>
        <v>93.745030990130914</v>
      </c>
      <c r="AE34" s="107">
        <f t="shared" si="4"/>
        <v>2.6860658405016373</v>
      </c>
      <c r="AF34" s="116">
        <f t="shared" si="17"/>
        <v>6.2549690098690727</v>
      </c>
      <c r="AH34" s="117">
        <f t="shared" si="31"/>
        <v>0</v>
      </c>
      <c r="AI34" s="118">
        <f t="shared" si="18"/>
        <v>7.2534715473490984E-7</v>
      </c>
      <c r="AJ34" s="118">
        <f t="shared" si="32"/>
        <v>0</v>
      </c>
      <c r="AK34" s="118">
        <f>SUM(AJ34:AJ$42)/U34/U34</f>
        <v>0.19723505776371447</v>
      </c>
      <c r="AL34" s="118">
        <f t="shared" si="33"/>
        <v>176873.62178364006</v>
      </c>
      <c r="AM34" s="118">
        <f>SUM(AL34:AL$42)/U34/U34</f>
        <v>0.162376018127591</v>
      </c>
      <c r="AN34" s="118">
        <f t="shared" si="34"/>
        <v>176873.62178364006</v>
      </c>
      <c r="AO34" s="119">
        <f>SUM(AN34:AN$42)/U34/U34</f>
        <v>1.8720722118614062E-2</v>
      </c>
      <c r="AP34" s="106">
        <f t="shared" si="5"/>
        <v>42.072453433871964</v>
      </c>
      <c r="AQ34" s="107">
        <f t="shared" si="6"/>
        <v>43.813370660973909</v>
      </c>
      <c r="AR34" s="107">
        <f t="shared" si="7"/>
        <v>39.467046415050625</v>
      </c>
      <c r="AS34" s="107">
        <f t="shared" si="8"/>
        <v>41.046645998791966</v>
      </c>
      <c r="AT34" s="107">
        <f t="shared" si="9"/>
        <v>2.4178914082921743</v>
      </c>
      <c r="AU34" s="120">
        <f t="shared" si="10"/>
        <v>2.9542402727111003</v>
      </c>
    </row>
    <row r="35" spans="1:47" ht="14.45" customHeight="1" x14ac:dyDescent="0.15">
      <c r="A35" s="155"/>
      <c r="B35" s="99" t="s">
        <v>78</v>
      </c>
      <c r="C35" s="142">
        <v>1679</v>
      </c>
      <c r="D35" s="101">
        <v>4</v>
      </c>
      <c r="E35" s="101">
        <v>578</v>
      </c>
      <c r="F35" s="156">
        <v>0.2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2.3823704586063135E-3</v>
      </c>
      <c r="R35" s="109">
        <f t="shared" si="14"/>
        <v>2.4319989108613918E-3</v>
      </c>
      <c r="S35" s="110">
        <f t="shared" si="15"/>
        <v>3.4602076124567478E-4</v>
      </c>
      <c r="T35" s="111">
        <f t="shared" si="28"/>
        <v>1.209120346455668E-2</v>
      </c>
      <c r="U35" s="112">
        <f t="shared" si="29"/>
        <v>98761.703926212402</v>
      </c>
      <c r="V35" s="112">
        <f t="shared" si="30"/>
        <v>491014.96359436441</v>
      </c>
      <c r="W35" s="113">
        <f>SUM(V35:V$42)</f>
        <v>3747306.6457259022</v>
      </c>
      <c r="X35" s="114">
        <f t="shared" si="0"/>
        <v>490845.06222287845</v>
      </c>
      <c r="Y35" s="112">
        <f>SUM(X35:X$42)</f>
        <v>3482214.3239912544</v>
      </c>
      <c r="Z35" s="112">
        <f t="shared" si="1"/>
        <v>169.90137148593925</v>
      </c>
      <c r="AA35" s="113">
        <f>SUM(Z35:Z$42)</f>
        <v>265092.32173464756</v>
      </c>
      <c r="AB35" s="106">
        <f t="shared" si="2"/>
        <v>37.942912047422944</v>
      </c>
      <c r="AC35" s="107">
        <f t="shared" si="3"/>
        <v>35.258750968826064</v>
      </c>
      <c r="AD35" s="115">
        <f t="shared" si="16"/>
        <v>92.925790526457007</v>
      </c>
      <c r="AE35" s="107">
        <f t="shared" si="4"/>
        <v>2.6841610785968757</v>
      </c>
      <c r="AF35" s="116">
        <f t="shared" si="17"/>
        <v>7.0742094735429832</v>
      </c>
      <c r="AH35" s="117">
        <f t="shared" si="31"/>
        <v>3.6107375278847967E-5</v>
      </c>
      <c r="AI35" s="118">
        <f t="shared" si="18"/>
        <v>5.9844469010114492E-7</v>
      </c>
      <c r="AJ35" s="118">
        <f t="shared" si="32"/>
        <v>449213445.46787453</v>
      </c>
      <c r="AK35" s="118">
        <f>SUM(AJ35:AJ$42)/U35/U35</f>
        <v>0.19723505776371447</v>
      </c>
      <c r="AL35" s="118">
        <f t="shared" si="33"/>
        <v>383629899.70825905</v>
      </c>
      <c r="AM35" s="118">
        <f>SUM(AL35:AL$42)/U35/U35</f>
        <v>0.16235788444872262</v>
      </c>
      <c r="AN35" s="118">
        <f t="shared" si="34"/>
        <v>2742398.492480983</v>
      </c>
      <c r="AO35" s="119">
        <f>SUM(AN35:AN$42)/U35/U35</f>
        <v>1.8702588439745683E-2</v>
      </c>
      <c r="AP35" s="106">
        <f t="shared" si="5"/>
        <v>37.072453433871971</v>
      </c>
      <c r="AQ35" s="107">
        <f t="shared" si="6"/>
        <v>38.813370660973916</v>
      </c>
      <c r="AR35" s="107">
        <f t="shared" si="7"/>
        <v>34.468995279452308</v>
      </c>
      <c r="AS35" s="107">
        <f t="shared" si="8"/>
        <v>36.04850665819982</v>
      </c>
      <c r="AT35" s="107">
        <f t="shared" si="9"/>
        <v>2.4161165603725197</v>
      </c>
      <c r="AU35" s="120">
        <f t="shared" si="10"/>
        <v>2.9522055968212317</v>
      </c>
    </row>
    <row r="36" spans="1:47" ht="14.45" customHeight="1" x14ac:dyDescent="0.15">
      <c r="A36" s="155"/>
      <c r="B36" s="99" t="s">
        <v>79</v>
      </c>
      <c r="C36" s="142">
        <v>1658</v>
      </c>
      <c r="D36" s="101">
        <v>5</v>
      </c>
      <c r="E36" s="101">
        <v>544</v>
      </c>
      <c r="F36" s="156">
        <v>0.4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3.0156815440289505E-3</v>
      </c>
      <c r="R36" s="109">
        <f t="shared" si="14"/>
        <v>2.992835671527578E-3</v>
      </c>
      <c r="S36" s="110">
        <f t="shared" si="15"/>
        <v>7.3529411764705881E-4</v>
      </c>
      <c r="T36" s="111">
        <f t="shared" si="28"/>
        <v>1.485827901325079E-2</v>
      </c>
      <c r="U36" s="112">
        <f t="shared" si="29"/>
        <v>97567.556069534257</v>
      </c>
      <c r="V36" s="112">
        <f t="shared" si="30"/>
        <v>484385.42233165586</v>
      </c>
      <c r="W36" s="113">
        <f>SUM(V36:V$42)</f>
        <v>3256291.6821315377</v>
      </c>
      <c r="X36" s="114">
        <f t="shared" si="0"/>
        <v>484029.25657994143</v>
      </c>
      <c r="Y36" s="112">
        <f>SUM(X36:X$42)</f>
        <v>2991369.261768376</v>
      </c>
      <c r="Z36" s="112">
        <f t="shared" si="1"/>
        <v>356.16575171445282</v>
      </c>
      <c r="AA36" s="113">
        <f>SUM(Z36:Z$42)</f>
        <v>264922.4203631616</v>
      </c>
      <c r="AB36" s="106">
        <f t="shared" si="2"/>
        <v>33.374738625315672</v>
      </c>
      <c r="AC36" s="107">
        <f t="shared" si="3"/>
        <v>30.659466960887006</v>
      </c>
      <c r="AD36" s="115">
        <f t="shared" si="16"/>
        <v>91.8642908491003</v>
      </c>
      <c r="AE36" s="107">
        <f t="shared" si="4"/>
        <v>2.7152716644286672</v>
      </c>
      <c r="AF36" s="116">
        <f t="shared" si="17"/>
        <v>8.1357091508997108</v>
      </c>
      <c r="AH36" s="117">
        <f t="shared" si="31"/>
        <v>4.3497643186078765E-5</v>
      </c>
      <c r="AI36" s="118">
        <f t="shared" si="18"/>
        <v>1.3506497430286993E-6</v>
      </c>
      <c r="AJ36" s="118">
        <f t="shared" si="32"/>
        <v>403593583.28763258</v>
      </c>
      <c r="AK36" s="118">
        <f>SUM(AJ36:AJ$42)/U36/U36</f>
        <v>0.15490347621521133</v>
      </c>
      <c r="AL36" s="118">
        <f t="shared" si="33"/>
        <v>335840668.91653413</v>
      </c>
      <c r="AM36" s="118">
        <f>SUM(AL36:AL$42)/U36/U36</f>
        <v>0.12605678353883756</v>
      </c>
      <c r="AN36" s="118">
        <f t="shared" si="34"/>
        <v>3458058.5657147919</v>
      </c>
      <c r="AO36" s="119">
        <f>SUM(AN36:AN$42)/U36/U36</f>
        <v>1.8875114734786713E-2</v>
      </c>
      <c r="AP36" s="106">
        <f t="shared" si="5"/>
        <v>32.603326158325181</v>
      </c>
      <c r="AQ36" s="107">
        <f t="shared" si="6"/>
        <v>34.146151092306162</v>
      </c>
      <c r="AR36" s="107">
        <f t="shared" si="7"/>
        <v>29.96357922594494</v>
      </c>
      <c r="AS36" s="107">
        <f t="shared" si="8"/>
        <v>31.355354695829071</v>
      </c>
      <c r="AT36" s="107">
        <f t="shared" si="9"/>
        <v>2.4459936653920646</v>
      </c>
      <c r="AU36" s="120">
        <f t="shared" si="10"/>
        <v>2.9845496634652697</v>
      </c>
    </row>
    <row r="37" spans="1:47" ht="14.45" customHeight="1" x14ac:dyDescent="0.15">
      <c r="A37" s="155"/>
      <c r="B37" s="99" t="s">
        <v>80</v>
      </c>
      <c r="C37" s="142">
        <v>1823</v>
      </c>
      <c r="D37" s="101">
        <v>6</v>
      </c>
      <c r="E37" s="101">
        <v>602</v>
      </c>
      <c r="F37" s="156">
        <v>1.2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3.2912781130005485E-3</v>
      </c>
      <c r="R37" s="109">
        <f t="shared" si="14"/>
        <v>3.2816956327238389E-3</v>
      </c>
      <c r="S37" s="110">
        <f t="shared" si="15"/>
        <v>1.9933554817275745E-3</v>
      </c>
      <c r="T37" s="111">
        <f t="shared" si="28"/>
        <v>1.628341236876376E-2</v>
      </c>
      <c r="U37" s="112">
        <f t="shared" si="29"/>
        <v>96117.870098812127</v>
      </c>
      <c r="V37" s="112">
        <f t="shared" si="30"/>
        <v>476926.28750191419</v>
      </c>
      <c r="W37" s="113">
        <f>SUM(V37:V$42)</f>
        <v>2771906.2597998818</v>
      </c>
      <c r="X37" s="114">
        <f t="shared" si="0"/>
        <v>475975.60387234233</v>
      </c>
      <c r="Y37" s="112">
        <f>SUM(X37:X$42)</f>
        <v>2507340.0051884349</v>
      </c>
      <c r="Z37" s="112">
        <f t="shared" si="1"/>
        <v>950.68362957192187</v>
      </c>
      <c r="AA37" s="113">
        <f>SUM(Z37:Z$42)</f>
        <v>264566.25461144716</v>
      </c>
      <c r="AB37" s="106">
        <f t="shared" si="2"/>
        <v>28.83861509779895</v>
      </c>
      <c r="AC37" s="107">
        <f t="shared" si="3"/>
        <v>26.086096192214956</v>
      </c>
      <c r="AD37" s="115">
        <f t="shared" si="16"/>
        <v>90.455440054075027</v>
      </c>
      <c r="AE37" s="107">
        <f t="shared" si="4"/>
        <v>2.7525189055839974</v>
      </c>
      <c r="AF37" s="116">
        <f t="shared" si="17"/>
        <v>9.5445599459249966</v>
      </c>
      <c r="AH37" s="117">
        <f t="shared" si="31"/>
        <v>4.347199657069852E-5</v>
      </c>
      <c r="AI37" s="118">
        <f t="shared" si="18"/>
        <v>3.3046212884568792E-6</v>
      </c>
      <c r="AJ37" s="118">
        <f t="shared" si="32"/>
        <v>284436501.99332148</v>
      </c>
      <c r="AK37" s="118">
        <f>SUM(AJ37:AJ$42)/U37/U37</f>
        <v>0.11592597297689729</v>
      </c>
      <c r="AL37" s="118">
        <f t="shared" si="33"/>
        <v>228623179.12542927</v>
      </c>
      <c r="AM37" s="118">
        <f>SUM(AL37:AL$42)/U37/U37</f>
        <v>9.353620688116436E-2</v>
      </c>
      <c r="AN37" s="118">
        <f t="shared" si="34"/>
        <v>3883969.0654466432</v>
      </c>
      <c r="AO37" s="119">
        <f>SUM(AN37:AN$42)/U37/U37</f>
        <v>1.9074467955381477E-2</v>
      </c>
      <c r="AP37" s="106">
        <f t="shared" si="5"/>
        <v>28.171276190055629</v>
      </c>
      <c r="AQ37" s="107">
        <f t="shared" si="6"/>
        <v>29.505954005542272</v>
      </c>
      <c r="AR37" s="107">
        <f t="shared" si="7"/>
        <v>25.486655876291277</v>
      </c>
      <c r="AS37" s="107">
        <f t="shared" si="8"/>
        <v>26.685536508138636</v>
      </c>
      <c r="AT37" s="107">
        <f t="shared" si="9"/>
        <v>2.4818226254148872</v>
      </c>
      <c r="AU37" s="120">
        <f t="shared" si="10"/>
        <v>3.0232151857531075</v>
      </c>
    </row>
    <row r="38" spans="1:47" ht="14.45" customHeight="1" x14ac:dyDescent="0.15">
      <c r="A38" s="155"/>
      <c r="B38" s="99" t="s">
        <v>81</v>
      </c>
      <c r="C38" s="142">
        <v>2202</v>
      </c>
      <c r="D38" s="101">
        <v>9</v>
      </c>
      <c r="E38" s="101">
        <v>742</v>
      </c>
      <c r="F38" s="156">
        <v>5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4.0871934604904629E-3</v>
      </c>
      <c r="R38" s="109">
        <f t="shared" si="14"/>
        <v>3.9942176438695935E-3</v>
      </c>
      <c r="S38" s="110">
        <f t="shared" si="15"/>
        <v>6.7385444743935314E-3</v>
      </c>
      <c r="T38" s="111">
        <f t="shared" si="28"/>
        <v>1.9788248063827174E-2</v>
      </c>
      <c r="U38" s="112">
        <f t="shared" si="29"/>
        <v>94552.743183985905</v>
      </c>
      <c r="V38" s="112">
        <f t="shared" si="30"/>
        <v>468435.44945823291</v>
      </c>
      <c r="W38" s="113">
        <f>SUM(V38:V$42)</f>
        <v>2294979.9722979679</v>
      </c>
      <c r="X38" s="114">
        <f t="shared" si="0"/>
        <v>465278.8763486761</v>
      </c>
      <c r="Y38" s="112">
        <f>SUM(X38:X$42)</f>
        <v>2031364.4013160928</v>
      </c>
      <c r="Z38" s="112">
        <f t="shared" si="1"/>
        <v>3156.5731095568258</v>
      </c>
      <c r="AA38" s="113">
        <f>SUM(Z38:Z$42)</f>
        <v>263615.57098187524</v>
      </c>
      <c r="AB38" s="106">
        <f t="shared" si="2"/>
        <v>24.27195547179705</v>
      </c>
      <c r="AC38" s="107">
        <f t="shared" si="3"/>
        <v>21.483928788436657</v>
      </c>
      <c r="AD38" s="115">
        <f t="shared" si="16"/>
        <v>88.513382505995622</v>
      </c>
      <c r="AE38" s="107">
        <f t="shared" si="4"/>
        <v>2.7880266833603931</v>
      </c>
      <c r="AF38" s="116">
        <f t="shared" si="17"/>
        <v>11.486617494004379</v>
      </c>
      <c r="AH38" s="117">
        <f t="shared" si="31"/>
        <v>4.2647353657859901E-5</v>
      </c>
      <c r="AI38" s="118">
        <f t="shared" si="18"/>
        <v>9.0203995859301232E-6</v>
      </c>
      <c r="AJ38" s="118">
        <f t="shared" si="32"/>
        <v>184890692.2740182</v>
      </c>
      <c r="AK38" s="118">
        <f>SUM(AJ38:AJ$42)/U38/U38</f>
        <v>8.7980194411349313E-2</v>
      </c>
      <c r="AL38" s="118">
        <f t="shared" si="33"/>
        <v>142462599.93762961</v>
      </c>
      <c r="AM38" s="118">
        <f>SUM(AL38:AL$42)/U38/U38</f>
        <v>7.10860066121171E-2</v>
      </c>
      <c r="AN38" s="118">
        <f t="shared" si="34"/>
        <v>5024000.5302708754</v>
      </c>
      <c r="AO38" s="119">
        <f>SUM(AN38:AN$42)/U38/U38</f>
        <v>1.927673413585896E-2</v>
      </c>
      <c r="AP38" s="106">
        <f t="shared" si="5"/>
        <v>23.69059094342381</v>
      </c>
      <c r="AQ38" s="107">
        <f t="shared" si="6"/>
        <v>24.853320000170289</v>
      </c>
      <c r="AR38" s="107">
        <f t="shared" si="7"/>
        <v>20.961354388947829</v>
      </c>
      <c r="AS38" s="107">
        <f t="shared" si="8"/>
        <v>22.006503187925485</v>
      </c>
      <c r="AT38" s="107">
        <f t="shared" si="9"/>
        <v>2.5158989525861926</v>
      </c>
      <c r="AU38" s="120">
        <f t="shared" si="10"/>
        <v>3.0601544141345935</v>
      </c>
    </row>
    <row r="39" spans="1:47" ht="14.45" customHeight="1" x14ac:dyDescent="0.15">
      <c r="A39" s="155"/>
      <c r="B39" s="99" t="s">
        <v>82</v>
      </c>
      <c r="C39" s="142">
        <v>2468</v>
      </c>
      <c r="D39" s="101">
        <v>16</v>
      </c>
      <c r="E39" s="101">
        <v>847</v>
      </c>
      <c r="F39" s="156">
        <v>14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6.4829821717990272E-3</v>
      </c>
      <c r="R39" s="109">
        <f t="shared" si="14"/>
        <v>6.5526827108494086E-3</v>
      </c>
      <c r="S39" s="110">
        <f t="shared" si="15"/>
        <v>1.6528925619834711E-2</v>
      </c>
      <c r="T39" s="111">
        <f t="shared" si="28"/>
        <v>3.2276951130620027E-2</v>
      </c>
      <c r="U39" s="112">
        <f t="shared" si="29"/>
        <v>92681.710046745851</v>
      </c>
      <c r="V39" s="112">
        <f t="shared" si="30"/>
        <v>456527.98371086281</v>
      </c>
      <c r="W39" s="113">
        <f>SUM(V39:V$42)</f>
        <v>1826544.5228397348</v>
      </c>
      <c r="X39" s="114">
        <f t="shared" si="0"/>
        <v>448982.06662473286</v>
      </c>
      <c r="Y39" s="112">
        <f>SUM(X39:X$42)</f>
        <v>1566085.5249674167</v>
      </c>
      <c r="Z39" s="112">
        <f t="shared" si="1"/>
        <v>7545.9170861299644</v>
      </c>
      <c r="AA39" s="113">
        <f>SUM(Z39:Z$42)</f>
        <v>260458.9978723184</v>
      </c>
      <c r="AB39" s="106">
        <f t="shared" si="2"/>
        <v>19.707712793802369</v>
      </c>
      <c r="AC39" s="107">
        <f t="shared" si="3"/>
        <v>16.897460396204714</v>
      </c>
      <c r="AD39" s="115">
        <f t="shared" si="16"/>
        <v>85.740342235546407</v>
      </c>
      <c r="AE39" s="107">
        <f t="shared" si="4"/>
        <v>2.8102523975976572</v>
      </c>
      <c r="AF39" s="116">
        <f t="shared" si="17"/>
        <v>14.259657764453612</v>
      </c>
      <c r="AH39" s="117">
        <f t="shared" si="31"/>
        <v>6.3010962236707666E-5</v>
      </c>
      <c r="AI39" s="118">
        <f t="shared" si="18"/>
        <v>1.9192113621828433E-5</v>
      </c>
      <c r="AJ39" s="118">
        <f t="shared" si="32"/>
        <v>167184688.63769206</v>
      </c>
      <c r="AK39" s="118">
        <f>SUM(AJ39:AJ$42)/U39/U39</f>
        <v>7.0044092998066215E-2</v>
      </c>
      <c r="AL39" s="118">
        <f t="shared" si="33"/>
        <v>121233684.92410666</v>
      </c>
      <c r="AM39" s="118">
        <f>SUM(AL39:AL$42)/U39/U39</f>
        <v>5.7400209810286672E-2</v>
      </c>
      <c r="AN39" s="118">
        <f t="shared" si="34"/>
        <v>8420653.7583578583</v>
      </c>
      <c r="AO39" s="119">
        <f>SUM(AN39:AN$42)/U39/U39</f>
        <v>1.9478024148105882E-2</v>
      </c>
      <c r="AP39" s="106">
        <f t="shared" si="5"/>
        <v>19.188982239794441</v>
      </c>
      <c r="AQ39" s="107">
        <f t="shared" si="6"/>
        <v>20.226443347810296</v>
      </c>
      <c r="AR39" s="107">
        <f t="shared" si="7"/>
        <v>16.427876914801036</v>
      </c>
      <c r="AS39" s="107">
        <f t="shared" si="8"/>
        <v>17.367043877608392</v>
      </c>
      <c r="AT39" s="107">
        <f t="shared" si="9"/>
        <v>2.5367075611130994</v>
      </c>
      <c r="AU39" s="120">
        <f t="shared" si="10"/>
        <v>3.0837972340822151</v>
      </c>
    </row>
    <row r="40" spans="1:47" ht="14.45" customHeight="1" x14ac:dyDescent="0.15">
      <c r="A40" s="155"/>
      <c r="B40" s="99" t="s">
        <v>83</v>
      </c>
      <c r="C40" s="142">
        <v>1722</v>
      </c>
      <c r="D40" s="101">
        <v>23</v>
      </c>
      <c r="E40" s="101">
        <v>557</v>
      </c>
      <c r="F40" s="156">
        <v>22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1.3356562137049941E-2</v>
      </c>
      <c r="R40" s="109">
        <f t="shared" si="14"/>
        <v>1.3014775725847309E-2</v>
      </c>
      <c r="S40" s="110">
        <f t="shared" si="15"/>
        <v>3.949730700179533E-2</v>
      </c>
      <c r="T40" s="111">
        <f t="shared" si="28"/>
        <v>6.3199754919704809E-2</v>
      </c>
      <c r="U40" s="112">
        <f t="shared" si="29"/>
        <v>89690.227020864739</v>
      </c>
      <c r="V40" s="112">
        <f t="shared" si="30"/>
        <v>435535.76994445705</v>
      </c>
      <c r="W40" s="113">
        <f>SUM(V40:V$42)</f>
        <v>1370016.5391288721</v>
      </c>
      <c r="X40" s="114">
        <f t="shared" si="0"/>
        <v>418333.27992869751</v>
      </c>
      <c r="Y40" s="112">
        <f>SUM(X40:X$42)</f>
        <v>1117103.4583426837</v>
      </c>
      <c r="Z40" s="112">
        <f t="shared" si="1"/>
        <v>17202.490015759522</v>
      </c>
      <c r="AA40" s="113">
        <f>SUM(Z40:Z$42)</f>
        <v>252913.08078618842</v>
      </c>
      <c r="AB40" s="106">
        <f t="shared" si="2"/>
        <v>15.274981284306078</v>
      </c>
      <c r="AC40" s="107">
        <f t="shared" si="3"/>
        <v>12.455130234900739</v>
      </c>
      <c r="AD40" s="115">
        <f t="shared" si="16"/>
        <v>81.53941404627102</v>
      </c>
      <c r="AE40" s="107">
        <f t="shared" si="4"/>
        <v>2.8198510494053379</v>
      </c>
      <c r="AF40" s="116">
        <f t="shared" si="17"/>
        <v>18.460585953728977</v>
      </c>
      <c r="AH40" s="117">
        <f t="shared" si="31"/>
        <v>1.6268591263599646E-4</v>
      </c>
      <c r="AI40" s="118">
        <f t="shared" si="18"/>
        <v>6.810999953572938E-5</v>
      </c>
      <c r="AJ40" s="118">
        <f t="shared" si="32"/>
        <v>235003063.39603788</v>
      </c>
      <c r="AK40" s="118">
        <f>SUM(AJ40:AJ$42)/U40/U40</f>
        <v>5.4011540259847703E-2</v>
      </c>
      <c r="AL40" s="118">
        <f t="shared" si="33"/>
        <v>157342154.71300411</v>
      </c>
      <c r="AM40" s="118">
        <f>SUM(AL40:AL$42)/U40/U40</f>
        <v>4.6222373547335119E-2</v>
      </c>
      <c r="AN40" s="118">
        <f t="shared" si="34"/>
        <v>23890734.647526976</v>
      </c>
      <c r="AO40" s="119">
        <f>SUM(AN40:AN$42)/U40/U40</f>
        <v>1.9752232811156976E-2</v>
      </c>
      <c r="AP40" s="106">
        <f t="shared" si="5"/>
        <v>14.819469777248099</v>
      </c>
      <c r="AQ40" s="107">
        <f t="shared" si="6"/>
        <v>15.730492791364057</v>
      </c>
      <c r="AR40" s="107">
        <f t="shared" si="7"/>
        <v>12.033742206808528</v>
      </c>
      <c r="AS40" s="107">
        <f t="shared" si="8"/>
        <v>12.876518262992951</v>
      </c>
      <c r="AT40" s="107">
        <f t="shared" si="9"/>
        <v>2.5443874809115341</v>
      </c>
      <c r="AU40" s="120">
        <f t="shared" si="10"/>
        <v>3.0953146178991418</v>
      </c>
    </row>
    <row r="41" spans="1:47" ht="14.45" customHeight="1" x14ac:dyDescent="0.15">
      <c r="A41" s="155"/>
      <c r="B41" s="99" t="s">
        <v>84</v>
      </c>
      <c r="C41" s="142">
        <v>1671</v>
      </c>
      <c r="D41" s="101">
        <v>43</v>
      </c>
      <c r="E41" s="101">
        <v>560</v>
      </c>
      <c r="F41" s="156">
        <v>58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2.5733093955715141E-2</v>
      </c>
      <c r="R41" s="109">
        <f t="shared" si="14"/>
        <v>2.6074945133174508E-2</v>
      </c>
      <c r="S41" s="110">
        <f t="shared" si="15"/>
        <v>0.10357142857142858</v>
      </c>
      <c r="T41" s="111">
        <f>5*R41/(1+5*(1-O41)*R41)</f>
        <v>0.1231119850045814</v>
      </c>
      <c r="U41" s="112">
        <f t="shared" si="29"/>
        <v>84021.826654453413</v>
      </c>
      <c r="V41" s="112">
        <f>5*U41*((1-T41)+O41*T41)</f>
        <v>396706.25615162164</v>
      </c>
      <c r="W41" s="113">
        <f>SUM(V41:V$42)</f>
        <v>934480.769184415</v>
      </c>
      <c r="X41" s="114">
        <f t="shared" si="0"/>
        <v>355618.82247877511</v>
      </c>
      <c r="Y41" s="112">
        <f>SUM(X41:X$42)</f>
        <v>698770.17841398611</v>
      </c>
      <c r="Z41" s="112">
        <f t="shared" si="1"/>
        <v>41087.433672846528</v>
      </c>
      <c r="AA41" s="113">
        <f>SUM(Z41:Z$42)</f>
        <v>235710.59077042891</v>
      </c>
      <c r="AB41" s="106">
        <f t="shared" si="2"/>
        <v>11.12188113961796</v>
      </c>
      <c r="AC41" s="107">
        <f t="shared" si="3"/>
        <v>8.3165316232380331</v>
      </c>
      <c r="AD41" s="115">
        <f t="shared" si="16"/>
        <v>74.776303746073907</v>
      </c>
      <c r="AE41" s="107">
        <f t="shared" si="4"/>
        <v>2.8053495163799265</v>
      </c>
      <c r="AF41" s="116">
        <f t="shared" si="17"/>
        <v>25.223696253926082</v>
      </c>
      <c r="AH41" s="117">
        <f>IF(D41=0,0,T41*T41*(1-T41)/D41)</f>
        <v>3.0908387347591517E-4</v>
      </c>
      <c r="AI41" s="118">
        <f t="shared" si="18"/>
        <v>1.6579354956268224E-4</v>
      </c>
      <c r="AJ41" s="118">
        <f>U41*U41*((1-O41)*5+AB42)^2*AH41</f>
        <v>199483958.78613243</v>
      </c>
      <c r="AK41" s="118">
        <f>SUM(AJ41:AJ$42)/U41/U41</f>
        <v>2.8256849618160319E-2</v>
      </c>
      <c r="AL41" s="118">
        <f>U41*U41*((1-O41)*5*(1-S41)+AC42)^2*AH41+V41*V41*AI41</f>
        <v>123621968.82955873</v>
      </c>
      <c r="AM41" s="118">
        <f>SUM(AL41:AL$42)/U41/U41</f>
        <v>3.038191122852275E-2</v>
      </c>
      <c r="AN41" s="118">
        <f>U41*U41*((1-O41)*5*S41+AE42)^2*AH41+V41*V41*AI41</f>
        <v>44138661.059569582</v>
      </c>
      <c r="AO41" s="119">
        <f>SUM(AN41:AN$42)/U41/U41</f>
        <v>1.9123121857802336E-2</v>
      </c>
      <c r="AP41" s="106">
        <f t="shared" si="5"/>
        <v>10.79240957256987</v>
      </c>
      <c r="AQ41" s="107">
        <f t="shared" si="6"/>
        <v>11.45135270666605</v>
      </c>
      <c r="AR41" s="107">
        <f t="shared" si="7"/>
        <v>7.9748956324883862</v>
      </c>
      <c r="AS41" s="107">
        <f t="shared" si="8"/>
        <v>8.6581676139876809</v>
      </c>
      <c r="AT41" s="107">
        <f t="shared" si="9"/>
        <v>2.5343082189196808</v>
      </c>
      <c r="AU41" s="120">
        <f t="shared" si="10"/>
        <v>3.0763908138401721</v>
      </c>
    </row>
    <row r="42" spans="1:47" ht="14.45" customHeight="1" thickBot="1" x14ac:dyDescent="0.2">
      <c r="A42" s="157"/>
      <c r="B42" s="158" t="s">
        <v>85</v>
      </c>
      <c r="C42" s="159">
        <v>2206</v>
      </c>
      <c r="D42" s="160">
        <v>266</v>
      </c>
      <c r="E42" s="160">
        <v>735</v>
      </c>
      <c r="F42" s="161">
        <v>266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0.12058023572076156</v>
      </c>
      <c r="R42" s="168">
        <f t="shared" si="14"/>
        <v>0.13700488030904498</v>
      </c>
      <c r="S42" s="169">
        <f t="shared" si="15"/>
        <v>0.3619047619047619</v>
      </c>
      <c r="T42" s="165">
        <v>1</v>
      </c>
      <c r="U42" s="170">
        <f>U41*(1-T41)</f>
        <v>73677.73279131281</v>
      </c>
      <c r="V42" s="170">
        <f>U42/R42</f>
        <v>537774.51303279342</v>
      </c>
      <c r="W42" s="171">
        <f>SUM(V42:V$42)</f>
        <v>537774.51303279342</v>
      </c>
      <c r="X42" s="165">
        <f t="shared" si="0"/>
        <v>343151.355935211</v>
      </c>
      <c r="Y42" s="170">
        <f>SUM(X42:X$42)</f>
        <v>343151.355935211</v>
      </c>
      <c r="Z42" s="170">
        <f t="shared" si="1"/>
        <v>194623.15709758239</v>
      </c>
      <c r="AA42" s="171">
        <f>SUM(Z42:Z$42)</f>
        <v>194623.15709758239</v>
      </c>
      <c r="AB42" s="172">
        <f t="shared" si="2"/>
        <v>7.2990100625924974</v>
      </c>
      <c r="AC42" s="166">
        <f t="shared" si="3"/>
        <v>4.6574635637494977</v>
      </c>
      <c r="AD42" s="173">
        <f t="shared" si="16"/>
        <v>63.809523809523803</v>
      </c>
      <c r="AE42" s="166">
        <f t="shared" si="4"/>
        <v>2.6415464988429993</v>
      </c>
      <c r="AF42" s="174">
        <f t="shared" si="17"/>
        <v>36.190476190476197</v>
      </c>
      <c r="AH42" s="175">
        <f>0</f>
        <v>0</v>
      </c>
      <c r="AI42" s="176">
        <f t="shared" si="18"/>
        <v>3.1419007512301967E-4</v>
      </c>
      <c r="AJ42" s="176">
        <v>0</v>
      </c>
      <c r="AK42" s="176">
        <f>(1-R42)/R42/R42/D42</f>
        <v>0.17284412718509035</v>
      </c>
      <c r="AL42" s="176">
        <f>V42*V42*AI42</f>
        <v>90864218.03323397</v>
      </c>
      <c r="AM42" s="176">
        <f>(1-S42)*(1-S42)*(1-R42)/R42/R42/D42+AI42/R42/R42</f>
        <v>8.7114819545445837E-2</v>
      </c>
      <c r="AN42" s="176">
        <f>V42*V42*AI42</f>
        <v>90864218.03323397</v>
      </c>
      <c r="AO42" s="177">
        <f>S42*S42*(1-R42)/R42/R42/D42+AI42/R42/R42</f>
        <v>3.937691775146851E-2</v>
      </c>
      <c r="AP42" s="172">
        <f t="shared" si="5"/>
        <v>6.4841493389137552</v>
      </c>
      <c r="AQ42" s="166">
        <f t="shared" si="6"/>
        <v>8.1138707862712387</v>
      </c>
      <c r="AR42" s="166">
        <f t="shared" si="7"/>
        <v>4.0789652571264057</v>
      </c>
      <c r="AS42" s="166">
        <f t="shared" si="8"/>
        <v>5.2359618703725896</v>
      </c>
      <c r="AT42" s="166">
        <f t="shared" si="9"/>
        <v>2.25261158496403</v>
      </c>
      <c r="AU42" s="178">
        <f t="shared" si="10"/>
        <v>3.0304814127219686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78.836057619928908</v>
      </c>
      <c r="D47" s="194">
        <f t="shared" ref="D47:E82" si="35">AP7</f>
        <v>77.024358373538291</v>
      </c>
      <c r="E47" s="195">
        <f t="shared" si="35"/>
        <v>80.647756866319526</v>
      </c>
      <c r="F47" s="196">
        <f>AC7</f>
        <v>77.654535773529872</v>
      </c>
      <c r="G47" s="194">
        <f t="shared" ref="G47:H82" si="36">AR7</f>
        <v>75.904630463499529</v>
      </c>
      <c r="H47" s="194">
        <f t="shared" si="36"/>
        <v>79.404441083560215</v>
      </c>
      <c r="I47" s="197">
        <f t="shared" ref="I47:J82" si="37">AD7</f>
        <v>98.501292578460493</v>
      </c>
      <c r="J47" s="196">
        <f t="shared" si="37"/>
        <v>1.1815218463990484</v>
      </c>
      <c r="K47" s="194">
        <f t="shared" ref="K47:L82" si="38">AT7</f>
        <v>0.99068074353240965</v>
      </c>
      <c r="L47" s="194">
        <f t="shared" si="38"/>
        <v>1.3723629492656872</v>
      </c>
      <c r="M47" s="198">
        <f>AF7</f>
        <v>1.498707421539522</v>
      </c>
    </row>
    <row r="48" spans="1:47" ht="14.45" customHeight="1" x14ac:dyDescent="0.25">
      <c r="A48" s="75"/>
      <c r="B48" s="99">
        <v>5</v>
      </c>
      <c r="C48" s="199">
        <f>AB8</f>
        <v>74.247526786113355</v>
      </c>
      <c r="D48" s="199">
        <f t="shared" si="35"/>
        <v>72.615619203003732</v>
      </c>
      <c r="E48" s="200">
        <f t="shared" si="35"/>
        <v>75.879434369222977</v>
      </c>
      <c r="F48" s="201">
        <f>AC8</f>
        <v>73.059774539724472</v>
      </c>
      <c r="G48" s="199">
        <f t="shared" si="36"/>
        <v>71.491220968286513</v>
      </c>
      <c r="H48" s="199">
        <f t="shared" si="36"/>
        <v>74.628328111162432</v>
      </c>
      <c r="I48" s="202">
        <f t="shared" si="37"/>
        <v>98.400280389392009</v>
      </c>
      <c r="J48" s="201">
        <f t="shared" si="37"/>
        <v>1.1877522463888943</v>
      </c>
      <c r="K48" s="199">
        <f t="shared" si="38"/>
        <v>0.996295897833958</v>
      </c>
      <c r="L48" s="199">
        <f t="shared" si="38"/>
        <v>1.3792085949438306</v>
      </c>
      <c r="M48" s="203">
        <f>AF8</f>
        <v>1.5997196106080154</v>
      </c>
    </row>
    <row r="49" spans="1:13" ht="14.45" customHeight="1" x14ac:dyDescent="0.25">
      <c r="A49" s="75"/>
      <c r="B49" s="99">
        <v>10</v>
      </c>
      <c r="C49" s="199">
        <f t="shared" ref="C49:C62" si="39">AB9</f>
        <v>69.247526786113355</v>
      </c>
      <c r="D49" s="199">
        <f t="shared" si="35"/>
        <v>67.615619203003732</v>
      </c>
      <c r="E49" s="200">
        <f t="shared" si="35"/>
        <v>70.879434369222977</v>
      </c>
      <c r="F49" s="201">
        <f t="shared" ref="F49:F62" si="40">AC9</f>
        <v>68.059774539724472</v>
      </c>
      <c r="G49" s="199">
        <f t="shared" si="36"/>
        <v>66.491220968286513</v>
      </c>
      <c r="H49" s="199">
        <f t="shared" si="36"/>
        <v>69.628328111162432</v>
      </c>
      <c r="I49" s="202">
        <f t="shared" si="37"/>
        <v>98.28477304314778</v>
      </c>
      <c r="J49" s="201">
        <f t="shared" si="37"/>
        <v>1.1877522463888943</v>
      </c>
      <c r="K49" s="199">
        <f t="shared" si="38"/>
        <v>0.996295897833958</v>
      </c>
      <c r="L49" s="199">
        <f t="shared" si="38"/>
        <v>1.3792085949438306</v>
      </c>
      <c r="M49" s="203">
        <f t="shared" ref="M49:M62" si="41">AF9</f>
        <v>1.7152269568522436</v>
      </c>
    </row>
    <row r="50" spans="1:13" ht="14.45" customHeight="1" x14ac:dyDescent="0.25">
      <c r="A50" s="75"/>
      <c r="B50" s="99">
        <v>15</v>
      </c>
      <c r="C50" s="199">
        <f t="shared" si="39"/>
        <v>64.247526786113369</v>
      </c>
      <c r="D50" s="199">
        <f t="shared" si="35"/>
        <v>62.615619203003753</v>
      </c>
      <c r="E50" s="200">
        <f t="shared" si="35"/>
        <v>65.879434369222992</v>
      </c>
      <c r="F50" s="201">
        <f t="shared" si="40"/>
        <v>63.059774539724472</v>
      </c>
      <c r="G50" s="199">
        <f t="shared" si="36"/>
        <v>61.491220968286505</v>
      </c>
      <c r="H50" s="199">
        <f t="shared" si="36"/>
        <v>64.628328111162432</v>
      </c>
      <c r="I50" s="202">
        <f t="shared" si="37"/>
        <v>98.151287207765918</v>
      </c>
      <c r="J50" s="201">
        <f t="shared" si="37"/>
        <v>1.1877522463888943</v>
      </c>
      <c r="K50" s="199">
        <f t="shared" si="38"/>
        <v>0.996295897833958</v>
      </c>
      <c r="L50" s="199">
        <f t="shared" si="38"/>
        <v>1.3792085949438306</v>
      </c>
      <c r="M50" s="203">
        <f t="shared" si="41"/>
        <v>1.8487127922340789</v>
      </c>
    </row>
    <row r="51" spans="1:13" ht="14.45" customHeight="1" x14ac:dyDescent="0.25">
      <c r="A51" s="75"/>
      <c r="B51" s="99">
        <v>20</v>
      </c>
      <c r="C51" s="199">
        <f t="shared" si="39"/>
        <v>59.247526786113369</v>
      </c>
      <c r="D51" s="199">
        <f t="shared" si="35"/>
        <v>57.615619203003753</v>
      </c>
      <c r="E51" s="200">
        <f t="shared" si="35"/>
        <v>60.879434369222984</v>
      </c>
      <c r="F51" s="201">
        <f t="shared" si="40"/>
        <v>58.059774539724465</v>
      </c>
      <c r="G51" s="199">
        <f t="shared" si="36"/>
        <v>56.491220968286498</v>
      </c>
      <c r="H51" s="199">
        <f t="shared" si="36"/>
        <v>59.628328111162432</v>
      </c>
      <c r="I51" s="202">
        <f t="shared" si="37"/>
        <v>97.995271177011745</v>
      </c>
      <c r="J51" s="201">
        <f t="shared" si="37"/>
        <v>1.1877522463888943</v>
      </c>
      <c r="K51" s="199">
        <f t="shared" si="38"/>
        <v>0.996295897833958</v>
      </c>
      <c r="L51" s="199">
        <f t="shared" si="38"/>
        <v>1.3792085949438306</v>
      </c>
      <c r="M51" s="203">
        <f t="shared" si="41"/>
        <v>2.0047288229882425</v>
      </c>
    </row>
    <row r="52" spans="1:13" ht="14.45" customHeight="1" x14ac:dyDescent="0.25">
      <c r="A52" s="75"/>
      <c r="B52" s="99">
        <v>25</v>
      </c>
      <c r="C52" s="199">
        <f t="shared" si="39"/>
        <v>54.891394330323877</v>
      </c>
      <c r="D52" s="199">
        <f t="shared" si="35"/>
        <v>53.506245499366983</v>
      </c>
      <c r="E52" s="200">
        <f t="shared" si="35"/>
        <v>56.27654316128077</v>
      </c>
      <c r="F52" s="201">
        <f t="shared" si="40"/>
        <v>53.690147072373065</v>
      </c>
      <c r="G52" s="199">
        <f t="shared" si="36"/>
        <v>52.369296322578627</v>
      </c>
      <c r="H52" s="199">
        <f t="shared" si="36"/>
        <v>55.010997822167504</v>
      </c>
      <c r="I52" s="202">
        <f t="shared" si="37"/>
        <v>97.811592741255609</v>
      </c>
      <c r="J52" s="201">
        <f t="shared" si="37"/>
        <v>1.2012472579508053</v>
      </c>
      <c r="K52" s="199">
        <f t="shared" si="38"/>
        <v>1.0085313274045933</v>
      </c>
      <c r="L52" s="199">
        <f t="shared" si="38"/>
        <v>1.3939631884970174</v>
      </c>
      <c r="M52" s="203">
        <f t="shared" si="41"/>
        <v>2.1884072587443737</v>
      </c>
    </row>
    <row r="53" spans="1:13" ht="14.45" customHeight="1" x14ac:dyDescent="0.25">
      <c r="A53" s="75"/>
      <c r="B53" s="99">
        <v>30</v>
      </c>
      <c r="C53" s="199">
        <f t="shared" si="39"/>
        <v>49.891394330323884</v>
      </c>
      <c r="D53" s="199">
        <f t="shared" si="35"/>
        <v>48.50624549936699</v>
      </c>
      <c r="E53" s="200">
        <f t="shared" si="35"/>
        <v>51.276543161280777</v>
      </c>
      <c r="F53" s="201">
        <f t="shared" si="40"/>
        <v>48.690147072373072</v>
      </c>
      <c r="G53" s="199">
        <f t="shared" si="36"/>
        <v>47.369296322578634</v>
      </c>
      <c r="H53" s="199">
        <f t="shared" si="36"/>
        <v>50.010997822167511</v>
      </c>
      <c r="I53" s="202">
        <f t="shared" si="37"/>
        <v>97.592275633754539</v>
      </c>
      <c r="J53" s="201">
        <f t="shared" si="37"/>
        <v>1.2012472579508053</v>
      </c>
      <c r="K53" s="199">
        <f t="shared" si="38"/>
        <v>1.0085313274045933</v>
      </c>
      <c r="L53" s="199">
        <f t="shared" si="38"/>
        <v>1.3939631884970174</v>
      </c>
      <c r="M53" s="203">
        <f t="shared" si="41"/>
        <v>2.4077243662454424</v>
      </c>
    </row>
    <row r="54" spans="1:13" ht="14.45" customHeight="1" x14ac:dyDescent="0.25">
      <c r="A54" s="75"/>
      <c r="B54" s="99">
        <v>35</v>
      </c>
      <c r="C54" s="199">
        <f t="shared" si="39"/>
        <v>45.325885456460199</v>
      </c>
      <c r="D54" s="199">
        <f t="shared" si="35"/>
        <v>44.06567767457765</v>
      </c>
      <c r="E54" s="200">
        <f t="shared" si="35"/>
        <v>46.586093238342748</v>
      </c>
      <c r="F54" s="201">
        <f t="shared" si="40"/>
        <v>44.113596787444472</v>
      </c>
      <c r="G54" s="199">
        <f t="shared" si="36"/>
        <v>42.918070706179172</v>
      </c>
      <c r="H54" s="199">
        <f t="shared" si="36"/>
        <v>45.309122868709771</v>
      </c>
      <c r="I54" s="202">
        <f t="shared" si="37"/>
        <v>97.325394403645475</v>
      </c>
      <c r="J54" s="201">
        <f t="shared" si="37"/>
        <v>1.2122886690157284</v>
      </c>
      <c r="K54" s="199">
        <f t="shared" si="38"/>
        <v>1.0184098706922771</v>
      </c>
      <c r="L54" s="199">
        <f t="shared" si="38"/>
        <v>1.4061674673391797</v>
      </c>
      <c r="M54" s="203">
        <f t="shared" si="41"/>
        <v>2.6746055963545299</v>
      </c>
    </row>
    <row r="55" spans="1:13" ht="14.45" customHeight="1" x14ac:dyDescent="0.25">
      <c r="A55" s="75"/>
      <c r="B55" s="99">
        <v>40</v>
      </c>
      <c r="C55" s="199">
        <f t="shared" si="39"/>
        <v>40.677641775592569</v>
      </c>
      <c r="D55" s="199">
        <f t="shared" si="35"/>
        <v>39.505134579579597</v>
      </c>
      <c r="E55" s="200">
        <f t="shared" si="35"/>
        <v>41.850148971605542</v>
      </c>
      <c r="F55" s="201">
        <f t="shared" si="40"/>
        <v>39.455366657926398</v>
      </c>
      <c r="G55" s="199">
        <f t="shared" si="36"/>
        <v>38.347794030162568</v>
      </c>
      <c r="H55" s="199">
        <f t="shared" si="36"/>
        <v>40.562939285690227</v>
      </c>
      <c r="I55" s="202">
        <f t="shared" si="37"/>
        <v>96.995216378547383</v>
      </c>
      <c r="J55" s="201">
        <f t="shared" si="37"/>
        <v>1.2222751176661584</v>
      </c>
      <c r="K55" s="199">
        <f t="shared" si="38"/>
        <v>1.027293852651896</v>
      </c>
      <c r="L55" s="199">
        <f t="shared" si="38"/>
        <v>1.4172563826804208</v>
      </c>
      <c r="M55" s="203">
        <f t="shared" si="41"/>
        <v>3.0047836214525812</v>
      </c>
    </row>
    <row r="56" spans="1:13" ht="14.45" customHeight="1" x14ac:dyDescent="0.25">
      <c r="A56" s="75"/>
      <c r="B56" s="99">
        <v>45</v>
      </c>
      <c r="C56" s="199">
        <f t="shared" si="39"/>
        <v>36.042966458051808</v>
      </c>
      <c r="D56" s="199">
        <f t="shared" si="35"/>
        <v>34.934463518652734</v>
      </c>
      <c r="E56" s="200">
        <f t="shared" si="35"/>
        <v>37.151469397450882</v>
      </c>
      <c r="F56" s="201">
        <f t="shared" si="40"/>
        <v>34.808944989235165</v>
      </c>
      <c r="G56" s="199">
        <f t="shared" si="36"/>
        <v>33.765498414153953</v>
      </c>
      <c r="H56" s="199">
        <f t="shared" si="36"/>
        <v>35.852391564316378</v>
      </c>
      <c r="I56" s="202">
        <f t="shared" si="37"/>
        <v>96.576248877148203</v>
      </c>
      <c r="J56" s="201">
        <f t="shared" si="37"/>
        <v>1.2340214688166378</v>
      </c>
      <c r="K56" s="199">
        <f t="shared" si="38"/>
        <v>1.037619989659446</v>
      </c>
      <c r="L56" s="199">
        <f t="shared" si="38"/>
        <v>1.4304229479738295</v>
      </c>
      <c r="M56" s="203">
        <f t="shared" si="41"/>
        <v>3.4237511228517761</v>
      </c>
    </row>
    <row r="57" spans="1:13" ht="14.45" customHeight="1" x14ac:dyDescent="0.25">
      <c r="A57" s="75"/>
      <c r="B57" s="99">
        <v>50</v>
      </c>
      <c r="C57" s="199">
        <f t="shared" si="39"/>
        <v>31.560948014094119</v>
      </c>
      <c r="D57" s="199">
        <f t="shared" si="35"/>
        <v>30.532393986581539</v>
      </c>
      <c r="E57" s="200">
        <f t="shared" si="35"/>
        <v>32.5895020416067</v>
      </c>
      <c r="F57" s="201">
        <f t="shared" si="40"/>
        <v>30.313423221304618</v>
      </c>
      <c r="G57" s="199">
        <f t="shared" si="36"/>
        <v>29.349829497831156</v>
      </c>
      <c r="H57" s="199">
        <f t="shared" si="36"/>
        <v>31.277016944778079</v>
      </c>
      <c r="I57" s="202">
        <f t="shared" si="37"/>
        <v>96.047251837199582</v>
      </c>
      <c r="J57" s="201">
        <f t="shared" si="37"/>
        <v>1.247524792789501</v>
      </c>
      <c r="K57" s="199">
        <f t="shared" si="38"/>
        <v>1.0493071113245407</v>
      </c>
      <c r="L57" s="199">
        <f t="shared" si="38"/>
        <v>1.4457424742544613</v>
      </c>
      <c r="M57" s="203">
        <f t="shared" si="41"/>
        <v>3.95274816280042</v>
      </c>
    </row>
    <row r="58" spans="1:13" ht="14.45" customHeight="1" x14ac:dyDescent="0.25">
      <c r="A58" s="75"/>
      <c r="B58" s="99">
        <v>55</v>
      </c>
      <c r="C58" s="199">
        <f t="shared" si="39"/>
        <v>27.030075272615036</v>
      </c>
      <c r="D58" s="199">
        <f t="shared" si="35"/>
        <v>26.070512050646865</v>
      </c>
      <c r="E58" s="200">
        <f t="shared" si="35"/>
        <v>27.989638494583208</v>
      </c>
      <c r="F58" s="201">
        <f t="shared" si="40"/>
        <v>25.767851741976049</v>
      </c>
      <c r="G58" s="199">
        <f t="shared" si="36"/>
        <v>24.872634960307607</v>
      </c>
      <c r="H58" s="199">
        <f t="shared" si="36"/>
        <v>26.66306852364449</v>
      </c>
      <c r="I58" s="202">
        <f t="shared" si="37"/>
        <v>95.330299609199457</v>
      </c>
      <c r="J58" s="201">
        <f t="shared" si="37"/>
        <v>1.2622235306389844</v>
      </c>
      <c r="K58" s="199">
        <f t="shared" si="38"/>
        <v>1.0620757385880217</v>
      </c>
      <c r="L58" s="199">
        <f t="shared" si="38"/>
        <v>1.4623713226899471</v>
      </c>
      <c r="M58" s="203">
        <f t="shared" si="41"/>
        <v>4.6697003908005392</v>
      </c>
    </row>
    <row r="59" spans="1:13" ht="14.45" customHeight="1" x14ac:dyDescent="0.25">
      <c r="A59" s="75"/>
      <c r="B59" s="99">
        <v>60</v>
      </c>
      <c r="C59" s="199">
        <f t="shared" si="39"/>
        <v>22.720347116393825</v>
      </c>
      <c r="D59" s="199">
        <f t="shared" si="35"/>
        <v>21.845962688189051</v>
      </c>
      <c r="E59" s="200">
        <f t="shared" si="35"/>
        <v>23.594731544598599</v>
      </c>
      <c r="F59" s="201">
        <f t="shared" si="40"/>
        <v>21.434018539642324</v>
      </c>
      <c r="G59" s="199">
        <f t="shared" si="36"/>
        <v>20.622279694388272</v>
      </c>
      <c r="H59" s="199">
        <f t="shared" si="36"/>
        <v>22.245757384896375</v>
      </c>
      <c r="I59" s="202">
        <f t="shared" si="37"/>
        <v>94.338429029443162</v>
      </c>
      <c r="J59" s="201">
        <f t="shared" si="37"/>
        <v>1.2863285767514983</v>
      </c>
      <c r="K59" s="199">
        <f t="shared" si="38"/>
        <v>1.0829303079647794</v>
      </c>
      <c r="L59" s="199">
        <f t="shared" si="38"/>
        <v>1.4897268455382171</v>
      </c>
      <c r="M59" s="203">
        <f t="shared" si="41"/>
        <v>5.6615709705568289</v>
      </c>
    </row>
    <row r="60" spans="1:13" ht="14.45" customHeight="1" x14ac:dyDescent="0.25">
      <c r="A60" s="75"/>
      <c r="B60" s="99">
        <v>65</v>
      </c>
      <c r="C60" s="199">
        <f t="shared" si="39"/>
        <v>19.049366904280834</v>
      </c>
      <c r="D60" s="199">
        <f t="shared" si="35"/>
        <v>18.324949081656417</v>
      </c>
      <c r="E60" s="200">
        <f t="shared" si="35"/>
        <v>19.773784726905252</v>
      </c>
      <c r="F60" s="201">
        <f t="shared" si="40"/>
        <v>17.711802825580243</v>
      </c>
      <c r="G60" s="199">
        <f t="shared" si="36"/>
        <v>17.044200866238246</v>
      </c>
      <c r="H60" s="199">
        <f t="shared" si="36"/>
        <v>18.37940478492224</v>
      </c>
      <c r="I60" s="202">
        <f t="shared" si="37"/>
        <v>92.978432903195269</v>
      </c>
      <c r="J60" s="201">
        <f t="shared" si="37"/>
        <v>1.3375640787005934</v>
      </c>
      <c r="K60" s="199">
        <f t="shared" si="38"/>
        <v>1.1267836320843245</v>
      </c>
      <c r="L60" s="199">
        <f t="shared" si="38"/>
        <v>1.5483445253168622</v>
      </c>
      <c r="M60" s="203">
        <f t="shared" si="41"/>
        <v>7.0215670968047332</v>
      </c>
    </row>
    <row r="61" spans="1:13" ht="14.45" customHeight="1" x14ac:dyDescent="0.25">
      <c r="A61" s="75"/>
      <c r="B61" s="99">
        <v>70</v>
      </c>
      <c r="C61" s="199">
        <f t="shared" si="39"/>
        <v>15.164281740809299</v>
      </c>
      <c r="D61" s="199">
        <f t="shared" si="35"/>
        <v>14.524114614972964</v>
      </c>
      <c r="E61" s="200">
        <f t="shared" si="35"/>
        <v>15.804448866645634</v>
      </c>
      <c r="F61" s="201">
        <f t="shared" si="40"/>
        <v>13.818696773175198</v>
      </c>
      <c r="G61" s="199">
        <f t="shared" si="36"/>
        <v>13.23055278208037</v>
      </c>
      <c r="H61" s="199">
        <f t="shared" si="36"/>
        <v>14.406840764270026</v>
      </c>
      <c r="I61" s="202">
        <f t="shared" si="37"/>
        <v>91.126615881760259</v>
      </c>
      <c r="J61" s="201">
        <f t="shared" si="37"/>
        <v>1.3455849676341032</v>
      </c>
      <c r="K61" s="199">
        <f t="shared" si="38"/>
        <v>1.1284839148613584</v>
      </c>
      <c r="L61" s="199">
        <f t="shared" si="38"/>
        <v>1.562686020406848</v>
      </c>
      <c r="M61" s="203">
        <f t="shared" si="41"/>
        <v>8.8733841182397537</v>
      </c>
    </row>
    <row r="62" spans="1:13" ht="14.45" customHeight="1" x14ac:dyDescent="0.25">
      <c r="A62" s="75"/>
      <c r="B62" s="99">
        <v>75</v>
      </c>
      <c r="C62" s="199">
        <f t="shared" si="39"/>
        <v>11.341805077248976</v>
      </c>
      <c r="D62" s="199">
        <f t="shared" si="35"/>
        <v>10.761120060479461</v>
      </c>
      <c r="E62" s="200">
        <f t="shared" si="35"/>
        <v>11.922490094018491</v>
      </c>
      <c r="F62" s="201">
        <f t="shared" si="40"/>
        <v>10.043147065625895</v>
      </c>
      <c r="G62" s="199">
        <f t="shared" si="36"/>
        <v>9.5089881906549181</v>
      </c>
      <c r="H62" s="199">
        <f t="shared" si="36"/>
        <v>10.577305940596872</v>
      </c>
      <c r="I62" s="202">
        <f t="shared" si="37"/>
        <v>88.549811932245987</v>
      </c>
      <c r="J62" s="201">
        <f t="shared" si="37"/>
        <v>1.2986580116230833</v>
      </c>
      <c r="K62" s="199">
        <f t="shared" si="38"/>
        <v>1.0745842012165485</v>
      </c>
      <c r="L62" s="199">
        <f t="shared" si="38"/>
        <v>1.522731822029618</v>
      </c>
      <c r="M62" s="203">
        <f t="shared" si="41"/>
        <v>11.450188067754032</v>
      </c>
    </row>
    <row r="63" spans="1:13" ht="14.45" customHeight="1" x14ac:dyDescent="0.25">
      <c r="A63" s="75"/>
      <c r="B63" s="99">
        <v>80</v>
      </c>
      <c r="C63" s="199">
        <f>AB23</f>
        <v>8.228189341053719</v>
      </c>
      <c r="D63" s="199">
        <f t="shared" si="35"/>
        <v>7.7725837744768835</v>
      </c>
      <c r="E63" s="200">
        <f t="shared" si="35"/>
        <v>8.6837949076305545</v>
      </c>
      <c r="F63" s="201">
        <f>AC23</f>
        <v>6.9706925076114494</v>
      </c>
      <c r="G63" s="199">
        <f t="shared" si="36"/>
        <v>6.5364047472475146</v>
      </c>
      <c r="H63" s="199">
        <f t="shared" si="36"/>
        <v>7.4049802679753842</v>
      </c>
      <c r="I63" s="202">
        <f t="shared" si="37"/>
        <v>84.717210782108339</v>
      </c>
      <c r="J63" s="201">
        <f t="shared" si="37"/>
        <v>1.2574968334422674</v>
      </c>
      <c r="K63" s="199">
        <f t="shared" si="38"/>
        <v>1.0223024622669574</v>
      </c>
      <c r="L63" s="199">
        <f t="shared" si="38"/>
        <v>1.4926912046175773</v>
      </c>
      <c r="M63" s="203">
        <f>AF23</f>
        <v>15.282789217891645</v>
      </c>
    </row>
    <row r="64" spans="1:13" ht="14.45" customHeight="1" x14ac:dyDescent="0.25">
      <c r="A64" s="51"/>
      <c r="B64" s="121">
        <v>85</v>
      </c>
      <c r="C64" s="204">
        <f>AB24</f>
        <v>5.5973108254069484</v>
      </c>
      <c r="D64" s="204">
        <f t="shared" si="35"/>
        <v>4.7961174366887924</v>
      </c>
      <c r="E64" s="205">
        <f t="shared" si="35"/>
        <v>6.3985042141251043</v>
      </c>
      <c r="F64" s="206">
        <f>AC24</f>
        <v>4.4016004633231107</v>
      </c>
      <c r="G64" s="204">
        <f t="shared" si="36"/>
        <v>3.7237014042627723</v>
      </c>
      <c r="H64" s="204">
        <f t="shared" si="36"/>
        <v>5.0794995223834487</v>
      </c>
      <c r="I64" s="207">
        <f t="shared" si="37"/>
        <v>78.637770897832809</v>
      </c>
      <c r="J64" s="206">
        <f t="shared" si="37"/>
        <v>1.1957103620838372</v>
      </c>
      <c r="K64" s="204">
        <f t="shared" si="38"/>
        <v>0.89257801588622943</v>
      </c>
      <c r="L64" s="204">
        <f t="shared" si="38"/>
        <v>1.4988427082814448</v>
      </c>
      <c r="M64" s="208">
        <f>AF24</f>
        <v>21.362229102167181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87.140942706260958</v>
      </c>
      <c r="D65" s="210">
        <f t="shared" si="35"/>
        <v>85.809350268372086</v>
      </c>
      <c r="E65" s="211">
        <f t="shared" si="35"/>
        <v>88.47253514414983</v>
      </c>
      <c r="F65" s="212">
        <f>AC25</f>
        <v>84.488138313601596</v>
      </c>
      <c r="G65" s="210">
        <f t="shared" si="36"/>
        <v>83.23544520442627</v>
      </c>
      <c r="H65" s="210">
        <f t="shared" si="36"/>
        <v>85.740831422776921</v>
      </c>
      <c r="I65" s="213">
        <f t="shared" si="37"/>
        <v>96.955731358562915</v>
      </c>
      <c r="J65" s="212">
        <f t="shared" si="37"/>
        <v>2.6528043926593559</v>
      </c>
      <c r="K65" s="210">
        <f t="shared" si="38"/>
        <v>2.3852075607589249</v>
      </c>
      <c r="L65" s="210">
        <f t="shared" si="38"/>
        <v>2.9204012245597868</v>
      </c>
      <c r="M65" s="214">
        <f>AF25</f>
        <v>3.044268641437081</v>
      </c>
    </row>
    <row r="66" spans="1:13" ht="14.45" customHeight="1" x14ac:dyDescent="0.25">
      <c r="A66" s="155"/>
      <c r="B66" s="99">
        <v>5</v>
      </c>
      <c r="C66" s="199">
        <f>AB26</f>
        <v>82.600764814135374</v>
      </c>
      <c r="D66" s="199">
        <f t="shared" si="35"/>
        <v>81.613093282665844</v>
      </c>
      <c r="E66" s="200">
        <f t="shared" si="35"/>
        <v>83.588436345604904</v>
      </c>
      <c r="F66" s="201">
        <f>AC26</f>
        <v>79.933832652356827</v>
      </c>
      <c r="G66" s="199">
        <f t="shared" si="36"/>
        <v>79.028942519684009</v>
      </c>
      <c r="H66" s="199">
        <f t="shared" si="36"/>
        <v>80.838722785029645</v>
      </c>
      <c r="I66" s="202">
        <f t="shared" si="37"/>
        <v>96.771298464633389</v>
      </c>
      <c r="J66" s="201">
        <f t="shared" si="37"/>
        <v>2.6669321617785613</v>
      </c>
      <c r="K66" s="199">
        <f t="shared" si="38"/>
        <v>2.3993467293327759</v>
      </c>
      <c r="L66" s="199">
        <f t="shared" si="38"/>
        <v>2.9345175942243467</v>
      </c>
      <c r="M66" s="203">
        <f>AF26</f>
        <v>3.2287015353666217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77.600764814135374</v>
      </c>
      <c r="D67" s="199">
        <f t="shared" si="35"/>
        <v>76.613093282665844</v>
      </c>
      <c r="E67" s="200">
        <f t="shared" si="35"/>
        <v>78.588436345604904</v>
      </c>
      <c r="F67" s="201">
        <f t="shared" ref="F67:F80" si="43">AC27</f>
        <v>74.933832652356813</v>
      </c>
      <c r="G67" s="199">
        <f t="shared" si="36"/>
        <v>74.028942519683994</v>
      </c>
      <c r="H67" s="199">
        <f t="shared" si="36"/>
        <v>75.838722785029631</v>
      </c>
      <c r="I67" s="202">
        <f t="shared" si="37"/>
        <v>96.56326562223164</v>
      </c>
      <c r="J67" s="201">
        <f t="shared" si="37"/>
        <v>2.6669321617785613</v>
      </c>
      <c r="K67" s="199">
        <f t="shared" si="38"/>
        <v>2.3993467293327759</v>
      </c>
      <c r="L67" s="199">
        <f t="shared" si="38"/>
        <v>2.9345175942243467</v>
      </c>
      <c r="M67" s="203">
        <f t="shared" ref="M67:M80" si="44">AF27</f>
        <v>3.4367343777683566</v>
      </c>
    </row>
    <row r="68" spans="1:13" ht="14.45" customHeight="1" x14ac:dyDescent="0.25">
      <c r="A68" s="155"/>
      <c r="B68" s="99">
        <v>15</v>
      </c>
      <c r="C68" s="199">
        <f t="shared" si="42"/>
        <v>72.600764814135388</v>
      </c>
      <c r="D68" s="199">
        <f t="shared" si="35"/>
        <v>71.613093282665858</v>
      </c>
      <c r="E68" s="200">
        <f t="shared" si="35"/>
        <v>73.588436345604919</v>
      </c>
      <c r="F68" s="201">
        <f t="shared" si="43"/>
        <v>69.933832652356827</v>
      </c>
      <c r="G68" s="199">
        <f t="shared" si="36"/>
        <v>69.028942519684009</v>
      </c>
      <c r="H68" s="199">
        <f t="shared" si="36"/>
        <v>70.838722785029645</v>
      </c>
      <c r="I68" s="202">
        <f t="shared" si="37"/>
        <v>96.326578420205138</v>
      </c>
      <c r="J68" s="201">
        <f t="shared" si="37"/>
        <v>2.6669321617785613</v>
      </c>
      <c r="K68" s="199">
        <f t="shared" si="38"/>
        <v>2.3993467293327759</v>
      </c>
      <c r="L68" s="199">
        <f t="shared" si="38"/>
        <v>2.9345175942243467</v>
      </c>
      <c r="M68" s="203">
        <f t="shared" si="44"/>
        <v>3.6734215797948577</v>
      </c>
    </row>
    <row r="69" spans="1:13" ht="14.45" customHeight="1" x14ac:dyDescent="0.25">
      <c r="A69" s="155"/>
      <c r="B69" s="99">
        <v>20</v>
      </c>
      <c r="C69" s="199">
        <f t="shared" si="42"/>
        <v>67.600764814135388</v>
      </c>
      <c r="D69" s="199">
        <f t="shared" si="35"/>
        <v>66.613093282665858</v>
      </c>
      <c r="E69" s="200">
        <f t="shared" si="35"/>
        <v>68.588436345604919</v>
      </c>
      <c r="F69" s="201">
        <f t="shared" si="43"/>
        <v>64.933832652356827</v>
      </c>
      <c r="G69" s="199">
        <f t="shared" si="36"/>
        <v>64.028942519684009</v>
      </c>
      <c r="H69" s="199">
        <f t="shared" si="36"/>
        <v>65.838722785029645</v>
      </c>
      <c r="I69" s="202">
        <f t="shared" si="37"/>
        <v>96.054878714595688</v>
      </c>
      <c r="J69" s="201">
        <f t="shared" si="37"/>
        <v>2.6669321617785613</v>
      </c>
      <c r="K69" s="199">
        <f t="shared" si="38"/>
        <v>2.3993467293327759</v>
      </c>
      <c r="L69" s="199">
        <f t="shared" si="38"/>
        <v>2.9345175942243467</v>
      </c>
      <c r="M69" s="203">
        <f t="shared" si="44"/>
        <v>3.9451212854043081</v>
      </c>
    </row>
    <row r="70" spans="1:13" ht="14.45" customHeight="1" x14ac:dyDescent="0.25">
      <c r="A70" s="155"/>
      <c r="B70" s="99">
        <v>25</v>
      </c>
      <c r="C70" s="199">
        <f t="shared" si="42"/>
        <v>62.600764814135388</v>
      </c>
      <c r="D70" s="199">
        <f t="shared" si="35"/>
        <v>61.613093282665865</v>
      </c>
      <c r="E70" s="200">
        <f t="shared" si="35"/>
        <v>63.588436345604912</v>
      </c>
      <c r="F70" s="201">
        <f t="shared" si="43"/>
        <v>59.933832652356827</v>
      </c>
      <c r="G70" s="199">
        <f t="shared" si="36"/>
        <v>59.028942519684001</v>
      </c>
      <c r="H70" s="199">
        <f t="shared" si="36"/>
        <v>60.838722785029653</v>
      </c>
      <c r="I70" s="202">
        <f t="shared" si="37"/>
        <v>95.739777030365673</v>
      </c>
      <c r="J70" s="201">
        <f t="shared" si="37"/>
        <v>2.6669321617785613</v>
      </c>
      <c r="K70" s="199">
        <f t="shared" si="38"/>
        <v>2.3993467293327759</v>
      </c>
      <c r="L70" s="199">
        <f t="shared" si="38"/>
        <v>2.9345175942243467</v>
      </c>
      <c r="M70" s="203">
        <f t="shared" si="44"/>
        <v>4.2602229696343299</v>
      </c>
    </row>
    <row r="71" spans="1:13" ht="14.45" customHeight="1" x14ac:dyDescent="0.25">
      <c r="A71" s="155"/>
      <c r="B71" s="99">
        <v>30</v>
      </c>
      <c r="C71" s="199">
        <f t="shared" si="42"/>
        <v>57.600764814135381</v>
      </c>
      <c r="D71" s="199">
        <f t="shared" si="35"/>
        <v>56.613093282665858</v>
      </c>
      <c r="E71" s="200">
        <f t="shared" si="35"/>
        <v>58.588436345604904</v>
      </c>
      <c r="F71" s="201">
        <f t="shared" si="43"/>
        <v>54.933832652356834</v>
      </c>
      <c r="G71" s="199">
        <f t="shared" si="36"/>
        <v>54.028942519684009</v>
      </c>
      <c r="H71" s="199">
        <f t="shared" si="36"/>
        <v>55.83872278502966</v>
      </c>
      <c r="I71" s="202">
        <f t="shared" si="37"/>
        <v>95.369970918990163</v>
      </c>
      <c r="J71" s="201">
        <f t="shared" si="37"/>
        <v>2.6669321617785613</v>
      </c>
      <c r="K71" s="199">
        <f t="shared" si="38"/>
        <v>2.3993467293327759</v>
      </c>
      <c r="L71" s="199">
        <f t="shared" si="38"/>
        <v>2.9345175942243467</v>
      </c>
      <c r="M71" s="203">
        <f t="shared" si="44"/>
        <v>4.630029081009857</v>
      </c>
    </row>
    <row r="72" spans="1:13" ht="14.45" customHeight="1" x14ac:dyDescent="0.25">
      <c r="A72" s="155"/>
      <c r="B72" s="99">
        <v>35</v>
      </c>
      <c r="C72" s="199">
        <f t="shared" si="42"/>
        <v>52.600764814135388</v>
      </c>
      <c r="D72" s="199">
        <f t="shared" si="35"/>
        <v>51.613093282665865</v>
      </c>
      <c r="E72" s="200">
        <f t="shared" si="35"/>
        <v>53.588436345604912</v>
      </c>
      <c r="F72" s="201">
        <f t="shared" si="43"/>
        <v>49.933832652356827</v>
      </c>
      <c r="G72" s="199">
        <f t="shared" si="36"/>
        <v>49.028942519684001</v>
      </c>
      <c r="H72" s="199">
        <f t="shared" si="36"/>
        <v>50.838722785029653</v>
      </c>
      <c r="I72" s="202">
        <f t="shared" si="37"/>
        <v>94.929860485485037</v>
      </c>
      <c r="J72" s="201">
        <f t="shared" si="37"/>
        <v>2.6669321617785613</v>
      </c>
      <c r="K72" s="199">
        <f t="shared" si="38"/>
        <v>2.3993467293327759</v>
      </c>
      <c r="L72" s="199">
        <f t="shared" si="38"/>
        <v>2.9345175942243467</v>
      </c>
      <c r="M72" s="203">
        <f t="shared" si="44"/>
        <v>5.0701395145149624</v>
      </c>
    </row>
    <row r="73" spans="1:13" ht="14.45" customHeight="1" x14ac:dyDescent="0.25">
      <c r="A73" s="155"/>
      <c r="B73" s="99">
        <v>40</v>
      </c>
      <c r="C73" s="199">
        <f t="shared" si="42"/>
        <v>47.797786270659209</v>
      </c>
      <c r="D73" s="199">
        <f t="shared" si="35"/>
        <v>46.884825779224016</v>
      </c>
      <c r="E73" s="200">
        <f t="shared" si="35"/>
        <v>48.710746762094402</v>
      </c>
      <c r="F73" s="201">
        <f t="shared" si="43"/>
        <v>45.120333971364829</v>
      </c>
      <c r="G73" s="199">
        <f t="shared" si="36"/>
        <v>44.288979413640135</v>
      </c>
      <c r="H73" s="199">
        <f t="shared" si="36"/>
        <v>45.951688529089523</v>
      </c>
      <c r="I73" s="202">
        <f t="shared" si="37"/>
        <v>94.398375932866287</v>
      </c>
      <c r="J73" s="201">
        <f t="shared" si="37"/>
        <v>2.6774522992943877</v>
      </c>
      <c r="K73" s="199">
        <f t="shared" si="38"/>
        <v>2.4096069543657475</v>
      </c>
      <c r="L73" s="199">
        <f t="shared" si="38"/>
        <v>2.9452976442230279</v>
      </c>
      <c r="M73" s="203">
        <f t="shared" si="44"/>
        <v>5.601624067133729</v>
      </c>
    </row>
    <row r="74" spans="1:13" ht="14.45" customHeight="1" x14ac:dyDescent="0.25">
      <c r="A74" s="155"/>
      <c r="B74" s="99">
        <v>45</v>
      </c>
      <c r="C74" s="199">
        <f t="shared" si="42"/>
        <v>42.942912047422936</v>
      </c>
      <c r="D74" s="199">
        <f t="shared" si="35"/>
        <v>42.072453433871964</v>
      </c>
      <c r="E74" s="200">
        <f t="shared" si="35"/>
        <v>43.813370660973909</v>
      </c>
      <c r="F74" s="201">
        <f t="shared" si="43"/>
        <v>40.256846206921296</v>
      </c>
      <c r="G74" s="199">
        <f t="shared" si="36"/>
        <v>39.467046415050625</v>
      </c>
      <c r="H74" s="199">
        <f t="shared" si="36"/>
        <v>41.046645998791966</v>
      </c>
      <c r="I74" s="202">
        <f t="shared" si="37"/>
        <v>93.745030990130914</v>
      </c>
      <c r="J74" s="201">
        <f t="shared" si="37"/>
        <v>2.6860658405016373</v>
      </c>
      <c r="K74" s="199">
        <f t="shared" si="38"/>
        <v>2.4178914082921743</v>
      </c>
      <c r="L74" s="199">
        <f t="shared" si="38"/>
        <v>2.9542402727111003</v>
      </c>
      <c r="M74" s="203">
        <f t="shared" si="44"/>
        <v>6.2549690098690727</v>
      </c>
    </row>
    <row r="75" spans="1:13" ht="14.45" customHeight="1" x14ac:dyDescent="0.25">
      <c r="A75" s="155"/>
      <c r="B75" s="99">
        <v>50</v>
      </c>
      <c r="C75" s="199">
        <f t="shared" si="42"/>
        <v>37.942912047422944</v>
      </c>
      <c r="D75" s="199">
        <f t="shared" si="35"/>
        <v>37.072453433871971</v>
      </c>
      <c r="E75" s="200">
        <f t="shared" si="35"/>
        <v>38.813370660973916</v>
      </c>
      <c r="F75" s="201">
        <f t="shared" si="43"/>
        <v>35.258750968826064</v>
      </c>
      <c r="G75" s="199">
        <f t="shared" si="36"/>
        <v>34.468995279452308</v>
      </c>
      <c r="H75" s="199">
        <f t="shared" si="36"/>
        <v>36.04850665819982</v>
      </c>
      <c r="I75" s="202">
        <f t="shared" si="37"/>
        <v>92.925790526457007</v>
      </c>
      <c r="J75" s="201">
        <f t="shared" si="37"/>
        <v>2.6841610785968757</v>
      </c>
      <c r="K75" s="199">
        <f t="shared" si="38"/>
        <v>2.4161165603725197</v>
      </c>
      <c r="L75" s="199">
        <f t="shared" si="38"/>
        <v>2.9522055968212317</v>
      </c>
      <c r="M75" s="203">
        <f t="shared" si="44"/>
        <v>7.0742094735429832</v>
      </c>
    </row>
    <row r="76" spans="1:13" ht="14.45" customHeight="1" x14ac:dyDescent="0.25">
      <c r="A76" s="155"/>
      <c r="B76" s="99">
        <v>55</v>
      </c>
      <c r="C76" s="199">
        <f t="shared" si="42"/>
        <v>33.374738625315672</v>
      </c>
      <c r="D76" s="199">
        <f t="shared" si="35"/>
        <v>32.603326158325181</v>
      </c>
      <c r="E76" s="200">
        <f t="shared" si="35"/>
        <v>34.146151092306162</v>
      </c>
      <c r="F76" s="201">
        <f t="shared" si="43"/>
        <v>30.659466960887006</v>
      </c>
      <c r="G76" s="199">
        <f t="shared" si="36"/>
        <v>29.96357922594494</v>
      </c>
      <c r="H76" s="199">
        <f t="shared" si="36"/>
        <v>31.355354695829071</v>
      </c>
      <c r="I76" s="202">
        <f t="shared" si="37"/>
        <v>91.8642908491003</v>
      </c>
      <c r="J76" s="201">
        <f t="shared" si="37"/>
        <v>2.7152716644286672</v>
      </c>
      <c r="K76" s="199">
        <f t="shared" si="38"/>
        <v>2.4459936653920646</v>
      </c>
      <c r="L76" s="199">
        <f t="shared" si="38"/>
        <v>2.9845496634652697</v>
      </c>
      <c r="M76" s="203">
        <f t="shared" si="44"/>
        <v>8.1357091508997108</v>
      </c>
    </row>
    <row r="77" spans="1:13" ht="14.45" customHeight="1" x14ac:dyDescent="0.25">
      <c r="A77" s="155"/>
      <c r="B77" s="99">
        <v>60</v>
      </c>
      <c r="C77" s="199">
        <f t="shared" si="42"/>
        <v>28.83861509779895</v>
      </c>
      <c r="D77" s="199">
        <f t="shared" si="35"/>
        <v>28.171276190055629</v>
      </c>
      <c r="E77" s="200">
        <f t="shared" si="35"/>
        <v>29.505954005542272</v>
      </c>
      <c r="F77" s="201">
        <f t="shared" si="43"/>
        <v>26.086096192214956</v>
      </c>
      <c r="G77" s="199">
        <f t="shared" si="36"/>
        <v>25.486655876291277</v>
      </c>
      <c r="H77" s="199">
        <f t="shared" si="36"/>
        <v>26.685536508138636</v>
      </c>
      <c r="I77" s="202">
        <f t="shared" si="37"/>
        <v>90.455440054075027</v>
      </c>
      <c r="J77" s="201">
        <f t="shared" si="37"/>
        <v>2.7525189055839974</v>
      </c>
      <c r="K77" s="199">
        <f t="shared" si="38"/>
        <v>2.4818226254148872</v>
      </c>
      <c r="L77" s="199">
        <f t="shared" si="38"/>
        <v>3.0232151857531075</v>
      </c>
      <c r="M77" s="203">
        <f t="shared" si="44"/>
        <v>9.5445599459249966</v>
      </c>
    </row>
    <row r="78" spans="1:13" ht="14.45" customHeight="1" x14ac:dyDescent="0.25">
      <c r="A78" s="155"/>
      <c r="B78" s="99">
        <v>65</v>
      </c>
      <c r="C78" s="199">
        <f t="shared" si="42"/>
        <v>24.27195547179705</v>
      </c>
      <c r="D78" s="199">
        <f t="shared" si="35"/>
        <v>23.69059094342381</v>
      </c>
      <c r="E78" s="200">
        <f t="shared" si="35"/>
        <v>24.853320000170289</v>
      </c>
      <c r="F78" s="201">
        <f t="shared" si="43"/>
        <v>21.483928788436657</v>
      </c>
      <c r="G78" s="199">
        <f t="shared" si="36"/>
        <v>20.961354388947829</v>
      </c>
      <c r="H78" s="199">
        <f t="shared" si="36"/>
        <v>22.006503187925485</v>
      </c>
      <c r="I78" s="202">
        <f t="shared" si="37"/>
        <v>88.513382505995622</v>
      </c>
      <c r="J78" s="201">
        <f t="shared" si="37"/>
        <v>2.7880266833603931</v>
      </c>
      <c r="K78" s="199">
        <f t="shared" si="38"/>
        <v>2.5158989525861926</v>
      </c>
      <c r="L78" s="199">
        <f t="shared" si="38"/>
        <v>3.0601544141345935</v>
      </c>
      <c r="M78" s="203">
        <f t="shared" si="44"/>
        <v>11.486617494004379</v>
      </c>
    </row>
    <row r="79" spans="1:13" ht="14.45" customHeight="1" x14ac:dyDescent="0.25">
      <c r="A79" s="155"/>
      <c r="B79" s="99">
        <v>70</v>
      </c>
      <c r="C79" s="199">
        <f t="shared" si="42"/>
        <v>19.707712793802369</v>
      </c>
      <c r="D79" s="199">
        <f t="shared" si="35"/>
        <v>19.188982239794441</v>
      </c>
      <c r="E79" s="200">
        <f t="shared" si="35"/>
        <v>20.226443347810296</v>
      </c>
      <c r="F79" s="201">
        <f t="shared" si="43"/>
        <v>16.897460396204714</v>
      </c>
      <c r="G79" s="199">
        <f t="shared" si="36"/>
        <v>16.427876914801036</v>
      </c>
      <c r="H79" s="199">
        <f t="shared" si="36"/>
        <v>17.367043877608392</v>
      </c>
      <c r="I79" s="202">
        <f t="shared" si="37"/>
        <v>85.740342235546407</v>
      </c>
      <c r="J79" s="201">
        <f t="shared" si="37"/>
        <v>2.8102523975976572</v>
      </c>
      <c r="K79" s="199">
        <f t="shared" si="38"/>
        <v>2.5367075611130994</v>
      </c>
      <c r="L79" s="199">
        <f t="shared" si="38"/>
        <v>3.0837972340822151</v>
      </c>
      <c r="M79" s="203">
        <f t="shared" si="44"/>
        <v>14.259657764453612</v>
      </c>
    </row>
    <row r="80" spans="1:13" ht="14.45" customHeight="1" x14ac:dyDescent="0.25">
      <c r="A80" s="155"/>
      <c r="B80" s="99">
        <v>75</v>
      </c>
      <c r="C80" s="199">
        <f t="shared" si="42"/>
        <v>15.274981284306078</v>
      </c>
      <c r="D80" s="199">
        <f t="shared" si="35"/>
        <v>14.819469777248099</v>
      </c>
      <c r="E80" s="200">
        <f t="shared" si="35"/>
        <v>15.730492791364057</v>
      </c>
      <c r="F80" s="201">
        <f t="shared" si="43"/>
        <v>12.455130234900739</v>
      </c>
      <c r="G80" s="199">
        <f t="shared" si="36"/>
        <v>12.033742206808528</v>
      </c>
      <c r="H80" s="199">
        <f t="shared" si="36"/>
        <v>12.876518262992951</v>
      </c>
      <c r="I80" s="202">
        <f t="shared" si="37"/>
        <v>81.53941404627102</v>
      </c>
      <c r="J80" s="201">
        <f t="shared" si="37"/>
        <v>2.8198510494053379</v>
      </c>
      <c r="K80" s="199">
        <f t="shared" si="38"/>
        <v>2.5443874809115341</v>
      </c>
      <c r="L80" s="199">
        <f t="shared" si="38"/>
        <v>3.0953146178991418</v>
      </c>
      <c r="M80" s="203">
        <f t="shared" si="44"/>
        <v>18.460585953728977</v>
      </c>
    </row>
    <row r="81" spans="1:13" ht="14.45" customHeight="1" x14ac:dyDescent="0.25">
      <c r="A81" s="155"/>
      <c r="B81" s="99">
        <v>80</v>
      </c>
      <c r="C81" s="199">
        <f>AB41</f>
        <v>11.12188113961796</v>
      </c>
      <c r="D81" s="199">
        <f t="shared" si="35"/>
        <v>10.79240957256987</v>
      </c>
      <c r="E81" s="200">
        <f t="shared" si="35"/>
        <v>11.45135270666605</v>
      </c>
      <c r="F81" s="201">
        <f>AC41</f>
        <v>8.3165316232380331</v>
      </c>
      <c r="G81" s="199">
        <f t="shared" si="36"/>
        <v>7.9748956324883862</v>
      </c>
      <c r="H81" s="199">
        <f t="shared" si="36"/>
        <v>8.6581676139876809</v>
      </c>
      <c r="I81" s="202">
        <f t="shared" si="37"/>
        <v>74.776303746073907</v>
      </c>
      <c r="J81" s="201">
        <f t="shared" si="37"/>
        <v>2.8053495163799265</v>
      </c>
      <c r="K81" s="199">
        <f t="shared" si="38"/>
        <v>2.5343082189196808</v>
      </c>
      <c r="L81" s="199">
        <f t="shared" si="38"/>
        <v>3.0763908138401721</v>
      </c>
      <c r="M81" s="203">
        <f>AF41</f>
        <v>25.223696253926082</v>
      </c>
    </row>
    <row r="82" spans="1:13" ht="14.45" customHeight="1" thickBot="1" x14ac:dyDescent="0.3">
      <c r="A82" s="157"/>
      <c r="B82" s="215">
        <v>85</v>
      </c>
      <c r="C82" s="216">
        <f>AB42</f>
        <v>7.2990100625924974</v>
      </c>
      <c r="D82" s="216">
        <f t="shared" si="35"/>
        <v>6.4841493389137552</v>
      </c>
      <c r="E82" s="217">
        <f t="shared" si="35"/>
        <v>8.1138707862712387</v>
      </c>
      <c r="F82" s="218">
        <f>AC42</f>
        <v>4.6574635637494977</v>
      </c>
      <c r="G82" s="216">
        <f t="shared" si="36"/>
        <v>4.0789652571264057</v>
      </c>
      <c r="H82" s="216">
        <f t="shared" si="36"/>
        <v>5.2359618703725896</v>
      </c>
      <c r="I82" s="219">
        <f t="shared" si="37"/>
        <v>63.809523809523803</v>
      </c>
      <c r="J82" s="218">
        <f t="shared" si="37"/>
        <v>2.6415464988429993</v>
      </c>
      <c r="K82" s="216">
        <f t="shared" si="38"/>
        <v>2.25261158496403</v>
      </c>
      <c r="L82" s="216">
        <f t="shared" si="38"/>
        <v>3.0304814127219686</v>
      </c>
      <c r="M82" s="220">
        <f>AF42</f>
        <v>36.190476190476197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" right="0.7" top="0.75" bottom="0.75" header="0.3" footer="0.3"/>
  <pageSetup paperSize="9" scale="5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2D484-A486-48D0-9247-B1345AAA501F}">
  <sheetPr>
    <pageSetUpPr fitToPage="1"/>
  </sheetPr>
  <dimension ref="A1:AU84"/>
  <sheetViews>
    <sheetView view="pageBreakPreview" topLeftCell="A69" zoomScaleNormal="100" zoomScaleSheetLayoutView="100" workbookViewId="0">
      <selection activeCell="I9" sqref="I9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11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113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81</v>
      </c>
      <c r="D7" s="78">
        <v>0</v>
      </c>
      <c r="E7" s="78">
        <v>24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8229677.2172734048</v>
      </c>
      <c r="X7" s="92">
        <f t="shared" ref="X7:X42" si="0">V7*(1-S7)</f>
        <v>500000</v>
      </c>
      <c r="Y7" s="90">
        <f>SUM(X7:X$24)</f>
        <v>8087577.9349805471</v>
      </c>
      <c r="Z7" s="90">
        <f t="shared" ref="Z7:Z42" si="1">V7*S7</f>
        <v>0</v>
      </c>
      <c r="AA7" s="91">
        <f>SUM(Z7:Z$24)</f>
        <v>142099.28229285884</v>
      </c>
      <c r="AB7" s="84">
        <f t="shared" ref="AB7:AB42" si="2">W7/U7</f>
        <v>82.296772172734052</v>
      </c>
      <c r="AC7" s="85">
        <f t="shared" ref="AC7:AC42" si="3">Y7/U7</f>
        <v>80.87577934980547</v>
      </c>
      <c r="AD7" s="93">
        <f>AC7/AB7*100</f>
        <v>98.273331036670513</v>
      </c>
      <c r="AE7" s="85">
        <f t="shared" ref="AE7:AE42" si="4">AA7/U7</f>
        <v>1.4209928229285884</v>
      </c>
      <c r="AF7" s="94">
        <f>AE7/AB7*100</f>
        <v>1.7266689633295011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7.6192987448319878</v>
      </c>
      <c r="AL7" s="96">
        <f>U7*U7*((1-O7)*5*(1-S7)+AC8)^2*AH7+V7*V7*AI7</f>
        <v>0</v>
      </c>
      <c r="AM7" s="96">
        <f>SUM(AL7:AL$24)/U7/U7</f>
        <v>6.8606175419576108</v>
      </c>
      <c r="AN7" s="96">
        <f>U7*U7*((1-O7)*5*S7+AE8)^2*AH7+V7*V7*AI7</f>
        <v>0</v>
      </c>
      <c r="AO7" s="97">
        <f>SUM(AN7:AN$24)/U7/U7</f>
        <v>0.12043188842695947</v>
      </c>
      <c r="AP7" s="84">
        <f t="shared" ref="AP7:AP42" si="5">AB7-1.96*SQRT(AK7)</f>
        <v>76.886569028845045</v>
      </c>
      <c r="AQ7" s="85">
        <f t="shared" ref="AQ7:AQ42" si="6">AB7+1.96*SQRT(AK7)</f>
        <v>87.706975316623058</v>
      </c>
      <c r="AR7" s="85">
        <f t="shared" ref="AR7:AR42" si="7">AC7-1.96*SQRT(AM7)</f>
        <v>75.741994357308769</v>
      </c>
      <c r="AS7" s="85">
        <f t="shared" ref="AS7:AS42" si="8">AC7+1.96*SQRT(AM7)</f>
        <v>86.00956434230217</v>
      </c>
      <c r="AT7" s="85">
        <f t="shared" ref="AT7:AT42" si="9">AE7-1.96*SQRT(AO7)</f>
        <v>0.74080818433329687</v>
      </c>
      <c r="AU7" s="98">
        <f t="shared" ref="AU7:AU42" si="10">AE7+1.96*SQRT(AO7)</f>
        <v>2.1011774615238799</v>
      </c>
    </row>
    <row r="8" spans="1:47" ht="14.45" customHeight="1" x14ac:dyDescent="0.25">
      <c r="A8" s="75"/>
      <c r="B8" s="99" t="s">
        <v>69</v>
      </c>
      <c r="C8" s="100">
        <v>88</v>
      </c>
      <c r="D8" s="101">
        <v>0</v>
      </c>
      <c r="E8" s="101">
        <v>30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100000</v>
      </c>
      <c r="V8" s="112">
        <f>5*U8*((1-T8)+O8*T8)</f>
        <v>500000</v>
      </c>
      <c r="W8" s="113">
        <f>SUM(V8:V$24)</f>
        <v>7729677.2172734048</v>
      </c>
      <c r="X8" s="114">
        <f t="shared" si="0"/>
        <v>500000</v>
      </c>
      <c r="Y8" s="112">
        <f>SUM(X8:X$24)</f>
        <v>7587577.9349805471</v>
      </c>
      <c r="Z8" s="112">
        <f t="shared" si="1"/>
        <v>0</v>
      </c>
      <c r="AA8" s="113">
        <f>SUM(Z8:Z$24)</f>
        <v>142099.28229285884</v>
      </c>
      <c r="AB8" s="106">
        <f t="shared" si="2"/>
        <v>77.296772172734052</v>
      </c>
      <c r="AC8" s="107">
        <f t="shared" si="3"/>
        <v>75.87577934980547</v>
      </c>
      <c r="AD8" s="115">
        <f t="shared" ref="AD8:AD42" si="16">AC8/AB8*100</f>
        <v>98.161640152640388</v>
      </c>
      <c r="AE8" s="107">
        <f t="shared" si="4"/>
        <v>1.4209928229285884</v>
      </c>
      <c r="AF8" s="116">
        <f t="shared" ref="AF8:AF42" si="17">AE8/AB8*100</f>
        <v>1.8383598473596219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7.6192987448319878</v>
      </c>
      <c r="AL8" s="118">
        <f>U8*U8*((1-O8)*5*(1-S8)+AC9)^2*AH8+V8*V8*AI8</f>
        <v>0</v>
      </c>
      <c r="AM8" s="118">
        <f>SUM(AL8:AL$24)/U8/U8</f>
        <v>6.8606175419576108</v>
      </c>
      <c r="AN8" s="118">
        <f>U8*U8*((1-O8)*5*S8+AE9)^2*AH8+V8*V8*AI8</f>
        <v>0</v>
      </c>
      <c r="AO8" s="119">
        <f>SUM(AN8:AN$24)/U8/U8</f>
        <v>0.12043188842695947</v>
      </c>
      <c r="AP8" s="106">
        <f t="shared" si="5"/>
        <v>71.886569028845045</v>
      </c>
      <c r="AQ8" s="107">
        <f t="shared" si="6"/>
        <v>82.706975316623058</v>
      </c>
      <c r="AR8" s="107">
        <f t="shared" si="7"/>
        <v>70.741994357308769</v>
      </c>
      <c r="AS8" s="107">
        <f t="shared" si="8"/>
        <v>81.00956434230217</v>
      </c>
      <c r="AT8" s="107">
        <f t="shared" si="9"/>
        <v>0.74080818433329687</v>
      </c>
      <c r="AU8" s="120">
        <f t="shared" si="10"/>
        <v>2.1011774615238799</v>
      </c>
    </row>
    <row r="9" spans="1:47" ht="14.45" customHeight="1" x14ac:dyDescent="0.25">
      <c r="A9" s="75"/>
      <c r="B9" s="99" t="s">
        <v>70</v>
      </c>
      <c r="C9" s="100">
        <v>78</v>
      </c>
      <c r="D9" s="101">
        <v>0</v>
      </c>
      <c r="E9" s="101">
        <v>25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100000</v>
      </c>
      <c r="V9" s="112">
        <f t="shared" ref="V9:V22" si="21">5*U9*((1-T9)+O9*T9)</f>
        <v>500000</v>
      </c>
      <c r="W9" s="113">
        <f>SUM(V9:V$24)</f>
        <v>7229677.2172734058</v>
      </c>
      <c r="X9" s="114">
        <f t="shared" si="0"/>
        <v>500000</v>
      </c>
      <c r="Y9" s="112">
        <f>SUM(X9:X$24)</f>
        <v>7087577.934980548</v>
      </c>
      <c r="Z9" s="112">
        <f t="shared" si="1"/>
        <v>0</v>
      </c>
      <c r="AA9" s="113">
        <f>SUM(Z9:Z$24)</f>
        <v>142099.28229285884</v>
      </c>
      <c r="AB9" s="106">
        <f t="shared" si="2"/>
        <v>72.296772172734052</v>
      </c>
      <c r="AC9" s="107">
        <f t="shared" si="3"/>
        <v>70.875779349805484</v>
      </c>
      <c r="AD9" s="115">
        <f t="shared" si="16"/>
        <v>98.034500323840902</v>
      </c>
      <c r="AE9" s="107">
        <f t="shared" si="4"/>
        <v>1.4209928229285884</v>
      </c>
      <c r="AF9" s="116">
        <f t="shared" si="17"/>
        <v>1.9654996761591252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7.6192987448319878</v>
      </c>
      <c r="AL9" s="118">
        <f t="shared" ref="AL9:AL23" si="23">U9*U9*((1-O9)*5*(1-S9)+AC10)^2*AH9+V9*V9*AI9</f>
        <v>0</v>
      </c>
      <c r="AM9" s="118">
        <f>SUM(AL9:AL$24)/U9/U9</f>
        <v>6.8606175419576108</v>
      </c>
      <c r="AN9" s="118">
        <f t="shared" ref="AN9:AN23" si="24">U9*U9*((1-O9)*5*S9+AE10)^2*AH9+V9*V9*AI9</f>
        <v>0</v>
      </c>
      <c r="AO9" s="119">
        <f>SUM(AN9:AN$24)/U9/U9</f>
        <v>0.12043188842695947</v>
      </c>
      <c r="AP9" s="106">
        <f t="shared" si="5"/>
        <v>66.886569028845045</v>
      </c>
      <c r="AQ9" s="107">
        <f t="shared" si="6"/>
        <v>77.706975316623058</v>
      </c>
      <c r="AR9" s="107">
        <f t="shared" si="7"/>
        <v>65.741994357308783</v>
      </c>
      <c r="AS9" s="107">
        <f t="shared" si="8"/>
        <v>76.009564342302184</v>
      </c>
      <c r="AT9" s="107">
        <f t="shared" si="9"/>
        <v>0.74080818433329687</v>
      </c>
      <c r="AU9" s="120">
        <f t="shared" si="10"/>
        <v>2.1011774615238799</v>
      </c>
    </row>
    <row r="10" spans="1:47" ht="14.45" customHeight="1" x14ac:dyDescent="0.25">
      <c r="A10" s="75"/>
      <c r="B10" s="99" t="s">
        <v>71</v>
      </c>
      <c r="C10" s="100">
        <v>35</v>
      </c>
      <c r="D10" s="101">
        <v>0</v>
      </c>
      <c r="E10" s="101">
        <v>12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100000</v>
      </c>
      <c r="V10" s="112">
        <f t="shared" si="21"/>
        <v>500000</v>
      </c>
      <c r="W10" s="113">
        <f>SUM(V10:V$24)</f>
        <v>6729677.2172734048</v>
      </c>
      <c r="X10" s="114">
        <f t="shared" si="0"/>
        <v>500000</v>
      </c>
      <c r="Y10" s="112">
        <f>SUM(X10:X$24)</f>
        <v>6587577.9349805471</v>
      </c>
      <c r="Z10" s="112">
        <f t="shared" si="1"/>
        <v>0</v>
      </c>
      <c r="AA10" s="113">
        <f>SUM(Z10:Z$24)</f>
        <v>142099.28229285884</v>
      </c>
      <c r="AB10" s="106">
        <f t="shared" si="2"/>
        <v>67.296772172734052</v>
      </c>
      <c r="AC10" s="107">
        <f t="shared" si="3"/>
        <v>65.87577934980547</v>
      </c>
      <c r="AD10" s="115">
        <f t="shared" si="16"/>
        <v>97.88846808390565</v>
      </c>
      <c r="AE10" s="107">
        <f t="shared" si="4"/>
        <v>1.4209928229285884</v>
      </c>
      <c r="AF10" s="116">
        <f t="shared" si="17"/>
        <v>2.1115319160943615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7.6192987448319878</v>
      </c>
      <c r="AL10" s="118">
        <f t="shared" si="23"/>
        <v>0</v>
      </c>
      <c r="AM10" s="118">
        <f>SUM(AL10:AL$24)/U10/U10</f>
        <v>6.8606175419576108</v>
      </c>
      <c r="AN10" s="118">
        <f t="shared" si="24"/>
        <v>0</v>
      </c>
      <c r="AO10" s="119">
        <f>SUM(AN10:AN$24)/U10/U10</f>
        <v>0.12043188842695947</v>
      </c>
      <c r="AP10" s="106">
        <f t="shared" si="5"/>
        <v>61.886569028845038</v>
      </c>
      <c r="AQ10" s="107">
        <f t="shared" si="6"/>
        <v>72.706975316623058</v>
      </c>
      <c r="AR10" s="107">
        <f t="shared" si="7"/>
        <v>60.741994357308769</v>
      </c>
      <c r="AS10" s="107">
        <f t="shared" si="8"/>
        <v>71.00956434230217</v>
      </c>
      <c r="AT10" s="107">
        <f t="shared" si="9"/>
        <v>0.74080818433329687</v>
      </c>
      <c r="AU10" s="120">
        <f t="shared" si="10"/>
        <v>2.1011774615238799</v>
      </c>
    </row>
    <row r="11" spans="1:47" ht="14.45" customHeight="1" x14ac:dyDescent="0.25">
      <c r="A11" s="75"/>
      <c r="B11" s="99" t="s">
        <v>72</v>
      </c>
      <c r="C11" s="100">
        <v>26</v>
      </c>
      <c r="D11" s="101">
        <v>0</v>
      </c>
      <c r="E11" s="101">
        <v>12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>IF(E11&lt;0.5,0,F11/E11)</f>
        <v>0</v>
      </c>
      <c r="T11" s="111">
        <f t="shared" si="19"/>
        <v>0</v>
      </c>
      <c r="U11" s="112">
        <f t="shared" si="20"/>
        <v>100000</v>
      </c>
      <c r="V11" s="112">
        <f t="shared" si="21"/>
        <v>500000</v>
      </c>
      <c r="W11" s="113">
        <f>SUM(V11:V$24)</f>
        <v>6229677.2172734058</v>
      </c>
      <c r="X11" s="114">
        <f t="shared" si="0"/>
        <v>500000</v>
      </c>
      <c r="Y11" s="112">
        <f>SUM(X11:X$24)</f>
        <v>6087577.934980548</v>
      </c>
      <c r="Z11" s="112">
        <f t="shared" si="1"/>
        <v>0</v>
      </c>
      <c r="AA11" s="113">
        <f>SUM(Z11:Z$24)</f>
        <v>142099.28229285884</v>
      </c>
      <c r="AB11" s="106">
        <f t="shared" si="2"/>
        <v>62.296772172734059</v>
      </c>
      <c r="AC11" s="107">
        <f t="shared" si="3"/>
        <v>60.875779349805477</v>
      </c>
      <c r="AD11" s="115">
        <f t="shared" si="16"/>
        <v>97.718994462524464</v>
      </c>
      <c r="AE11" s="107">
        <f t="shared" si="4"/>
        <v>1.4209928229285884</v>
      </c>
      <c r="AF11" s="116">
        <f t="shared" si="17"/>
        <v>2.2810055374755454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7.6192987448319878</v>
      </c>
      <c r="AL11" s="118">
        <f t="shared" si="23"/>
        <v>0</v>
      </c>
      <c r="AM11" s="118">
        <f>SUM(AL11:AL$24)/U11/U11</f>
        <v>6.8606175419576108</v>
      </c>
      <c r="AN11" s="118">
        <f t="shared" si="24"/>
        <v>0</v>
      </c>
      <c r="AO11" s="119">
        <f>SUM(AN11:AN$24)/U11/U11</f>
        <v>0.12043188842695947</v>
      </c>
      <c r="AP11" s="106">
        <f t="shared" si="5"/>
        <v>56.886569028845045</v>
      </c>
      <c r="AQ11" s="107">
        <f t="shared" si="6"/>
        <v>67.706975316623073</v>
      </c>
      <c r="AR11" s="107">
        <f t="shared" si="7"/>
        <v>55.741994357308776</v>
      </c>
      <c r="AS11" s="107">
        <f t="shared" si="8"/>
        <v>66.009564342302184</v>
      </c>
      <c r="AT11" s="107">
        <f t="shared" si="9"/>
        <v>0.74080818433329687</v>
      </c>
      <c r="AU11" s="120">
        <f t="shared" si="10"/>
        <v>2.1011774615238799</v>
      </c>
    </row>
    <row r="12" spans="1:47" ht="14.45" customHeight="1" x14ac:dyDescent="0.25">
      <c r="A12" s="75"/>
      <c r="B12" s="99" t="s">
        <v>73</v>
      </c>
      <c r="C12" s="100">
        <v>68</v>
      </c>
      <c r="D12" s="101">
        <v>0</v>
      </c>
      <c r="E12" s="101">
        <v>22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100000</v>
      </c>
      <c r="V12" s="112">
        <f t="shared" si="21"/>
        <v>500000</v>
      </c>
      <c r="W12" s="113">
        <f>SUM(V12:V$24)</f>
        <v>5729677.2172734048</v>
      </c>
      <c r="X12" s="114">
        <f t="shared" si="0"/>
        <v>500000</v>
      </c>
      <c r="Y12" s="112">
        <f>SUM(X12:X$24)</f>
        <v>5587577.9349805471</v>
      </c>
      <c r="Z12" s="112">
        <f t="shared" si="1"/>
        <v>0</v>
      </c>
      <c r="AA12" s="113">
        <f>SUM(Z12:Z$24)</f>
        <v>142099.28229285884</v>
      </c>
      <c r="AB12" s="106">
        <f t="shared" si="2"/>
        <v>57.296772172734052</v>
      </c>
      <c r="AC12" s="107">
        <f t="shared" si="3"/>
        <v>55.87577934980547</v>
      </c>
      <c r="AD12" s="115">
        <f t="shared" si="16"/>
        <v>97.519942626707348</v>
      </c>
      <c r="AE12" s="107">
        <f t="shared" si="4"/>
        <v>1.4209928229285884</v>
      </c>
      <c r="AF12" s="116">
        <f t="shared" si="17"/>
        <v>2.4800573732926607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7.6192987448319878</v>
      </c>
      <c r="AL12" s="118">
        <f t="shared" si="23"/>
        <v>0</v>
      </c>
      <c r="AM12" s="118">
        <f>SUM(AL12:AL$24)/U12/U12</f>
        <v>6.8606175419576108</v>
      </c>
      <c r="AN12" s="118">
        <f t="shared" si="24"/>
        <v>0</v>
      </c>
      <c r="AO12" s="119">
        <f>SUM(AN12:AN$24)/U12/U12</f>
        <v>0.12043188842695947</v>
      </c>
      <c r="AP12" s="106">
        <f t="shared" si="5"/>
        <v>51.886569028845038</v>
      </c>
      <c r="AQ12" s="107">
        <f t="shared" si="6"/>
        <v>62.706975316623065</v>
      </c>
      <c r="AR12" s="107">
        <f t="shared" si="7"/>
        <v>50.741994357308769</v>
      </c>
      <c r="AS12" s="107">
        <f t="shared" si="8"/>
        <v>61.00956434230217</v>
      </c>
      <c r="AT12" s="107">
        <f t="shared" si="9"/>
        <v>0.74080818433329687</v>
      </c>
      <c r="AU12" s="120">
        <f t="shared" si="10"/>
        <v>2.1011774615238799</v>
      </c>
    </row>
    <row r="13" spans="1:47" ht="14.45" customHeight="1" x14ac:dyDescent="0.25">
      <c r="A13" s="75"/>
      <c r="B13" s="99" t="s">
        <v>74</v>
      </c>
      <c r="C13" s="100">
        <v>70</v>
      </c>
      <c r="D13" s="101">
        <v>0</v>
      </c>
      <c r="E13" s="101">
        <v>23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0</v>
      </c>
      <c r="R13" s="109">
        <f t="shared" si="14"/>
        <v>0</v>
      </c>
      <c r="S13" s="110">
        <f t="shared" si="15"/>
        <v>0</v>
      </c>
      <c r="T13" s="111">
        <f t="shared" si="19"/>
        <v>0</v>
      </c>
      <c r="U13" s="112">
        <f t="shared" si="20"/>
        <v>100000</v>
      </c>
      <c r="V13" s="112">
        <f t="shared" si="21"/>
        <v>500000</v>
      </c>
      <c r="W13" s="113">
        <f>SUM(V13:V$24)</f>
        <v>5229677.2172734058</v>
      </c>
      <c r="X13" s="114">
        <f t="shared" si="0"/>
        <v>500000</v>
      </c>
      <c r="Y13" s="112">
        <f>SUM(X13:X$24)</f>
        <v>5087577.9349805461</v>
      </c>
      <c r="Z13" s="112">
        <f t="shared" si="1"/>
        <v>0</v>
      </c>
      <c r="AA13" s="113">
        <f>SUM(Z13:Z$24)</f>
        <v>142099.28229285884</v>
      </c>
      <c r="AB13" s="106">
        <f t="shared" si="2"/>
        <v>52.296772172734059</v>
      </c>
      <c r="AC13" s="107">
        <f t="shared" si="3"/>
        <v>50.875779349805462</v>
      </c>
      <c r="AD13" s="115">
        <f t="shared" si="16"/>
        <v>97.282828817359672</v>
      </c>
      <c r="AE13" s="107">
        <f t="shared" si="4"/>
        <v>1.4209928229285884</v>
      </c>
      <c r="AF13" s="116">
        <f t="shared" si="17"/>
        <v>2.7171711826403135</v>
      </c>
      <c r="AH13" s="117">
        <f t="shared" si="25"/>
        <v>0</v>
      </c>
      <c r="AI13" s="118">
        <f t="shared" si="18"/>
        <v>0</v>
      </c>
      <c r="AJ13" s="118">
        <f t="shared" si="22"/>
        <v>0</v>
      </c>
      <c r="AK13" s="118">
        <f>SUM(AJ13:AJ$24)/U13/U13</f>
        <v>7.6192987448319878</v>
      </c>
      <c r="AL13" s="118">
        <f t="shared" si="23"/>
        <v>0</v>
      </c>
      <c r="AM13" s="118">
        <f>SUM(AL13:AL$24)/U13/U13</f>
        <v>6.8606175419576108</v>
      </c>
      <c r="AN13" s="118">
        <f t="shared" si="24"/>
        <v>0</v>
      </c>
      <c r="AO13" s="119">
        <f>SUM(AN13:AN$24)/U13/U13</f>
        <v>0.12043188842695947</v>
      </c>
      <c r="AP13" s="106">
        <f t="shared" si="5"/>
        <v>46.886569028845045</v>
      </c>
      <c r="AQ13" s="107">
        <f t="shared" si="6"/>
        <v>57.706975316623073</v>
      </c>
      <c r="AR13" s="107">
        <f t="shared" si="7"/>
        <v>45.741994357308762</v>
      </c>
      <c r="AS13" s="107">
        <f t="shared" si="8"/>
        <v>56.009564342302163</v>
      </c>
      <c r="AT13" s="107">
        <f t="shared" si="9"/>
        <v>0.74080818433329687</v>
      </c>
      <c r="AU13" s="120">
        <f t="shared" si="10"/>
        <v>2.1011774615238799</v>
      </c>
    </row>
    <row r="14" spans="1:47" ht="14.45" customHeight="1" x14ac:dyDescent="0.25">
      <c r="A14" s="75"/>
      <c r="B14" s="99" t="s">
        <v>75</v>
      </c>
      <c r="C14" s="100">
        <v>86</v>
      </c>
      <c r="D14" s="101">
        <v>0</v>
      </c>
      <c r="E14" s="101">
        <v>27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0</v>
      </c>
      <c r="R14" s="109">
        <f t="shared" si="14"/>
        <v>0</v>
      </c>
      <c r="S14" s="110">
        <f t="shared" si="15"/>
        <v>0</v>
      </c>
      <c r="T14" s="111">
        <f t="shared" si="19"/>
        <v>0</v>
      </c>
      <c r="U14" s="112">
        <f t="shared" si="20"/>
        <v>100000</v>
      </c>
      <c r="V14" s="112">
        <f t="shared" si="21"/>
        <v>500000</v>
      </c>
      <c r="W14" s="113">
        <f>SUM(V14:V$24)</f>
        <v>4729677.2172734048</v>
      </c>
      <c r="X14" s="114">
        <f t="shared" si="0"/>
        <v>500000</v>
      </c>
      <c r="Y14" s="112">
        <f>SUM(X14:X$24)</f>
        <v>4587577.9349805471</v>
      </c>
      <c r="Z14" s="112">
        <f t="shared" si="1"/>
        <v>0</v>
      </c>
      <c r="AA14" s="113">
        <f>SUM(Z14:Z$24)</f>
        <v>142099.28229285884</v>
      </c>
      <c r="AB14" s="106">
        <f t="shared" si="2"/>
        <v>47.296772172734052</v>
      </c>
      <c r="AC14" s="107">
        <f t="shared" si="3"/>
        <v>45.87577934980547</v>
      </c>
      <c r="AD14" s="115">
        <f t="shared" si="16"/>
        <v>96.995581817425233</v>
      </c>
      <c r="AE14" s="107">
        <f t="shared" si="4"/>
        <v>1.4209928229285884</v>
      </c>
      <c r="AF14" s="116">
        <f t="shared" si="17"/>
        <v>3.0044181825747751</v>
      </c>
      <c r="AH14" s="117">
        <f t="shared" si="25"/>
        <v>0</v>
      </c>
      <c r="AI14" s="118">
        <f t="shared" si="18"/>
        <v>0</v>
      </c>
      <c r="AJ14" s="118">
        <f t="shared" si="22"/>
        <v>0</v>
      </c>
      <c r="AK14" s="118">
        <f>SUM(AJ14:AJ$24)/U14/U14</f>
        <v>7.6192987448319878</v>
      </c>
      <c r="AL14" s="118">
        <f t="shared" si="23"/>
        <v>0</v>
      </c>
      <c r="AM14" s="118">
        <f>SUM(AL14:AL$24)/U14/U14</f>
        <v>6.8606175419576108</v>
      </c>
      <c r="AN14" s="118">
        <f t="shared" si="24"/>
        <v>0</v>
      </c>
      <c r="AO14" s="119">
        <f>SUM(AN14:AN$24)/U14/U14</f>
        <v>0.12043188842695947</v>
      </c>
      <c r="AP14" s="106">
        <f t="shared" si="5"/>
        <v>41.886569028845038</v>
      </c>
      <c r="AQ14" s="107">
        <f t="shared" si="6"/>
        <v>52.706975316623065</v>
      </c>
      <c r="AR14" s="107">
        <f t="shared" si="7"/>
        <v>40.741994357308769</v>
      </c>
      <c r="AS14" s="107">
        <f t="shared" si="8"/>
        <v>51.00956434230217</v>
      </c>
      <c r="AT14" s="107">
        <f t="shared" si="9"/>
        <v>0.74080818433329687</v>
      </c>
      <c r="AU14" s="120">
        <f t="shared" si="10"/>
        <v>2.1011774615238799</v>
      </c>
    </row>
    <row r="15" spans="1:47" ht="14.45" customHeight="1" x14ac:dyDescent="0.25">
      <c r="A15" s="75"/>
      <c r="B15" s="99" t="s">
        <v>76</v>
      </c>
      <c r="C15" s="100">
        <v>115</v>
      </c>
      <c r="D15" s="101">
        <v>1</v>
      </c>
      <c r="E15" s="101">
        <v>40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8.6956521739130436E-3</v>
      </c>
      <c r="R15" s="109">
        <f t="shared" si="14"/>
        <v>8.5358735641032496E-3</v>
      </c>
      <c r="S15" s="110">
        <f t="shared" si="15"/>
        <v>0</v>
      </c>
      <c r="T15" s="111">
        <f t="shared" si="19"/>
        <v>4.1844817646766244E-2</v>
      </c>
      <c r="U15" s="112">
        <f t="shared" si="20"/>
        <v>100000</v>
      </c>
      <c r="V15" s="112">
        <f t="shared" si="21"/>
        <v>490223.02559330757</v>
      </c>
      <c r="W15" s="113">
        <f>SUM(V15:V$24)</f>
        <v>4229677.2172734058</v>
      </c>
      <c r="X15" s="114">
        <f t="shared" si="0"/>
        <v>490223.02559330757</v>
      </c>
      <c r="Y15" s="112">
        <f>SUM(X15:X$24)</f>
        <v>4087577.9349805461</v>
      </c>
      <c r="Z15" s="112">
        <f t="shared" si="1"/>
        <v>0</v>
      </c>
      <c r="AA15" s="113">
        <f>SUM(Z15:Z$24)</f>
        <v>142099.28229285884</v>
      </c>
      <c r="AB15" s="106">
        <f t="shared" si="2"/>
        <v>42.296772172734059</v>
      </c>
      <c r="AC15" s="107">
        <f t="shared" si="3"/>
        <v>40.875779349805462</v>
      </c>
      <c r="AD15" s="115">
        <f t="shared" si="16"/>
        <v>96.640422543059643</v>
      </c>
      <c r="AE15" s="107">
        <f t="shared" si="4"/>
        <v>1.4209928229285884</v>
      </c>
      <c r="AF15" s="116">
        <f t="shared" si="17"/>
        <v>3.35957745694034</v>
      </c>
      <c r="AH15" s="117">
        <f t="shared" si="25"/>
        <v>1.6777189583645591E-3</v>
      </c>
      <c r="AI15" s="118">
        <f t="shared" si="18"/>
        <v>0</v>
      </c>
      <c r="AJ15" s="118">
        <f t="shared" si="22"/>
        <v>28705625430.783581</v>
      </c>
      <c r="AK15" s="118">
        <f>SUM(AJ15:AJ$24)/U15/U15</f>
        <v>7.6192987448319878</v>
      </c>
      <c r="AL15" s="118">
        <f t="shared" si="23"/>
        <v>26684128848.801708</v>
      </c>
      <c r="AM15" s="118">
        <f>SUM(AL15:AL$24)/U15/U15</f>
        <v>6.8606175419576108</v>
      </c>
      <c r="AN15" s="118">
        <f t="shared" si="24"/>
        <v>36900417.098013453</v>
      </c>
      <c r="AO15" s="119">
        <f>SUM(AN15:AN$24)/U15/U15</f>
        <v>0.12043188842695947</v>
      </c>
      <c r="AP15" s="106">
        <f t="shared" si="5"/>
        <v>36.886569028845045</v>
      </c>
      <c r="AQ15" s="107">
        <f t="shared" si="6"/>
        <v>47.706975316623073</v>
      </c>
      <c r="AR15" s="107">
        <f t="shared" si="7"/>
        <v>35.741994357308762</v>
      </c>
      <c r="AS15" s="107">
        <f t="shared" si="8"/>
        <v>46.009564342302163</v>
      </c>
      <c r="AT15" s="107">
        <f t="shared" si="9"/>
        <v>0.74080818433329687</v>
      </c>
      <c r="AU15" s="120">
        <f t="shared" si="10"/>
        <v>2.1011774615238799</v>
      </c>
    </row>
    <row r="16" spans="1:47" ht="14.45" customHeight="1" x14ac:dyDescent="0.25">
      <c r="A16" s="75"/>
      <c r="B16" s="99" t="s">
        <v>77</v>
      </c>
      <c r="C16" s="100">
        <v>114</v>
      </c>
      <c r="D16" s="101">
        <v>1</v>
      </c>
      <c r="E16" s="101">
        <v>35</v>
      </c>
      <c r="F16" s="102">
        <v>0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8.771929824561403E-3</v>
      </c>
      <c r="R16" s="109">
        <f t="shared" si="14"/>
        <v>8.6956486351983664E-3</v>
      </c>
      <c r="S16" s="110">
        <f t="shared" si="15"/>
        <v>0</v>
      </c>
      <c r="T16" s="111">
        <f t="shared" si="19"/>
        <v>4.2631339628796866E-2</v>
      </c>
      <c r="U16" s="112">
        <f t="shared" si="20"/>
        <v>95815.518235323369</v>
      </c>
      <c r="V16" s="112">
        <f t="shared" si="21"/>
        <v>469745.73961797019</v>
      </c>
      <c r="W16" s="113">
        <f>SUM(V16:V$24)</f>
        <v>3739454.1916800984</v>
      </c>
      <c r="X16" s="114">
        <f t="shared" si="0"/>
        <v>469745.73961797019</v>
      </c>
      <c r="Y16" s="112">
        <f>SUM(X16:X$24)</f>
        <v>3597354.9093872388</v>
      </c>
      <c r="Z16" s="112">
        <f t="shared" si="1"/>
        <v>0</v>
      </c>
      <c r="AA16" s="113">
        <f>SUM(Z16:Z$24)</f>
        <v>142099.28229285884</v>
      </c>
      <c r="AB16" s="106">
        <f t="shared" si="2"/>
        <v>39.027646675103099</v>
      </c>
      <c r="AC16" s="107">
        <f t="shared" si="3"/>
        <v>37.544595861310462</v>
      </c>
      <c r="AD16" s="115">
        <f t="shared" si="16"/>
        <v>96.199999384695872</v>
      </c>
      <c r="AE16" s="107">
        <f t="shared" si="4"/>
        <v>1.4830508137926295</v>
      </c>
      <c r="AF16" s="116">
        <f t="shared" si="17"/>
        <v>3.8000006153041039</v>
      </c>
      <c r="AH16" s="117">
        <f t="shared" si="25"/>
        <v>1.739951595279155E-3</v>
      </c>
      <c r="AI16" s="118">
        <f t="shared" si="18"/>
        <v>0</v>
      </c>
      <c r="AJ16" s="118">
        <f t="shared" si="22"/>
        <v>22980305351.092766</v>
      </c>
      <c r="AK16" s="118">
        <f>SUM(AJ16:AJ$24)/U16/U16</f>
        <v>5.1725695497397428</v>
      </c>
      <c r="AL16" s="118">
        <f t="shared" si="23"/>
        <v>21141529902.88599</v>
      </c>
      <c r="AM16" s="118">
        <f>SUM(AL16:AL$24)/U16/U16</f>
        <v>4.5663665518982057</v>
      </c>
      <c r="AN16" s="118">
        <f t="shared" si="24"/>
        <v>38332092.021281973</v>
      </c>
      <c r="AO16" s="119">
        <f>SUM(AN16:AN$24)/U16/U16</f>
        <v>0.12716126898911814</v>
      </c>
      <c r="AP16" s="106">
        <f t="shared" si="5"/>
        <v>34.569963063373777</v>
      </c>
      <c r="AQ16" s="107">
        <f t="shared" si="6"/>
        <v>43.485330286832422</v>
      </c>
      <c r="AR16" s="107">
        <f t="shared" si="7"/>
        <v>33.356260422765438</v>
      </c>
      <c r="AS16" s="107">
        <f t="shared" si="8"/>
        <v>41.732931299855487</v>
      </c>
      <c r="AT16" s="107">
        <f t="shared" si="9"/>
        <v>0.78412110992492567</v>
      </c>
      <c r="AU16" s="120">
        <f t="shared" si="10"/>
        <v>2.1819805176603335</v>
      </c>
    </row>
    <row r="17" spans="1:47" ht="14.45" customHeight="1" x14ac:dyDescent="0.25">
      <c r="A17" s="75"/>
      <c r="B17" s="99" t="s">
        <v>78</v>
      </c>
      <c r="C17" s="100">
        <v>139</v>
      </c>
      <c r="D17" s="101">
        <v>0</v>
      </c>
      <c r="E17" s="101">
        <v>47</v>
      </c>
      <c r="F17" s="102">
        <v>0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0</v>
      </c>
      <c r="R17" s="109">
        <f t="shared" si="14"/>
        <v>0</v>
      </c>
      <c r="S17" s="110">
        <f t="shared" si="15"/>
        <v>0</v>
      </c>
      <c r="T17" s="111">
        <f t="shared" si="19"/>
        <v>0</v>
      </c>
      <c r="U17" s="112">
        <f t="shared" si="20"/>
        <v>91730.774335724127</v>
      </c>
      <c r="V17" s="112">
        <f t="shared" si="21"/>
        <v>458653.87167862064</v>
      </c>
      <c r="W17" s="113">
        <f>SUM(V17:V$24)</f>
        <v>3269708.4520621281</v>
      </c>
      <c r="X17" s="114">
        <f t="shared" si="0"/>
        <v>458653.87167862064</v>
      </c>
      <c r="Y17" s="112">
        <f>SUM(X17:X$24)</f>
        <v>3127609.1697692685</v>
      </c>
      <c r="Z17" s="112">
        <f t="shared" si="1"/>
        <v>0</v>
      </c>
      <c r="AA17" s="113">
        <f>SUM(Z17:Z$24)</f>
        <v>142099.28229285884</v>
      </c>
      <c r="AB17" s="106">
        <f t="shared" si="2"/>
        <v>35.644618458090953</v>
      </c>
      <c r="AC17" s="107">
        <f t="shared" si="3"/>
        <v>34.095527835866477</v>
      </c>
      <c r="AD17" s="115">
        <f t="shared" si="16"/>
        <v>95.654068722755952</v>
      </c>
      <c r="AE17" s="107">
        <f t="shared" si="4"/>
        <v>1.5490906222244647</v>
      </c>
      <c r="AF17" s="116">
        <f t="shared" si="17"/>
        <v>4.3459312772440057</v>
      </c>
      <c r="AH17" s="117">
        <f t="shared" si="25"/>
        <v>0</v>
      </c>
      <c r="AI17" s="118">
        <f t="shared" si="18"/>
        <v>0</v>
      </c>
      <c r="AJ17" s="118">
        <f t="shared" si="22"/>
        <v>0</v>
      </c>
      <c r="AK17" s="118">
        <f>SUM(AJ17:AJ$24)/U17/U17</f>
        <v>2.9124671514549365</v>
      </c>
      <c r="AL17" s="118">
        <f t="shared" si="23"/>
        <v>0</v>
      </c>
      <c r="AM17" s="118">
        <f>SUM(AL17:AL$24)/U17/U17</f>
        <v>2.4695977574637822</v>
      </c>
      <c r="AN17" s="118">
        <f t="shared" si="24"/>
        <v>0</v>
      </c>
      <c r="AO17" s="119">
        <f>SUM(AN17:AN$24)/U17/U17</f>
        <v>0.13418286102399532</v>
      </c>
      <c r="AP17" s="106">
        <f t="shared" si="5"/>
        <v>32.299691880566527</v>
      </c>
      <c r="AQ17" s="107">
        <f t="shared" si="6"/>
        <v>38.989545035615379</v>
      </c>
      <c r="AR17" s="107">
        <f t="shared" si="7"/>
        <v>31.015396873541519</v>
      </c>
      <c r="AS17" s="107">
        <f t="shared" si="8"/>
        <v>37.175658798191435</v>
      </c>
      <c r="AT17" s="107">
        <f t="shared" si="9"/>
        <v>0.83112343710401615</v>
      </c>
      <c r="AU17" s="120">
        <f t="shared" si="10"/>
        <v>2.267057807344913</v>
      </c>
    </row>
    <row r="18" spans="1:47" ht="14.45" customHeight="1" x14ac:dyDescent="0.25">
      <c r="A18" s="75"/>
      <c r="B18" s="99" t="s">
        <v>79</v>
      </c>
      <c r="C18" s="100">
        <v>144</v>
      </c>
      <c r="D18" s="101">
        <v>1</v>
      </c>
      <c r="E18" s="101">
        <v>47</v>
      </c>
      <c r="F18" s="102">
        <v>0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6.9444444444444441E-3</v>
      </c>
      <c r="R18" s="109">
        <f t="shared" si="14"/>
        <v>6.8934382665451861E-3</v>
      </c>
      <c r="S18" s="110">
        <f t="shared" si="15"/>
        <v>0</v>
      </c>
      <c r="T18" s="111">
        <f t="shared" si="19"/>
        <v>3.392343048021243E-2</v>
      </c>
      <c r="U18" s="112">
        <f t="shared" si="20"/>
        <v>91730.774335724127</v>
      </c>
      <c r="V18" s="112">
        <f t="shared" si="21"/>
        <v>451418.06247487554</v>
      </c>
      <c r="W18" s="113">
        <f>SUM(V18:V$24)</f>
        <v>2811054.5803835071</v>
      </c>
      <c r="X18" s="114">
        <f t="shared" si="0"/>
        <v>451418.06247487554</v>
      </c>
      <c r="Y18" s="112">
        <f>SUM(X18:X$24)</f>
        <v>2668955.2980906479</v>
      </c>
      <c r="Z18" s="112">
        <f t="shared" si="1"/>
        <v>0</v>
      </c>
      <c r="AA18" s="113">
        <f>SUM(Z18:Z$24)</f>
        <v>142099.28229285884</v>
      </c>
      <c r="AB18" s="106">
        <f t="shared" si="2"/>
        <v>30.64461845809095</v>
      </c>
      <c r="AC18" s="107">
        <f t="shared" si="3"/>
        <v>29.095527835866481</v>
      </c>
      <c r="AD18" s="115">
        <f t="shared" si="16"/>
        <v>94.944983164522085</v>
      </c>
      <c r="AE18" s="107">
        <f t="shared" si="4"/>
        <v>1.5490906222244647</v>
      </c>
      <c r="AF18" s="116">
        <f t="shared" si="17"/>
        <v>5.0550168354778968</v>
      </c>
      <c r="AH18" s="117">
        <f t="shared" si="25"/>
        <v>1.1117600810744291E-3</v>
      </c>
      <c r="AI18" s="118">
        <f t="shared" si="18"/>
        <v>0</v>
      </c>
      <c r="AJ18" s="118">
        <f t="shared" si="22"/>
        <v>7841504249.0051441</v>
      </c>
      <c r="AK18" s="118">
        <f>SUM(AJ18:AJ$24)/U18/U18</f>
        <v>2.9124671514549365</v>
      </c>
      <c r="AL18" s="118">
        <f t="shared" si="23"/>
        <v>6996965917.2398167</v>
      </c>
      <c r="AM18" s="118">
        <f>SUM(AL18:AL$24)/U18/U18</f>
        <v>2.4695977574637822</v>
      </c>
      <c r="AN18" s="118">
        <f t="shared" si="24"/>
        <v>24053138.203634698</v>
      </c>
      <c r="AO18" s="119">
        <f>SUM(AN18:AN$24)/U18/U18</f>
        <v>0.13418286102399532</v>
      </c>
      <c r="AP18" s="106">
        <f t="shared" si="5"/>
        <v>27.29969188056652</v>
      </c>
      <c r="AQ18" s="107">
        <f t="shared" si="6"/>
        <v>33.989545035615379</v>
      </c>
      <c r="AR18" s="107">
        <f t="shared" si="7"/>
        <v>26.015396873541523</v>
      </c>
      <c r="AS18" s="107">
        <f t="shared" si="8"/>
        <v>32.175658798191435</v>
      </c>
      <c r="AT18" s="107">
        <f t="shared" si="9"/>
        <v>0.83112343710401615</v>
      </c>
      <c r="AU18" s="120">
        <f t="shared" si="10"/>
        <v>2.267057807344913</v>
      </c>
    </row>
    <row r="19" spans="1:47" ht="14.45" customHeight="1" x14ac:dyDescent="0.25">
      <c r="A19" s="75"/>
      <c r="B19" s="99" t="s">
        <v>80</v>
      </c>
      <c r="C19" s="100">
        <v>176</v>
      </c>
      <c r="D19" s="101">
        <v>0</v>
      </c>
      <c r="E19" s="101">
        <v>57</v>
      </c>
      <c r="F19" s="102">
        <v>0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0</v>
      </c>
      <c r="R19" s="109">
        <f t="shared" si="14"/>
        <v>0</v>
      </c>
      <c r="S19" s="110">
        <f t="shared" si="15"/>
        <v>0</v>
      </c>
      <c r="T19" s="111">
        <f t="shared" si="19"/>
        <v>0</v>
      </c>
      <c r="U19" s="112">
        <f t="shared" si="20"/>
        <v>88618.951789650135</v>
      </c>
      <c r="V19" s="112">
        <f t="shared" si="21"/>
        <v>443094.75894825067</v>
      </c>
      <c r="W19" s="113">
        <f>SUM(V19:V$24)</f>
        <v>2359636.5179086318</v>
      </c>
      <c r="X19" s="114">
        <f t="shared" si="0"/>
        <v>443094.75894825067</v>
      </c>
      <c r="Y19" s="112">
        <f>SUM(X19:X$24)</f>
        <v>2217537.2356157727</v>
      </c>
      <c r="Z19" s="112">
        <f t="shared" si="1"/>
        <v>0</v>
      </c>
      <c r="AA19" s="113">
        <f>SUM(Z19:Z$24)</f>
        <v>142099.28229285884</v>
      </c>
      <c r="AB19" s="106">
        <f t="shared" si="2"/>
        <v>26.626770800782765</v>
      </c>
      <c r="AC19" s="107">
        <f t="shared" si="3"/>
        <v>25.023284419786606</v>
      </c>
      <c r="AD19" s="115">
        <f t="shared" si="16"/>
        <v>93.977916462370942</v>
      </c>
      <c r="AE19" s="107">
        <f t="shared" si="4"/>
        <v>1.6034863809961553</v>
      </c>
      <c r="AF19" s="116">
        <f t="shared" si="17"/>
        <v>6.0220835376290411</v>
      </c>
      <c r="AH19" s="117">
        <f t="shared" si="25"/>
        <v>0</v>
      </c>
      <c r="AI19" s="118">
        <f t="shared" si="18"/>
        <v>0</v>
      </c>
      <c r="AJ19" s="118">
        <f t="shared" si="22"/>
        <v>0</v>
      </c>
      <c r="AK19" s="118">
        <f>SUM(AJ19:AJ$24)/U19/U19</f>
        <v>2.1221031810495878</v>
      </c>
      <c r="AL19" s="118">
        <f t="shared" si="23"/>
        <v>0</v>
      </c>
      <c r="AM19" s="118">
        <f>SUM(AL19:AL$24)/U19/U19</f>
        <v>1.7551243524039002</v>
      </c>
      <c r="AN19" s="118">
        <f t="shared" si="24"/>
        <v>0</v>
      </c>
      <c r="AO19" s="119">
        <f>SUM(AN19:AN$24)/U19/U19</f>
        <v>0.14070907993642615</v>
      </c>
      <c r="AP19" s="106">
        <f t="shared" si="5"/>
        <v>23.771552493836676</v>
      </c>
      <c r="AQ19" s="107">
        <f t="shared" si="6"/>
        <v>29.481989107728854</v>
      </c>
      <c r="AR19" s="107">
        <f t="shared" si="7"/>
        <v>22.426654736486576</v>
      </c>
      <c r="AS19" s="107">
        <f t="shared" si="8"/>
        <v>27.619914103086636</v>
      </c>
      <c r="AT19" s="107">
        <f t="shared" si="9"/>
        <v>0.8682666849298879</v>
      </c>
      <c r="AU19" s="120">
        <f t="shared" si="10"/>
        <v>2.3387060770624224</v>
      </c>
    </row>
    <row r="20" spans="1:47" ht="14.45" customHeight="1" x14ac:dyDescent="0.25">
      <c r="A20" s="75"/>
      <c r="B20" s="99" t="s">
        <v>81</v>
      </c>
      <c r="C20" s="100">
        <v>209</v>
      </c>
      <c r="D20" s="101">
        <v>2</v>
      </c>
      <c r="E20" s="101">
        <v>70</v>
      </c>
      <c r="F20" s="102">
        <v>2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9.5693779904306216E-3</v>
      </c>
      <c r="R20" s="109">
        <f t="shared" si="14"/>
        <v>9.3877628599032727E-3</v>
      </c>
      <c r="S20" s="110">
        <f t="shared" si="15"/>
        <v>2.8571428571428571E-2</v>
      </c>
      <c r="T20" s="111">
        <f t="shared" si="19"/>
        <v>4.5940407331186602E-2</v>
      </c>
      <c r="U20" s="112">
        <f t="shared" si="20"/>
        <v>88618.951789650135</v>
      </c>
      <c r="V20" s="112">
        <f t="shared" si="21"/>
        <v>433669.95984400721</v>
      </c>
      <c r="W20" s="113">
        <f>SUM(V20:V$24)</f>
        <v>1916541.7589603812</v>
      </c>
      <c r="X20" s="114">
        <f t="shared" si="0"/>
        <v>421279.38956274989</v>
      </c>
      <c r="Y20" s="112">
        <f>SUM(X20:X$24)</f>
        <v>1774442.476667522</v>
      </c>
      <c r="Z20" s="112">
        <f t="shared" si="1"/>
        <v>12390.570281257349</v>
      </c>
      <c r="AA20" s="113">
        <f>SUM(Z20:Z$24)</f>
        <v>142099.28229285884</v>
      </c>
      <c r="AB20" s="106">
        <f t="shared" si="2"/>
        <v>21.626770800782765</v>
      </c>
      <c r="AC20" s="107">
        <f t="shared" si="3"/>
        <v>20.023284419786606</v>
      </c>
      <c r="AD20" s="115">
        <f t="shared" si="16"/>
        <v>92.585641213998898</v>
      </c>
      <c r="AE20" s="107">
        <f t="shared" si="4"/>
        <v>1.6034863809961553</v>
      </c>
      <c r="AF20" s="116">
        <f t="shared" si="17"/>
        <v>7.4143587860010909</v>
      </c>
      <c r="AH20" s="117">
        <f t="shared" si="25"/>
        <v>1.0067814150755547E-3</v>
      </c>
      <c r="AI20" s="118">
        <f t="shared" si="18"/>
        <v>3.9650145772594754E-4</v>
      </c>
      <c r="AJ20" s="118">
        <f t="shared" si="22"/>
        <v>3116581388.7577009</v>
      </c>
      <c r="AK20" s="118">
        <f>SUM(AJ20:AJ$24)/U20/U20</f>
        <v>2.1221031810495878</v>
      </c>
      <c r="AL20" s="118">
        <f t="shared" si="23"/>
        <v>2708984981.7027445</v>
      </c>
      <c r="AM20" s="118">
        <f>SUM(AL20:AL$24)/U20/U20</f>
        <v>1.7551243524039002</v>
      </c>
      <c r="AN20" s="118">
        <f t="shared" si="24"/>
        <v>94818055.077619225</v>
      </c>
      <c r="AO20" s="119">
        <f>SUM(AN20:AN$24)/U20/U20</f>
        <v>0.14070907993642615</v>
      </c>
      <c r="AP20" s="106">
        <f t="shared" si="5"/>
        <v>18.771552493836676</v>
      </c>
      <c r="AQ20" s="107">
        <f t="shared" si="6"/>
        <v>24.481989107728854</v>
      </c>
      <c r="AR20" s="107">
        <f t="shared" si="7"/>
        <v>17.426654736486576</v>
      </c>
      <c r="AS20" s="107">
        <f t="shared" si="8"/>
        <v>22.619914103086636</v>
      </c>
      <c r="AT20" s="107">
        <f t="shared" si="9"/>
        <v>0.8682666849298879</v>
      </c>
      <c r="AU20" s="120">
        <f t="shared" si="10"/>
        <v>2.3387060770624224</v>
      </c>
    </row>
    <row r="21" spans="1:47" ht="14.45" customHeight="1" x14ac:dyDescent="0.25">
      <c r="A21" s="75"/>
      <c r="B21" s="99" t="s">
        <v>82</v>
      </c>
      <c r="C21" s="100">
        <v>240</v>
      </c>
      <c r="D21" s="101">
        <v>7</v>
      </c>
      <c r="E21" s="101">
        <v>80</v>
      </c>
      <c r="F21" s="102">
        <v>2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2.9166666666666667E-2</v>
      </c>
      <c r="R21" s="109">
        <f t="shared" si="14"/>
        <v>2.9440721081500549E-2</v>
      </c>
      <c r="S21" s="110">
        <f t="shared" si="15"/>
        <v>2.5000000000000001E-2</v>
      </c>
      <c r="T21" s="111">
        <f t="shared" si="19"/>
        <v>0.13767425142769152</v>
      </c>
      <c r="U21" s="112">
        <f t="shared" si="20"/>
        <v>84547.761047170818</v>
      </c>
      <c r="V21" s="112">
        <f t="shared" si="21"/>
        <v>395372.43941252347</v>
      </c>
      <c r="W21" s="113">
        <f>SUM(V21:V$24)</f>
        <v>1482871.7991163738</v>
      </c>
      <c r="X21" s="114">
        <f t="shared" si="0"/>
        <v>385488.12842721038</v>
      </c>
      <c r="Y21" s="112">
        <f>SUM(X21:X$24)</f>
        <v>1353163.0871047722</v>
      </c>
      <c r="Z21" s="112">
        <f t="shared" si="1"/>
        <v>9884.3109853130882</v>
      </c>
      <c r="AA21" s="113">
        <f>SUM(Z21:Z$24)</f>
        <v>129708.7120116015</v>
      </c>
      <c r="AB21" s="106">
        <f t="shared" si="2"/>
        <v>17.53886537916777</v>
      </c>
      <c r="AC21" s="107">
        <f t="shared" si="3"/>
        <v>16.00471816574559</v>
      </c>
      <c r="AD21" s="115">
        <f t="shared" si="16"/>
        <v>91.252870808596313</v>
      </c>
      <c r="AE21" s="107">
        <f t="shared" si="4"/>
        <v>1.5341472134221807</v>
      </c>
      <c r="AF21" s="116">
        <f t="shared" si="17"/>
        <v>8.7471291914036957</v>
      </c>
      <c r="AH21" s="117">
        <f t="shared" si="25"/>
        <v>2.334956325393061E-3</v>
      </c>
      <c r="AI21" s="118">
        <f t="shared" si="18"/>
        <v>3.046875E-4</v>
      </c>
      <c r="AJ21" s="118">
        <f t="shared" si="22"/>
        <v>4976509877.1542673</v>
      </c>
      <c r="AK21" s="118">
        <f>SUM(AJ21:AJ$24)/U21/U21</f>
        <v>1.8954053036547325</v>
      </c>
      <c r="AL21" s="118">
        <f t="shared" si="23"/>
        <v>4091286098.2746663</v>
      </c>
      <c r="AM21" s="118">
        <f>SUM(AL21:AL$24)/U21/U21</f>
        <v>1.5492534931028672</v>
      </c>
      <c r="AN21" s="118">
        <f t="shared" si="24"/>
        <v>95995332.287105531</v>
      </c>
      <c r="AO21" s="119">
        <f>SUM(AN21:AN$24)/U21/U21</f>
        <v>0.14132196529861241</v>
      </c>
      <c r="AP21" s="106">
        <f t="shared" si="5"/>
        <v>14.84046047728221</v>
      </c>
      <c r="AQ21" s="107">
        <f t="shared" si="6"/>
        <v>20.23727028105333</v>
      </c>
      <c r="AR21" s="107">
        <f t="shared" si="7"/>
        <v>13.565125531901986</v>
      </c>
      <c r="AS21" s="107">
        <f t="shared" si="8"/>
        <v>18.444310799589193</v>
      </c>
      <c r="AT21" s="107">
        <f t="shared" si="9"/>
        <v>0.79732806200770412</v>
      </c>
      <c r="AU21" s="120">
        <f t="shared" si="10"/>
        <v>2.2709663648366574</v>
      </c>
    </row>
    <row r="22" spans="1:47" ht="14.45" customHeight="1" x14ac:dyDescent="0.25">
      <c r="A22" s="75"/>
      <c r="B22" s="99" t="s">
        <v>83</v>
      </c>
      <c r="C22" s="100">
        <v>130</v>
      </c>
      <c r="D22" s="101">
        <v>3</v>
      </c>
      <c r="E22" s="101">
        <v>41</v>
      </c>
      <c r="F22" s="102">
        <v>2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2.3076923076923078E-2</v>
      </c>
      <c r="R22" s="109">
        <f t="shared" si="14"/>
        <v>2.2522870105452411E-2</v>
      </c>
      <c r="S22" s="110">
        <f t="shared" si="15"/>
        <v>4.878048780487805E-2</v>
      </c>
      <c r="T22" s="111">
        <f t="shared" si="19"/>
        <v>0.10695534723489417</v>
      </c>
      <c r="U22" s="112">
        <f t="shared" si="20"/>
        <v>72907.711335114232</v>
      </c>
      <c r="V22" s="112">
        <f t="shared" si="21"/>
        <v>346220.06633430067</v>
      </c>
      <c r="W22" s="113">
        <f>SUM(V22:V$24)</f>
        <v>1087499.3597038502</v>
      </c>
      <c r="X22" s="114">
        <f t="shared" si="0"/>
        <v>329331.28261067625</v>
      </c>
      <c r="Y22" s="112">
        <f>SUM(X22:X$24)</f>
        <v>967674.95867756184</v>
      </c>
      <c r="Z22" s="112">
        <f t="shared" si="1"/>
        <v>16888.783723624423</v>
      </c>
      <c r="AA22" s="113">
        <f>SUM(Z22:Z$24)</f>
        <v>119824.40102628841</v>
      </c>
      <c r="AB22" s="106">
        <f t="shared" si="2"/>
        <v>14.916108869543988</v>
      </c>
      <c r="AC22" s="107">
        <f t="shared" si="3"/>
        <v>13.272600949297727</v>
      </c>
      <c r="AD22" s="115">
        <f t="shared" si="16"/>
        <v>88.981657786086501</v>
      </c>
      <c r="AE22" s="107">
        <f t="shared" si="4"/>
        <v>1.6435079202462619</v>
      </c>
      <c r="AF22" s="116">
        <f t="shared" si="17"/>
        <v>11.018342213913506</v>
      </c>
      <c r="AH22" s="117">
        <f t="shared" si="25"/>
        <v>3.4053121169056056E-3</v>
      </c>
      <c r="AI22" s="118">
        <f t="shared" si="18"/>
        <v>1.1317305320584438E-3</v>
      </c>
      <c r="AJ22" s="118">
        <f t="shared" si="22"/>
        <v>3414381767.4282351</v>
      </c>
      <c r="AK22" s="118">
        <f>SUM(AJ22:AJ$24)/U22/U22</f>
        <v>1.6127186001245744</v>
      </c>
      <c r="AL22" s="118">
        <f t="shared" si="23"/>
        <v>2759039636.1998296</v>
      </c>
      <c r="AM22" s="118">
        <f>SUM(AL22:AL$24)/U22/U22</f>
        <v>1.3137493207254591</v>
      </c>
      <c r="AN22" s="118">
        <f t="shared" si="24"/>
        <v>187696987.86874878</v>
      </c>
      <c r="AO22" s="119">
        <f>SUM(AN22:AN$24)/U22/U22</f>
        <v>0.17199020560873043</v>
      </c>
      <c r="AP22" s="106">
        <f t="shared" si="5"/>
        <v>12.4270488513366</v>
      </c>
      <c r="AQ22" s="107">
        <f t="shared" si="6"/>
        <v>17.405168887751376</v>
      </c>
      <c r="AR22" s="107">
        <f t="shared" si="7"/>
        <v>11.026070426358205</v>
      </c>
      <c r="AS22" s="107">
        <f t="shared" si="8"/>
        <v>15.51913147223725</v>
      </c>
      <c r="AT22" s="107">
        <f t="shared" si="9"/>
        <v>0.83066256357225177</v>
      </c>
      <c r="AU22" s="120">
        <f t="shared" si="10"/>
        <v>2.4563532769202721</v>
      </c>
    </row>
    <row r="23" spans="1:47" ht="14.45" customHeight="1" x14ac:dyDescent="0.25">
      <c r="A23" s="75"/>
      <c r="B23" s="99" t="s">
        <v>84</v>
      </c>
      <c r="C23" s="100">
        <v>138</v>
      </c>
      <c r="D23" s="101">
        <v>11</v>
      </c>
      <c r="E23" s="101">
        <v>46</v>
      </c>
      <c r="F23" s="102">
        <v>3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7.9710144927536225E-2</v>
      </c>
      <c r="R23" s="109">
        <f t="shared" si="14"/>
        <v>8.0937943562840065E-2</v>
      </c>
      <c r="S23" s="110">
        <f t="shared" si="15"/>
        <v>6.5217391304347824E-2</v>
      </c>
      <c r="T23" s="111">
        <f>5*R23/(1+5*(1-O23)*R23)</f>
        <v>0.3394769692845267</v>
      </c>
      <c r="U23" s="112">
        <f t="shared" si="20"/>
        <v>65109.84175316566</v>
      </c>
      <c r="V23" s="112">
        <f>5*U23*((1-T23)+O23*T23)</f>
        <v>273089.36669238273</v>
      </c>
      <c r="W23" s="113">
        <f>SUM(V23:V$24)</f>
        <v>741279.29336954956</v>
      </c>
      <c r="X23" s="114">
        <f t="shared" si="0"/>
        <v>255279.19060374907</v>
      </c>
      <c r="Y23" s="112">
        <f>SUM(X23:X$24)</f>
        <v>638343.67606688547</v>
      </c>
      <c r="Z23" s="112">
        <f t="shared" si="1"/>
        <v>17810.176088633656</v>
      </c>
      <c r="AA23" s="113">
        <f>SUM(Z23:Z$24)</f>
        <v>102935.61730266399</v>
      </c>
      <c r="AB23" s="106">
        <f t="shared" si="2"/>
        <v>11.385057518336057</v>
      </c>
      <c r="AC23" s="107">
        <f t="shared" si="3"/>
        <v>9.8041042472023676</v>
      </c>
      <c r="AD23" s="115">
        <f t="shared" si="16"/>
        <v>86.113787580014375</v>
      </c>
      <c r="AE23" s="107">
        <f t="shared" si="4"/>
        <v>1.5809532711336873</v>
      </c>
      <c r="AF23" s="116">
        <f t="shared" si="17"/>
        <v>13.886212419985613</v>
      </c>
      <c r="AH23" s="117">
        <f>IF(D23=0,0,T23*T23*(1-T23)/D23)</f>
        <v>6.9201564397693253E-3</v>
      </c>
      <c r="AI23" s="118">
        <f t="shared" si="18"/>
        <v>1.3253061559957262E-3</v>
      </c>
      <c r="AJ23" s="118">
        <f t="shared" si="22"/>
        <v>5158079384.098196</v>
      </c>
      <c r="AK23" s="118">
        <f>SUM(AJ23:AJ$24)/U23/U23</f>
        <v>1.216731473281925</v>
      </c>
      <c r="AL23" s="118">
        <f t="shared" si="23"/>
        <v>3730171347.5247669</v>
      </c>
      <c r="AM23" s="118">
        <f>SUM(AL23:AL$24)/U23/U23</f>
        <v>0.99644953439145767</v>
      </c>
      <c r="AN23" s="118">
        <f t="shared" si="24"/>
        <v>232454174.76660007</v>
      </c>
      <c r="AO23" s="119">
        <f>SUM(AN23:AN$24)/U23/U23</f>
        <v>0.17137836897790218</v>
      </c>
      <c r="AP23" s="106">
        <f t="shared" si="5"/>
        <v>9.2230687052845539</v>
      </c>
      <c r="AQ23" s="107">
        <f t="shared" si="6"/>
        <v>13.547046331387559</v>
      </c>
      <c r="AR23" s="107">
        <f t="shared" si="7"/>
        <v>7.847586797416084</v>
      </c>
      <c r="AS23" s="107">
        <f t="shared" si="8"/>
        <v>11.760621696988652</v>
      </c>
      <c r="AT23" s="107">
        <f t="shared" si="9"/>
        <v>0.7695550074767401</v>
      </c>
      <c r="AU23" s="120">
        <f t="shared" si="10"/>
        <v>2.3923515347906346</v>
      </c>
    </row>
    <row r="24" spans="1:47" ht="14.45" customHeight="1" x14ac:dyDescent="0.25">
      <c r="A24" s="51"/>
      <c r="B24" s="121" t="s">
        <v>85</v>
      </c>
      <c r="C24" s="122">
        <v>195</v>
      </c>
      <c r="D24" s="123">
        <v>16</v>
      </c>
      <c r="E24" s="123">
        <v>66</v>
      </c>
      <c r="F24" s="124">
        <v>12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8.2051282051282051E-2</v>
      </c>
      <c r="R24" s="131">
        <f t="shared" si="14"/>
        <v>9.1857059611323816E-2</v>
      </c>
      <c r="S24" s="132">
        <f t="shared" si="15"/>
        <v>0.18181818181818182</v>
      </c>
      <c r="T24" s="128">
        <v>1</v>
      </c>
      <c r="U24" s="133">
        <f>U23*(1-T23)</f>
        <v>43006.550004205841</v>
      </c>
      <c r="V24" s="133">
        <f>U24/R24</f>
        <v>468189.92667716683</v>
      </c>
      <c r="W24" s="134">
        <f>SUM(V24:V$24)</f>
        <v>468189.92667716683</v>
      </c>
      <c r="X24" s="128">
        <f t="shared" si="0"/>
        <v>383064.48546313646</v>
      </c>
      <c r="Y24" s="133">
        <f>SUM(X24:X$24)</f>
        <v>383064.48546313646</v>
      </c>
      <c r="Z24" s="133">
        <f t="shared" si="1"/>
        <v>85125.441214030332</v>
      </c>
      <c r="AA24" s="134">
        <f>SUM(Z24:Z$24)</f>
        <v>85125.441214030332</v>
      </c>
      <c r="AB24" s="135">
        <f t="shared" si="2"/>
        <v>10.886479539311571</v>
      </c>
      <c r="AC24" s="129">
        <f t="shared" si="3"/>
        <v>8.9071196230731022</v>
      </c>
      <c r="AD24" s="136">
        <f t="shared" si="16"/>
        <v>81.818181818181799</v>
      </c>
      <c r="AE24" s="129">
        <f t="shared" si="4"/>
        <v>1.9793599162384674</v>
      </c>
      <c r="AF24" s="137">
        <f t="shared" si="17"/>
        <v>18.181818181818183</v>
      </c>
      <c r="AH24" s="138">
        <f>0</f>
        <v>0</v>
      </c>
      <c r="AI24" s="139">
        <f t="shared" si="18"/>
        <v>2.2539444027047332E-3</v>
      </c>
      <c r="AJ24" s="139">
        <v>0</v>
      </c>
      <c r="AK24" s="139">
        <f>(1-R24)/R24/R24/D24</f>
        <v>6.7268098262836187</v>
      </c>
      <c r="AL24" s="139">
        <f>V24*V24*AI24</f>
        <v>494068686.94659096</v>
      </c>
      <c r="AM24" s="139">
        <f>(1-S24)*(1-S24)*(1-R24)/R24/R24/D24+AI24/R24/R24</f>
        <v>4.7701982460542833</v>
      </c>
      <c r="AN24" s="139">
        <f>V24*V24*AI24</f>
        <v>494068686.94659096</v>
      </c>
      <c r="AO24" s="140">
        <f>S24*S24*(1-R24)/R24/R24/D24+AI24/R24/R24</f>
        <v>0.48950108387379987</v>
      </c>
      <c r="AP24" s="135">
        <f t="shared" si="5"/>
        <v>5.8030050750645881</v>
      </c>
      <c r="AQ24" s="129">
        <f t="shared" si="6"/>
        <v>15.969954003558554</v>
      </c>
      <c r="AR24" s="129">
        <f t="shared" si="7"/>
        <v>4.6263260538803372</v>
      </c>
      <c r="AS24" s="129">
        <f t="shared" si="8"/>
        <v>13.187913192265867</v>
      </c>
      <c r="AT24" s="129">
        <f t="shared" si="9"/>
        <v>0.60805857670379404</v>
      </c>
      <c r="AU24" s="141">
        <f t="shared" si="10"/>
        <v>3.350661255773141</v>
      </c>
    </row>
    <row r="25" spans="1:47" ht="14.45" customHeight="1" x14ac:dyDescent="0.15">
      <c r="A25" s="75" t="s">
        <v>86</v>
      </c>
      <c r="B25" s="76" t="s">
        <v>68</v>
      </c>
      <c r="C25" s="142">
        <v>49</v>
      </c>
      <c r="D25" s="78">
        <v>0</v>
      </c>
      <c r="E25" s="78">
        <v>17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9138043.9211960007</v>
      </c>
      <c r="X25" s="153">
        <f t="shared" si="0"/>
        <v>500000</v>
      </c>
      <c r="Y25" s="151">
        <f>SUM(X25:X$42)</f>
        <v>8752706.5396195147</v>
      </c>
      <c r="Z25" s="151">
        <f t="shared" si="1"/>
        <v>0</v>
      </c>
      <c r="AA25" s="152">
        <f>SUM(Z25:Z$42)</f>
        <v>385337.3815764868</v>
      </c>
      <c r="AB25" s="146">
        <f t="shared" si="2"/>
        <v>91.38043921196001</v>
      </c>
      <c r="AC25" s="147">
        <f t="shared" si="3"/>
        <v>87.527065396195141</v>
      </c>
      <c r="AD25" s="93">
        <f t="shared" si="16"/>
        <v>95.783152445977166</v>
      </c>
      <c r="AE25" s="147">
        <f t="shared" si="4"/>
        <v>3.853373815764868</v>
      </c>
      <c r="AF25" s="94">
        <f t="shared" si="17"/>
        <v>4.2168475540228449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1.106526127732504</v>
      </c>
      <c r="AL25" s="96">
        <f>U25*U25*((1-O25)*5*(1-S25)+AC26)^2*AH25+V25*V25*AI25</f>
        <v>0</v>
      </c>
      <c r="AM25" s="96">
        <f>SUM(AL25:AL$42)/U25/U25</f>
        <v>0.81117792912041287</v>
      </c>
      <c r="AN25" s="96">
        <f>U25*U25*((1-O25)*5*S25+AE26)^2*AH25+V25*V25*AI25</f>
        <v>0</v>
      </c>
      <c r="AO25" s="97">
        <f>SUM(AN25:AN$42)/U25/U25</f>
        <v>0.22042695119270753</v>
      </c>
      <c r="AP25" s="146">
        <f t="shared" si="5"/>
        <v>89.31868491711856</v>
      </c>
      <c r="AQ25" s="147">
        <f t="shared" si="6"/>
        <v>93.442193506801459</v>
      </c>
      <c r="AR25" s="147">
        <f t="shared" si="7"/>
        <v>85.761783228237576</v>
      </c>
      <c r="AS25" s="147">
        <f t="shared" si="8"/>
        <v>89.292347564152706</v>
      </c>
      <c r="AT25" s="147">
        <f t="shared" si="9"/>
        <v>2.9331607014799732</v>
      </c>
      <c r="AU25" s="154">
        <f t="shared" si="10"/>
        <v>4.7735869300497633</v>
      </c>
    </row>
    <row r="26" spans="1:47" ht="14.45" customHeight="1" x14ac:dyDescent="0.15">
      <c r="A26" s="155"/>
      <c r="B26" s="99" t="s">
        <v>69</v>
      </c>
      <c r="C26" s="142">
        <v>64</v>
      </c>
      <c r="D26" s="101">
        <v>0</v>
      </c>
      <c r="E26" s="101">
        <v>23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8638043.9211960007</v>
      </c>
      <c r="X26" s="114">
        <f t="shared" si="0"/>
        <v>500000</v>
      </c>
      <c r="Y26" s="112">
        <f>SUM(X26:X$42)</f>
        <v>8252706.5396195138</v>
      </c>
      <c r="Z26" s="112">
        <f t="shared" si="1"/>
        <v>0</v>
      </c>
      <c r="AA26" s="113">
        <f>SUM(Z26:Z$42)</f>
        <v>385337.3815764868</v>
      </c>
      <c r="AB26" s="106">
        <f t="shared" si="2"/>
        <v>86.38043921196001</v>
      </c>
      <c r="AC26" s="107">
        <f t="shared" si="3"/>
        <v>82.527065396195141</v>
      </c>
      <c r="AD26" s="115">
        <f t="shared" si="16"/>
        <v>95.539066655693333</v>
      </c>
      <c r="AE26" s="107">
        <f t="shared" si="4"/>
        <v>3.853373815764868</v>
      </c>
      <c r="AF26" s="116">
        <f t="shared" si="17"/>
        <v>4.4609333443066586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1.106526127732504</v>
      </c>
      <c r="AL26" s="118">
        <f>U26*U26*((1-O26)*5*(1-S26)+AC27)^2*AH26+V26*V26*AI26</f>
        <v>0</v>
      </c>
      <c r="AM26" s="118">
        <f>SUM(AL26:AL$42)/U26/U26</f>
        <v>0.81117792912041287</v>
      </c>
      <c r="AN26" s="118">
        <f>U26*U26*((1-O26)*5*S26+AE27)^2*AH26+V26*V26*AI26</f>
        <v>0</v>
      </c>
      <c r="AO26" s="119">
        <f>SUM(AN26:AN$42)/U26/U26</f>
        <v>0.22042695119270753</v>
      </c>
      <c r="AP26" s="106">
        <f t="shared" si="5"/>
        <v>84.31868491711856</v>
      </c>
      <c r="AQ26" s="107">
        <f t="shared" si="6"/>
        <v>88.442193506801459</v>
      </c>
      <c r="AR26" s="107">
        <f t="shared" si="7"/>
        <v>80.761783228237576</v>
      </c>
      <c r="AS26" s="107">
        <f t="shared" si="8"/>
        <v>84.292347564152706</v>
      </c>
      <c r="AT26" s="107">
        <f t="shared" si="9"/>
        <v>2.9331607014799732</v>
      </c>
      <c r="AU26" s="120">
        <f t="shared" si="10"/>
        <v>4.7735869300497633</v>
      </c>
    </row>
    <row r="27" spans="1:47" ht="14.45" customHeight="1" x14ac:dyDescent="0.15">
      <c r="A27" s="155"/>
      <c r="B27" s="99" t="s">
        <v>70</v>
      </c>
      <c r="C27" s="142">
        <v>70</v>
      </c>
      <c r="D27" s="101">
        <v>0</v>
      </c>
      <c r="E27" s="101">
        <v>21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8138043.9211960016</v>
      </c>
      <c r="X27" s="114">
        <f t="shared" si="0"/>
        <v>500000</v>
      </c>
      <c r="Y27" s="112">
        <f>SUM(X27:X$42)</f>
        <v>7752706.5396195138</v>
      </c>
      <c r="Z27" s="112">
        <f t="shared" si="1"/>
        <v>0</v>
      </c>
      <c r="AA27" s="113">
        <f>SUM(Z27:Z$42)</f>
        <v>385337.3815764868</v>
      </c>
      <c r="AB27" s="106">
        <f t="shared" si="2"/>
        <v>81.38043921196001</v>
      </c>
      <c r="AC27" s="107">
        <f t="shared" si="3"/>
        <v>77.527065396195141</v>
      </c>
      <c r="AD27" s="115">
        <f t="shared" si="16"/>
        <v>95.264987688591191</v>
      </c>
      <c r="AE27" s="107">
        <f t="shared" si="4"/>
        <v>3.853373815764868</v>
      </c>
      <c r="AF27" s="116">
        <f t="shared" si="17"/>
        <v>4.7350123114088083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1.106526127732504</v>
      </c>
      <c r="AL27" s="118">
        <f t="shared" ref="AL27:AL40" si="33">U27*U27*((1-O27)*5*(1-S27)+AC28)^2*AH27+V27*V27*AI27</f>
        <v>0</v>
      </c>
      <c r="AM27" s="118">
        <f>SUM(AL27:AL$42)/U27/U27</f>
        <v>0.81117792912041287</v>
      </c>
      <c r="AN27" s="118">
        <f t="shared" ref="AN27:AN40" si="34">U27*U27*((1-O27)*5*S27+AE28)^2*AH27+V27*V27*AI27</f>
        <v>0</v>
      </c>
      <c r="AO27" s="119">
        <f>SUM(AN27:AN$42)/U27/U27</f>
        <v>0.22042695119270753</v>
      </c>
      <c r="AP27" s="106">
        <f t="shared" si="5"/>
        <v>79.31868491711856</v>
      </c>
      <c r="AQ27" s="107">
        <f t="shared" si="6"/>
        <v>83.442193506801459</v>
      </c>
      <c r="AR27" s="107">
        <f t="shared" si="7"/>
        <v>75.761783228237576</v>
      </c>
      <c r="AS27" s="107">
        <f t="shared" si="8"/>
        <v>79.292347564152706</v>
      </c>
      <c r="AT27" s="107">
        <f t="shared" si="9"/>
        <v>2.9331607014799732</v>
      </c>
      <c r="AU27" s="120">
        <f t="shared" si="10"/>
        <v>4.7735869300497633</v>
      </c>
    </row>
    <row r="28" spans="1:47" ht="14.45" customHeight="1" x14ac:dyDescent="0.15">
      <c r="A28" s="155"/>
      <c r="B28" s="99" t="s">
        <v>71</v>
      </c>
      <c r="C28" s="142">
        <v>28</v>
      </c>
      <c r="D28" s="101">
        <v>0</v>
      </c>
      <c r="E28" s="101">
        <v>12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7638043.9211960016</v>
      </c>
      <c r="X28" s="114">
        <f t="shared" si="0"/>
        <v>500000</v>
      </c>
      <c r="Y28" s="112">
        <f>SUM(X28:X$42)</f>
        <v>7252706.5396195138</v>
      </c>
      <c r="Z28" s="112">
        <f t="shared" si="1"/>
        <v>0</v>
      </c>
      <c r="AA28" s="113">
        <f>SUM(Z28:Z$42)</f>
        <v>385337.3815764868</v>
      </c>
      <c r="AB28" s="106">
        <f t="shared" si="2"/>
        <v>76.38043921196001</v>
      </c>
      <c r="AC28" s="107">
        <f t="shared" si="3"/>
        <v>72.527065396195141</v>
      </c>
      <c r="AD28" s="115">
        <f t="shared" si="16"/>
        <v>94.95502532386395</v>
      </c>
      <c r="AE28" s="107">
        <f t="shared" si="4"/>
        <v>3.853373815764868</v>
      </c>
      <c r="AF28" s="116">
        <f t="shared" si="17"/>
        <v>5.0449746761360448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1.106526127732504</v>
      </c>
      <c r="AL28" s="118">
        <f t="shared" si="33"/>
        <v>0</v>
      </c>
      <c r="AM28" s="118">
        <f>SUM(AL28:AL$42)/U28/U28</f>
        <v>0.81117792912041287</v>
      </c>
      <c r="AN28" s="118">
        <f t="shared" si="34"/>
        <v>0</v>
      </c>
      <c r="AO28" s="119">
        <f>SUM(AN28:AN$42)/U28/U28</f>
        <v>0.22042695119270753</v>
      </c>
      <c r="AP28" s="106">
        <f t="shared" si="5"/>
        <v>74.31868491711856</v>
      </c>
      <c r="AQ28" s="107">
        <f t="shared" si="6"/>
        <v>78.442193506801459</v>
      </c>
      <c r="AR28" s="107">
        <f t="shared" si="7"/>
        <v>70.761783228237576</v>
      </c>
      <c r="AS28" s="107">
        <f t="shared" si="8"/>
        <v>74.292347564152706</v>
      </c>
      <c r="AT28" s="107">
        <f t="shared" si="9"/>
        <v>2.9331607014799732</v>
      </c>
      <c r="AU28" s="120">
        <f t="shared" si="10"/>
        <v>4.7735869300497633</v>
      </c>
    </row>
    <row r="29" spans="1:47" ht="14.45" customHeight="1" x14ac:dyDescent="0.15">
      <c r="A29" s="155"/>
      <c r="B29" s="99" t="s">
        <v>72</v>
      </c>
      <c r="C29" s="142">
        <v>15</v>
      </c>
      <c r="D29" s="101">
        <v>0</v>
      </c>
      <c r="E29" s="101">
        <v>6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100000</v>
      </c>
      <c r="V29" s="112">
        <f t="shared" si="30"/>
        <v>500000</v>
      </c>
      <c r="W29" s="113">
        <f>SUM(V29:V$42)</f>
        <v>7138043.9211960016</v>
      </c>
      <c r="X29" s="114">
        <f t="shared" si="0"/>
        <v>500000</v>
      </c>
      <c r="Y29" s="112">
        <f>SUM(X29:X$42)</f>
        <v>6752706.5396195138</v>
      </c>
      <c r="Z29" s="112">
        <f t="shared" si="1"/>
        <v>0</v>
      </c>
      <c r="AA29" s="113">
        <f>SUM(Z29:Z$42)</f>
        <v>385337.3815764868</v>
      </c>
      <c r="AB29" s="106">
        <f t="shared" si="2"/>
        <v>71.38043921196001</v>
      </c>
      <c r="AC29" s="107">
        <f t="shared" si="3"/>
        <v>67.527065396195141</v>
      </c>
      <c r="AD29" s="115">
        <f t="shared" si="16"/>
        <v>94.601638966772811</v>
      </c>
      <c r="AE29" s="107">
        <f t="shared" si="4"/>
        <v>3.853373815764868</v>
      </c>
      <c r="AF29" s="116">
        <f t="shared" si="17"/>
        <v>5.3983610332271867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1.106526127732504</v>
      </c>
      <c r="AL29" s="118">
        <f t="shared" si="33"/>
        <v>0</v>
      </c>
      <c r="AM29" s="118">
        <f>SUM(AL29:AL$42)/U29/U29</f>
        <v>0.81117792912041287</v>
      </c>
      <c r="AN29" s="118">
        <f t="shared" si="34"/>
        <v>0</v>
      </c>
      <c r="AO29" s="119">
        <f>SUM(AN29:AN$42)/U29/U29</f>
        <v>0.22042695119270753</v>
      </c>
      <c r="AP29" s="106">
        <f t="shared" si="5"/>
        <v>69.31868491711856</v>
      </c>
      <c r="AQ29" s="107">
        <f t="shared" si="6"/>
        <v>73.442193506801459</v>
      </c>
      <c r="AR29" s="107">
        <f t="shared" si="7"/>
        <v>65.761783228237576</v>
      </c>
      <c r="AS29" s="107">
        <f t="shared" si="8"/>
        <v>69.292347564152706</v>
      </c>
      <c r="AT29" s="107">
        <f t="shared" si="9"/>
        <v>2.9331607014799732</v>
      </c>
      <c r="AU29" s="120">
        <f t="shared" si="10"/>
        <v>4.7735869300497633</v>
      </c>
    </row>
    <row r="30" spans="1:47" ht="14.45" customHeight="1" x14ac:dyDescent="0.15">
      <c r="A30" s="155"/>
      <c r="B30" s="99" t="s">
        <v>73</v>
      </c>
      <c r="C30" s="142">
        <v>34</v>
      </c>
      <c r="D30" s="101">
        <v>0</v>
      </c>
      <c r="E30" s="101">
        <v>9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100000</v>
      </c>
      <c r="V30" s="112">
        <f t="shared" si="30"/>
        <v>500000</v>
      </c>
      <c r="W30" s="113">
        <f>SUM(V30:V$42)</f>
        <v>6638043.9211960016</v>
      </c>
      <c r="X30" s="114">
        <f t="shared" si="0"/>
        <v>500000</v>
      </c>
      <c r="Y30" s="112">
        <f>SUM(X30:X$42)</f>
        <v>6252706.5396195138</v>
      </c>
      <c r="Z30" s="112">
        <f t="shared" si="1"/>
        <v>0</v>
      </c>
      <c r="AA30" s="113">
        <f>SUM(Z30:Z$42)</f>
        <v>385337.3815764868</v>
      </c>
      <c r="AB30" s="106">
        <f t="shared" si="2"/>
        <v>66.38043921196001</v>
      </c>
      <c r="AC30" s="107">
        <f t="shared" si="3"/>
        <v>62.527065396195141</v>
      </c>
      <c r="AD30" s="115">
        <f t="shared" si="16"/>
        <v>94.195016089814317</v>
      </c>
      <c r="AE30" s="107">
        <f t="shared" si="4"/>
        <v>3.853373815764868</v>
      </c>
      <c r="AF30" s="116">
        <f t="shared" si="17"/>
        <v>5.8049839101856859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1.106526127732504</v>
      </c>
      <c r="AL30" s="118">
        <f t="shared" si="33"/>
        <v>0</v>
      </c>
      <c r="AM30" s="118">
        <f>SUM(AL30:AL$42)/U30/U30</f>
        <v>0.81117792912041287</v>
      </c>
      <c r="AN30" s="118">
        <f t="shared" si="34"/>
        <v>0</v>
      </c>
      <c r="AO30" s="119">
        <f>SUM(AN30:AN$42)/U30/U30</f>
        <v>0.22042695119270753</v>
      </c>
      <c r="AP30" s="106">
        <f t="shared" si="5"/>
        <v>64.31868491711856</v>
      </c>
      <c r="AQ30" s="107">
        <f t="shared" si="6"/>
        <v>68.442193506801459</v>
      </c>
      <c r="AR30" s="107">
        <f t="shared" si="7"/>
        <v>60.761783228237569</v>
      </c>
      <c r="AS30" s="107">
        <f t="shared" si="8"/>
        <v>64.292347564152706</v>
      </c>
      <c r="AT30" s="107">
        <f t="shared" si="9"/>
        <v>2.9331607014799732</v>
      </c>
      <c r="AU30" s="120">
        <f t="shared" si="10"/>
        <v>4.7735869300497633</v>
      </c>
    </row>
    <row r="31" spans="1:47" ht="14.45" customHeight="1" x14ac:dyDescent="0.15">
      <c r="A31" s="155"/>
      <c r="B31" s="99" t="s">
        <v>74</v>
      </c>
      <c r="C31" s="142">
        <v>72</v>
      </c>
      <c r="D31" s="101">
        <v>0</v>
      </c>
      <c r="E31" s="101">
        <v>24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100000</v>
      </c>
      <c r="V31" s="112">
        <f t="shared" si="30"/>
        <v>500000</v>
      </c>
      <c r="W31" s="113">
        <f>SUM(V31:V$42)</f>
        <v>6138043.9211960016</v>
      </c>
      <c r="X31" s="114">
        <f t="shared" si="0"/>
        <v>500000</v>
      </c>
      <c r="Y31" s="112">
        <f>SUM(X31:X$42)</f>
        <v>5752706.5396195138</v>
      </c>
      <c r="Z31" s="112">
        <f t="shared" si="1"/>
        <v>0</v>
      </c>
      <c r="AA31" s="113">
        <f>SUM(Z31:Z$42)</f>
        <v>385337.3815764868</v>
      </c>
      <c r="AB31" s="106">
        <f t="shared" si="2"/>
        <v>61.380439211960017</v>
      </c>
      <c r="AC31" s="107">
        <f t="shared" si="3"/>
        <v>57.527065396195141</v>
      </c>
      <c r="AD31" s="115">
        <f t="shared" si="16"/>
        <v>93.722146883865818</v>
      </c>
      <c r="AE31" s="107">
        <f t="shared" si="4"/>
        <v>3.853373815764868</v>
      </c>
      <c r="AF31" s="116">
        <f t="shared" si="17"/>
        <v>6.2778531161341631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1.106526127732504</v>
      </c>
      <c r="AL31" s="118">
        <f t="shared" si="33"/>
        <v>0</v>
      </c>
      <c r="AM31" s="118">
        <f>SUM(AL31:AL$42)/U31/U31</f>
        <v>0.81117792912041287</v>
      </c>
      <c r="AN31" s="118">
        <f t="shared" si="34"/>
        <v>0</v>
      </c>
      <c r="AO31" s="119">
        <f>SUM(AN31:AN$42)/U31/U31</f>
        <v>0.22042695119270753</v>
      </c>
      <c r="AP31" s="106">
        <f t="shared" si="5"/>
        <v>59.31868491711856</v>
      </c>
      <c r="AQ31" s="107">
        <f t="shared" si="6"/>
        <v>63.442193506801473</v>
      </c>
      <c r="AR31" s="107">
        <f t="shared" si="7"/>
        <v>55.761783228237569</v>
      </c>
      <c r="AS31" s="107">
        <f t="shared" si="8"/>
        <v>59.292347564152713</v>
      </c>
      <c r="AT31" s="107">
        <f t="shared" si="9"/>
        <v>2.9331607014799732</v>
      </c>
      <c r="AU31" s="120">
        <f t="shared" si="10"/>
        <v>4.7735869300497633</v>
      </c>
    </row>
    <row r="32" spans="1:47" ht="14.45" customHeight="1" x14ac:dyDescent="0.15">
      <c r="A32" s="155"/>
      <c r="B32" s="99" t="s">
        <v>75</v>
      </c>
      <c r="C32" s="142">
        <v>88</v>
      </c>
      <c r="D32" s="101">
        <v>0</v>
      </c>
      <c r="E32" s="101">
        <v>29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0</v>
      </c>
      <c r="R32" s="109">
        <f t="shared" si="14"/>
        <v>0</v>
      </c>
      <c r="S32" s="110">
        <f t="shared" si="15"/>
        <v>0</v>
      </c>
      <c r="T32" s="111">
        <f t="shared" si="28"/>
        <v>0</v>
      </c>
      <c r="U32" s="112">
        <f t="shared" si="29"/>
        <v>100000</v>
      </c>
      <c r="V32" s="112">
        <f t="shared" si="30"/>
        <v>500000</v>
      </c>
      <c r="W32" s="113">
        <f>SUM(V32:V$42)</f>
        <v>5638043.9211960016</v>
      </c>
      <c r="X32" s="114">
        <f t="shared" si="0"/>
        <v>500000</v>
      </c>
      <c r="Y32" s="112">
        <f>SUM(X32:X$42)</f>
        <v>5252706.5396195138</v>
      </c>
      <c r="Z32" s="112">
        <f t="shared" si="1"/>
        <v>0</v>
      </c>
      <c r="AA32" s="113">
        <f>SUM(Z32:Z$42)</f>
        <v>385337.3815764868</v>
      </c>
      <c r="AB32" s="106">
        <f t="shared" si="2"/>
        <v>56.380439211960017</v>
      </c>
      <c r="AC32" s="107">
        <f t="shared" si="3"/>
        <v>52.527065396195141</v>
      </c>
      <c r="AD32" s="115">
        <f t="shared" si="16"/>
        <v>93.165406531725893</v>
      </c>
      <c r="AE32" s="107">
        <f t="shared" si="4"/>
        <v>3.853373815764868</v>
      </c>
      <c r="AF32" s="116">
        <f t="shared" si="17"/>
        <v>6.8345934682740985</v>
      </c>
      <c r="AH32" s="117">
        <f t="shared" si="31"/>
        <v>0</v>
      </c>
      <c r="AI32" s="118">
        <f t="shared" si="18"/>
        <v>0</v>
      </c>
      <c r="AJ32" s="118">
        <f t="shared" si="32"/>
        <v>0</v>
      </c>
      <c r="AK32" s="118">
        <f>SUM(AJ32:AJ$42)/U32/U32</f>
        <v>1.106526127732504</v>
      </c>
      <c r="AL32" s="118">
        <f t="shared" si="33"/>
        <v>0</v>
      </c>
      <c r="AM32" s="118">
        <f>SUM(AL32:AL$42)/U32/U32</f>
        <v>0.81117792912041287</v>
      </c>
      <c r="AN32" s="118">
        <f t="shared" si="34"/>
        <v>0</v>
      </c>
      <c r="AO32" s="119">
        <f>SUM(AN32:AN$42)/U32/U32</f>
        <v>0.22042695119270753</v>
      </c>
      <c r="AP32" s="106">
        <f t="shared" si="5"/>
        <v>54.31868491711856</v>
      </c>
      <c r="AQ32" s="107">
        <f t="shared" si="6"/>
        <v>58.442193506801473</v>
      </c>
      <c r="AR32" s="107">
        <f t="shared" si="7"/>
        <v>50.761783228237569</v>
      </c>
      <c r="AS32" s="107">
        <f t="shared" si="8"/>
        <v>54.292347564152713</v>
      </c>
      <c r="AT32" s="107">
        <f t="shared" si="9"/>
        <v>2.9331607014799732</v>
      </c>
      <c r="AU32" s="120">
        <f t="shared" si="10"/>
        <v>4.7735869300497633</v>
      </c>
    </row>
    <row r="33" spans="1:47" ht="14.45" customHeight="1" x14ac:dyDescent="0.15">
      <c r="A33" s="155"/>
      <c r="B33" s="99" t="s">
        <v>76</v>
      </c>
      <c r="C33" s="142">
        <v>105</v>
      </c>
      <c r="D33" s="101">
        <v>0</v>
      </c>
      <c r="E33" s="101">
        <v>34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0</v>
      </c>
      <c r="R33" s="109">
        <f t="shared" si="14"/>
        <v>0</v>
      </c>
      <c r="S33" s="110">
        <f t="shared" si="15"/>
        <v>0</v>
      </c>
      <c r="T33" s="111">
        <f t="shared" si="28"/>
        <v>0</v>
      </c>
      <c r="U33" s="112">
        <f t="shared" si="29"/>
        <v>100000</v>
      </c>
      <c r="V33" s="112">
        <f t="shared" si="30"/>
        <v>500000</v>
      </c>
      <c r="W33" s="113">
        <f>SUM(V33:V$42)</f>
        <v>5138043.9211960016</v>
      </c>
      <c r="X33" s="114">
        <f t="shared" si="0"/>
        <v>500000</v>
      </c>
      <c r="Y33" s="112">
        <f>SUM(X33:X$42)</f>
        <v>4752706.5396195138</v>
      </c>
      <c r="Z33" s="112">
        <f t="shared" si="1"/>
        <v>0</v>
      </c>
      <c r="AA33" s="113">
        <f>SUM(Z33:Z$42)</f>
        <v>385337.3815764868</v>
      </c>
      <c r="AB33" s="106">
        <f t="shared" si="2"/>
        <v>51.380439211960017</v>
      </c>
      <c r="AC33" s="107">
        <f t="shared" si="3"/>
        <v>47.527065396195141</v>
      </c>
      <c r="AD33" s="115">
        <f t="shared" si="16"/>
        <v>92.500309699828506</v>
      </c>
      <c r="AE33" s="107">
        <f t="shared" si="4"/>
        <v>3.853373815764868</v>
      </c>
      <c r="AF33" s="116">
        <f t="shared" si="17"/>
        <v>7.4996903001714781</v>
      </c>
      <c r="AH33" s="117">
        <f t="shared" si="31"/>
        <v>0</v>
      </c>
      <c r="AI33" s="118">
        <f t="shared" si="18"/>
        <v>0</v>
      </c>
      <c r="AJ33" s="118">
        <f t="shared" si="32"/>
        <v>0</v>
      </c>
      <c r="AK33" s="118">
        <f>SUM(AJ33:AJ$42)/U33/U33</f>
        <v>1.106526127732504</v>
      </c>
      <c r="AL33" s="118">
        <f t="shared" si="33"/>
        <v>0</v>
      </c>
      <c r="AM33" s="118">
        <f>SUM(AL33:AL$42)/U33/U33</f>
        <v>0.81117792912041287</v>
      </c>
      <c r="AN33" s="118">
        <f t="shared" si="34"/>
        <v>0</v>
      </c>
      <c r="AO33" s="119">
        <f>SUM(AN33:AN$42)/U33/U33</f>
        <v>0.22042695119270753</v>
      </c>
      <c r="AP33" s="106">
        <f t="shared" si="5"/>
        <v>49.31868491711856</v>
      </c>
      <c r="AQ33" s="107">
        <f t="shared" si="6"/>
        <v>53.442193506801473</v>
      </c>
      <c r="AR33" s="107">
        <f t="shared" si="7"/>
        <v>45.761783228237569</v>
      </c>
      <c r="AS33" s="107">
        <f t="shared" si="8"/>
        <v>49.292347564152713</v>
      </c>
      <c r="AT33" s="107">
        <f t="shared" si="9"/>
        <v>2.9331607014799732</v>
      </c>
      <c r="AU33" s="120">
        <f t="shared" si="10"/>
        <v>4.7735869300497633</v>
      </c>
    </row>
    <row r="34" spans="1:47" ht="14.45" customHeight="1" x14ac:dyDescent="0.15">
      <c r="A34" s="155"/>
      <c r="B34" s="99" t="s">
        <v>77</v>
      </c>
      <c r="C34" s="142">
        <v>88</v>
      </c>
      <c r="D34" s="101">
        <v>0</v>
      </c>
      <c r="E34" s="101">
        <v>28</v>
      </c>
      <c r="F34" s="156">
        <v>0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0</v>
      </c>
      <c r="R34" s="109">
        <f t="shared" si="14"/>
        <v>0</v>
      </c>
      <c r="S34" s="110">
        <f t="shared" si="15"/>
        <v>0</v>
      </c>
      <c r="T34" s="111">
        <f t="shared" si="28"/>
        <v>0</v>
      </c>
      <c r="U34" s="112">
        <f t="shared" si="29"/>
        <v>100000</v>
      </c>
      <c r="V34" s="112">
        <f t="shared" si="30"/>
        <v>500000</v>
      </c>
      <c r="W34" s="113">
        <f>SUM(V34:V$42)</f>
        <v>4638043.9211960016</v>
      </c>
      <c r="X34" s="114">
        <f t="shared" si="0"/>
        <v>500000</v>
      </c>
      <c r="Y34" s="112">
        <f>SUM(X34:X$42)</f>
        <v>4252706.5396195147</v>
      </c>
      <c r="Z34" s="112">
        <f t="shared" si="1"/>
        <v>0</v>
      </c>
      <c r="AA34" s="113">
        <f>SUM(Z34:Z$42)</f>
        <v>385337.3815764868</v>
      </c>
      <c r="AB34" s="106">
        <f t="shared" si="2"/>
        <v>46.380439211960017</v>
      </c>
      <c r="AC34" s="107">
        <f t="shared" si="3"/>
        <v>42.527065396195148</v>
      </c>
      <c r="AD34" s="115">
        <f t="shared" si="16"/>
        <v>91.691812580396586</v>
      </c>
      <c r="AE34" s="107">
        <f t="shared" si="4"/>
        <v>3.853373815764868</v>
      </c>
      <c r="AF34" s="116">
        <f t="shared" si="17"/>
        <v>8.3081874196034082</v>
      </c>
      <c r="AH34" s="117">
        <f t="shared" si="31"/>
        <v>0</v>
      </c>
      <c r="AI34" s="118">
        <f t="shared" si="18"/>
        <v>0</v>
      </c>
      <c r="AJ34" s="118">
        <f t="shared" si="32"/>
        <v>0</v>
      </c>
      <c r="AK34" s="118">
        <f>SUM(AJ34:AJ$42)/U34/U34</f>
        <v>1.106526127732504</v>
      </c>
      <c r="AL34" s="118">
        <f t="shared" si="33"/>
        <v>0</v>
      </c>
      <c r="AM34" s="118">
        <f>SUM(AL34:AL$42)/U34/U34</f>
        <v>0.81117792912041287</v>
      </c>
      <c r="AN34" s="118">
        <f t="shared" si="34"/>
        <v>0</v>
      </c>
      <c r="AO34" s="119">
        <f>SUM(AN34:AN$42)/U34/U34</f>
        <v>0.22042695119270753</v>
      </c>
      <c r="AP34" s="106">
        <f t="shared" si="5"/>
        <v>44.31868491711856</v>
      </c>
      <c r="AQ34" s="107">
        <f t="shared" si="6"/>
        <v>48.442193506801473</v>
      </c>
      <c r="AR34" s="107">
        <f t="shared" si="7"/>
        <v>40.761783228237576</v>
      </c>
      <c r="AS34" s="107">
        <f t="shared" si="8"/>
        <v>44.29234756415272</v>
      </c>
      <c r="AT34" s="107">
        <f t="shared" si="9"/>
        <v>2.9331607014799732</v>
      </c>
      <c r="AU34" s="120">
        <f t="shared" si="10"/>
        <v>4.7735869300497633</v>
      </c>
    </row>
    <row r="35" spans="1:47" ht="14.45" customHeight="1" x14ac:dyDescent="0.15">
      <c r="A35" s="155"/>
      <c r="B35" s="99" t="s">
        <v>78</v>
      </c>
      <c r="C35" s="142">
        <v>134</v>
      </c>
      <c r="D35" s="101">
        <v>0</v>
      </c>
      <c r="E35" s="101">
        <v>46</v>
      </c>
      <c r="F35" s="156">
        <v>0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0</v>
      </c>
      <c r="R35" s="109">
        <f t="shared" si="14"/>
        <v>0</v>
      </c>
      <c r="S35" s="110">
        <f t="shared" si="15"/>
        <v>0</v>
      </c>
      <c r="T35" s="111">
        <f t="shared" si="28"/>
        <v>0</v>
      </c>
      <c r="U35" s="112">
        <f t="shared" si="29"/>
        <v>100000</v>
      </c>
      <c r="V35" s="112">
        <f t="shared" si="30"/>
        <v>500000</v>
      </c>
      <c r="W35" s="113">
        <f>SUM(V35:V$42)</f>
        <v>4138043.9211960016</v>
      </c>
      <c r="X35" s="114">
        <f t="shared" si="0"/>
        <v>500000</v>
      </c>
      <c r="Y35" s="112">
        <f>SUM(X35:X$42)</f>
        <v>3752706.5396195143</v>
      </c>
      <c r="Z35" s="112">
        <f t="shared" si="1"/>
        <v>0</v>
      </c>
      <c r="AA35" s="113">
        <f>SUM(Z35:Z$42)</f>
        <v>385337.3815764868</v>
      </c>
      <c r="AB35" s="106">
        <f t="shared" si="2"/>
        <v>41.380439211960017</v>
      </c>
      <c r="AC35" s="107">
        <f t="shared" si="3"/>
        <v>37.527065396195141</v>
      </c>
      <c r="AD35" s="115">
        <f t="shared" si="16"/>
        <v>90.687933987295253</v>
      </c>
      <c r="AE35" s="107">
        <f t="shared" si="4"/>
        <v>3.853373815764868</v>
      </c>
      <c r="AF35" s="116">
        <f t="shared" si="17"/>
        <v>9.3120660127047259</v>
      </c>
      <c r="AH35" s="117">
        <f t="shared" si="31"/>
        <v>0</v>
      </c>
      <c r="AI35" s="118">
        <f t="shared" si="18"/>
        <v>0</v>
      </c>
      <c r="AJ35" s="118">
        <f t="shared" si="32"/>
        <v>0</v>
      </c>
      <c r="AK35" s="118">
        <f>SUM(AJ35:AJ$42)/U35/U35</f>
        <v>1.106526127732504</v>
      </c>
      <c r="AL35" s="118">
        <f t="shared" si="33"/>
        <v>0</v>
      </c>
      <c r="AM35" s="118">
        <f>SUM(AL35:AL$42)/U35/U35</f>
        <v>0.81117792912041287</v>
      </c>
      <c r="AN35" s="118">
        <f t="shared" si="34"/>
        <v>0</v>
      </c>
      <c r="AO35" s="119">
        <f>SUM(AN35:AN$42)/U35/U35</f>
        <v>0.22042695119270753</v>
      </c>
      <c r="AP35" s="106">
        <f t="shared" si="5"/>
        <v>39.31868491711856</v>
      </c>
      <c r="AQ35" s="107">
        <f t="shared" si="6"/>
        <v>43.442193506801473</v>
      </c>
      <c r="AR35" s="107">
        <f t="shared" si="7"/>
        <v>35.761783228237569</v>
      </c>
      <c r="AS35" s="107">
        <f t="shared" si="8"/>
        <v>39.292347564152713</v>
      </c>
      <c r="AT35" s="107">
        <f t="shared" si="9"/>
        <v>2.9331607014799732</v>
      </c>
      <c r="AU35" s="120">
        <f t="shared" si="10"/>
        <v>4.7735869300497633</v>
      </c>
    </row>
    <row r="36" spans="1:47" ht="14.45" customHeight="1" x14ac:dyDescent="0.15">
      <c r="A36" s="155"/>
      <c r="B36" s="99" t="s">
        <v>79</v>
      </c>
      <c r="C36" s="142">
        <v>144</v>
      </c>
      <c r="D36" s="101">
        <v>0</v>
      </c>
      <c r="E36" s="101">
        <v>45</v>
      </c>
      <c r="F36" s="156">
        <v>0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0</v>
      </c>
      <c r="R36" s="109">
        <f t="shared" si="14"/>
        <v>0</v>
      </c>
      <c r="S36" s="110">
        <f t="shared" si="15"/>
        <v>0</v>
      </c>
      <c r="T36" s="111">
        <f t="shared" si="28"/>
        <v>0</v>
      </c>
      <c r="U36" s="112">
        <f t="shared" si="29"/>
        <v>100000</v>
      </c>
      <c r="V36" s="112">
        <f t="shared" si="30"/>
        <v>500000</v>
      </c>
      <c r="W36" s="113">
        <f>SUM(V36:V$42)</f>
        <v>3638043.9211960016</v>
      </c>
      <c r="X36" s="114">
        <f t="shared" si="0"/>
        <v>500000</v>
      </c>
      <c r="Y36" s="112">
        <f>SUM(X36:X$42)</f>
        <v>3252706.5396195143</v>
      </c>
      <c r="Z36" s="112">
        <f t="shared" si="1"/>
        <v>0</v>
      </c>
      <c r="AA36" s="113">
        <f>SUM(Z36:Z$42)</f>
        <v>385337.3815764868</v>
      </c>
      <c r="AB36" s="106">
        <f t="shared" si="2"/>
        <v>36.380439211960017</v>
      </c>
      <c r="AC36" s="107">
        <f t="shared" si="3"/>
        <v>32.527065396195141</v>
      </c>
      <c r="AD36" s="115">
        <f t="shared" si="16"/>
        <v>89.408116286572806</v>
      </c>
      <c r="AE36" s="107">
        <f t="shared" si="4"/>
        <v>3.853373815764868</v>
      </c>
      <c r="AF36" s="116">
        <f t="shared" si="17"/>
        <v>10.59188371342718</v>
      </c>
      <c r="AH36" s="117">
        <f t="shared" si="31"/>
        <v>0</v>
      </c>
      <c r="AI36" s="118">
        <f t="shared" si="18"/>
        <v>0</v>
      </c>
      <c r="AJ36" s="118">
        <f t="shared" si="32"/>
        <v>0</v>
      </c>
      <c r="AK36" s="118">
        <f>SUM(AJ36:AJ$42)/U36/U36</f>
        <v>1.106526127732504</v>
      </c>
      <c r="AL36" s="118">
        <f t="shared" si="33"/>
        <v>0</v>
      </c>
      <c r="AM36" s="118">
        <f>SUM(AL36:AL$42)/U36/U36</f>
        <v>0.81117792912041287</v>
      </c>
      <c r="AN36" s="118">
        <f t="shared" si="34"/>
        <v>0</v>
      </c>
      <c r="AO36" s="119">
        <f>SUM(AN36:AN$42)/U36/U36</f>
        <v>0.22042695119270753</v>
      </c>
      <c r="AP36" s="106">
        <f t="shared" si="5"/>
        <v>34.31868491711856</v>
      </c>
      <c r="AQ36" s="107">
        <f t="shared" si="6"/>
        <v>38.442193506801473</v>
      </c>
      <c r="AR36" s="107">
        <f t="shared" si="7"/>
        <v>30.761783228237572</v>
      </c>
      <c r="AS36" s="107">
        <f t="shared" si="8"/>
        <v>34.292347564152713</v>
      </c>
      <c r="AT36" s="107">
        <f t="shared" si="9"/>
        <v>2.9331607014799732</v>
      </c>
      <c r="AU36" s="120">
        <f t="shared" si="10"/>
        <v>4.7735869300497633</v>
      </c>
    </row>
    <row r="37" spans="1:47" ht="14.45" customHeight="1" x14ac:dyDescent="0.15">
      <c r="A37" s="155"/>
      <c r="B37" s="99" t="s">
        <v>80</v>
      </c>
      <c r="C37" s="142">
        <v>194</v>
      </c>
      <c r="D37" s="101">
        <v>0</v>
      </c>
      <c r="E37" s="101">
        <v>69</v>
      </c>
      <c r="F37" s="156">
        <v>0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0</v>
      </c>
      <c r="R37" s="109">
        <f t="shared" si="14"/>
        <v>0</v>
      </c>
      <c r="S37" s="110">
        <f t="shared" si="15"/>
        <v>0</v>
      </c>
      <c r="T37" s="111">
        <f t="shared" si="28"/>
        <v>0</v>
      </c>
      <c r="U37" s="112">
        <f t="shared" si="29"/>
        <v>100000</v>
      </c>
      <c r="V37" s="112">
        <f t="shared" si="30"/>
        <v>500000</v>
      </c>
      <c r="W37" s="113">
        <f>SUM(V37:V$42)</f>
        <v>3138043.9211960016</v>
      </c>
      <c r="X37" s="114">
        <f t="shared" si="0"/>
        <v>500000</v>
      </c>
      <c r="Y37" s="112">
        <f>SUM(X37:X$42)</f>
        <v>2752706.5396195143</v>
      </c>
      <c r="Z37" s="112">
        <f t="shared" si="1"/>
        <v>0</v>
      </c>
      <c r="AA37" s="113">
        <f>SUM(Z37:Z$42)</f>
        <v>385337.3815764868</v>
      </c>
      <c r="AB37" s="106">
        <f t="shared" si="2"/>
        <v>31.380439211960017</v>
      </c>
      <c r="AC37" s="107">
        <f t="shared" si="3"/>
        <v>27.527065396195141</v>
      </c>
      <c r="AD37" s="115">
        <f t="shared" si="16"/>
        <v>87.72045926528574</v>
      </c>
      <c r="AE37" s="107">
        <f t="shared" si="4"/>
        <v>3.853373815764868</v>
      </c>
      <c r="AF37" s="116">
        <f t="shared" si="17"/>
        <v>12.279540734714232</v>
      </c>
      <c r="AH37" s="117">
        <f t="shared" si="31"/>
        <v>0</v>
      </c>
      <c r="AI37" s="118">
        <f t="shared" si="18"/>
        <v>0</v>
      </c>
      <c r="AJ37" s="118">
        <f t="shared" si="32"/>
        <v>0</v>
      </c>
      <c r="AK37" s="118">
        <f>SUM(AJ37:AJ$42)/U37/U37</f>
        <v>1.106526127732504</v>
      </c>
      <c r="AL37" s="118">
        <f t="shared" si="33"/>
        <v>0</v>
      </c>
      <c r="AM37" s="118">
        <f>SUM(AL37:AL$42)/U37/U37</f>
        <v>0.81117792912041287</v>
      </c>
      <c r="AN37" s="118">
        <f t="shared" si="34"/>
        <v>0</v>
      </c>
      <c r="AO37" s="119">
        <f>SUM(AN37:AN$42)/U37/U37</f>
        <v>0.22042695119270753</v>
      </c>
      <c r="AP37" s="106">
        <f t="shared" si="5"/>
        <v>29.31868491711856</v>
      </c>
      <c r="AQ37" s="107">
        <f t="shared" si="6"/>
        <v>33.442193506801473</v>
      </c>
      <c r="AR37" s="107">
        <f t="shared" si="7"/>
        <v>25.761783228237572</v>
      </c>
      <c r="AS37" s="107">
        <f t="shared" si="8"/>
        <v>29.29234756415271</v>
      </c>
      <c r="AT37" s="107">
        <f t="shared" si="9"/>
        <v>2.9331607014799732</v>
      </c>
      <c r="AU37" s="120">
        <f t="shared" si="10"/>
        <v>4.7735869300497633</v>
      </c>
    </row>
    <row r="38" spans="1:47" ht="14.45" customHeight="1" x14ac:dyDescent="0.15">
      <c r="A38" s="155"/>
      <c r="B38" s="99" t="s">
        <v>81</v>
      </c>
      <c r="C38" s="142">
        <v>193</v>
      </c>
      <c r="D38" s="101">
        <v>1</v>
      </c>
      <c r="E38" s="101">
        <v>66</v>
      </c>
      <c r="F38" s="156">
        <v>1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5.1813471502590676E-3</v>
      </c>
      <c r="R38" s="109">
        <f t="shared" si="14"/>
        <v>5.0634814345428009E-3</v>
      </c>
      <c r="S38" s="110">
        <f t="shared" si="15"/>
        <v>1.5151515151515152E-2</v>
      </c>
      <c r="T38" s="111">
        <f t="shared" si="28"/>
        <v>2.5024288509962737E-2</v>
      </c>
      <c r="U38" s="112">
        <f t="shared" si="29"/>
        <v>100000</v>
      </c>
      <c r="V38" s="112">
        <f t="shared" si="30"/>
        <v>494211.12397585524</v>
      </c>
      <c r="W38" s="113">
        <f>SUM(V38:V$42)</f>
        <v>2638043.9211960016</v>
      </c>
      <c r="X38" s="114">
        <f t="shared" si="0"/>
        <v>486723.07664288773</v>
      </c>
      <c r="Y38" s="112">
        <f>SUM(X38:X$42)</f>
        <v>2252706.5396195147</v>
      </c>
      <c r="Z38" s="112">
        <f t="shared" si="1"/>
        <v>7488.0473329675042</v>
      </c>
      <c r="AA38" s="113">
        <f>SUM(Z38:Z$42)</f>
        <v>385337.3815764868</v>
      </c>
      <c r="AB38" s="106">
        <f t="shared" si="2"/>
        <v>26.380439211960017</v>
      </c>
      <c r="AC38" s="107">
        <f t="shared" si="3"/>
        <v>22.527065396195148</v>
      </c>
      <c r="AD38" s="115">
        <f t="shared" si="16"/>
        <v>85.393064213965488</v>
      </c>
      <c r="AE38" s="107">
        <f t="shared" si="4"/>
        <v>3.853373815764868</v>
      </c>
      <c r="AF38" s="116">
        <f t="shared" si="17"/>
        <v>14.60693578603451</v>
      </c>
      <c r="AH38" s="117">
        <f t="shared" si="31"/>
        <v>6.105444302144657E-4</v>
      </c>
      <c r="AI38" s="118">
        <f t="shared" si="18"/>
        <v>2.2609010212316E-4</v>
      </c>
      <c r="AJ38" s="118">
        <f t="shared" si="32"/>
        <v>3605761490.4591908</v>
      </c>
      <c r="AK38" s="118">
        <f>SUM(AJ38:AJ$42)/U38/U38</f>
        <v>1.106526127732504</v>
      </c>
      <c r="AL38" s="118">
        <f t="shared" si="33"/>
        <v>2593909968.8774977</v>
      </c>
      <c r="AM38" s="118">
        <f>SUM(AL38:AL$42)/U38/U38</f>
        <v>0.81117792912041287</v>
      </c>
      <c r="AN38" s="118">
        <f t="shared" si="34"/>
        <v>148586975.24867859</v>
      </c>
      <c r="AO38" s="119">
        <f>SUM(AN38:AN$42)/U38/U38</f>
        <v>0.22042695119270753</v>
      </c>
      <c r="AP38" s="106">
        <f t="shared" si="5"/>
        <v>24.31868491711856</v>
      </c>
      <c r="AQ38" s="107">
        <f t="shared" si="6"/>
        <v>28.442193506801473</v>
      </c>
      <c r="AR38" s="107">
        <f t="shared" si="7"/>
        <v>20.761783228237579</v>
      </c>
      <c r="AS38" s="107">
        <f t="shared" si="8"/>
        <v>24.292347564152717</v>
      </c>
      <c r="AT38" s="107">
        <f t="shared" si="9"/>
        <v>2.9331607014799732</v>
      </c>
      <c r="AU38" s="120">
        <f t="shared" si="10"/>
        <v>4.7735869300497633</v>
      </c>
    </row>
    <row r="39" spans="1:47" ht="14.45" customHeight="1" x14ac:dyDescent="0.15">
      <c r="A39" s="155"/>
      <c r="B39" s="99" t="s">
        <v>82</v>
      </c>
      <c r="C39" s="142">
        <v>185</v>
      </c>
      <c r="D39" s="101">
        <v>0</v>
      </c>
      <c r="E39" s="101">
        <v>62</v>
      </c>
      <c r="F39" s="156">
        <v>1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0</v>
      </c>
      <c r="R39" s="109">
        <f t="shared" si="14"/>
        <v>0</v>
      </c>
      <c r="S39" s="110">
        <f t="shared" si="15"/>
        <v>1.6129032258064516E-2</v>
      </c>
      <c r="T39" s="111">
        <f t="shared" si="28"/>
        <v>0</v>
      </c>
      <c r="U39" s="112">
        <f t="shared" si="29"/>
        <v>97497.571149003721</v>
      </c>
      <c r="V39" s="112">
        <f t="shared" si="30"/>
        <v>487487.85574501858</v>
      </c>
      <c r="W39" s="113">
        <f>SUM(V39:V$42)</f>
        <v>2143832.7972201463</v>
      </c>
      <c r="X39" s="114">
        <f t="shared" si="0"/>
        <v>479625.14839429245</v>
      </c>
      <c r="Y39" s="112">
        <f>SUM(X39:X$42)</f>
        <v>1765983.4629766271</v>
      </c>
      <c r="Z39" s="112">
        <f t="shared" si="1"/>
        <v>7862.7073507261057</v>
      </c>
      <c r="AA39" s="113">
        <f>SUM(Z39:Z$42)</f>
        <v>377849.33424351935</v>
      </c>
      <c r="AB39" s="106">
        <f t="shared" si="2"/>
        <v>21.988576453292016</v>
      </c>
      <c r="AC39" s="107">
        <f t="shared" si="3"/>
        <v>18.113102123105275</v>
      </c>
      <c r="AD39" s="115">
        <f t="shared" si="16"/>
        <v>82.37505580036526</v>
      </c>
      <c r="AE39" s="107">
        <f t="shared" si="4"/>
        <v>3.8754743301867411</v>
      </c>
      <c r="AF39" s="116">
        <f t="shared" si="17"/>
        <v>17.62494419963474</v>
      </c>
      <c r="AH39" s="117">
        <f t="shared" si="31"/>
        <v>0</v>
      </c>
      <c r="AI39" s="118">
        <f t="shared" si="18"/>
        <v>2.5594978349165854E-4</v>
      </c>
      <c r="AJ39" s="118">
        <f t="shared" si="32"/>
        <v>0</v>
      </c>
      <c r="AK39" s="118">
        <f>SUM(AJ39:AJ$42)/U39/U39</f>
        <v>0.78473335461538873</v>
      </c>
      <c r="AL39" s="118">
        <f t="shared" si="33"/>
        <v>60825035.159240365</v>
      </c>
      <c r="AM39" s="118">
        <f>SUM(AL39:AL$42)/U39/U39</f>
        <v>0.58047539746066779</v>
      </c>
      <c r="AN39" s="118">
        <f t="shared" si="34"/>
        <v>60825035.159240365</v>
      </c>
      <c r="AO39" s="119">
        <f>SUM(AN39:AN$42)/U39/U39</f>
        <v>0.21625614305563104</v>
      </c>
      <c r="AP39" s="106">
        <f t="shared" si="5"/>
        <v>20.252306988292275</v>
      </c>
      <c r="AQ39" s="107">
        <f t="shared" si="6"/>
        <v>23.724845918291756</v>
      </c>
      <c r="AR39" s="107">
        <f t="shared" si="7"/>
        <v>16.619798976759931</v>
      </c>
      <c r="AS39" s="107">
        <f t="shared" si="8"/>
        <v>19.606405269450619</v>
      </c>
      <c r="AT39" s="107">
        <f t="shared" si="9"/>
        <v>2.9640086977230085</v>
      </c>
      <c r="AU39" s="120">
        <f t="shared" si="10"/>
        <v>4.7869399626504734</v>
      </c>
    </row>
    <row r="40" spans="1:47" ht="14.45" customHeight="1" x14ac:dyDescent="0.15">
      <c r="A40" s="155"/>
      <c r="B40" s="99" t="s">
        <v>83</v>
      </c>
      <c r="C40" s="142">
        <v>163</v>
      </c>
      <c r="D40" s="101">
        <v>4</v>
      </c>
      <c r="E40" s="101">
        <v>48</v>
      </c>
      <c r="F40" s="156">
        <v>1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2.4539877300613498E-2</v>
      </c>
      <c r="R40" s="109">
        <f t="shared" si="14"/>
        <v>2.3911916564320158E-2</v>
      </c>
      <c r="S40" s="110">
        <f t="shared" si="15"/>
        <v>2.0833333333333332E-2</v>
      </c>
      <c r="T40" s="111">
        <f t="shared" si="28"/>
        <v>0.11338218755889241</v>
      </c>
      <c r="U40" s="112">
        <f t="shared" si="29"/>
        <v>97497.571149003721</v>
      </c>
      <c r="V40" s="112">
        <f t="shared" si="30"/>
        <v>462300.37098103645</v>
      </c>
      <c r="W40" s="113">
        <f>SUM(V40:V$42)</f>
        <v>1656344.9414751276</v>
      </c>
      <c r="X40" s="114">
        <f t="shared" si="0"/>
        <v>452669.11325226485</v>
      </c>
      <c r="Y40" s="112">
        <f>SUM(X40:X$42)</f>
        <v>1286358.3145823344</v>
      </c>
      <c r="Z40" s="112">
        <f t="shared" si="1"/>
        <v>9631.2577287715922</v>
      </c>
      <c r="AA40" s="113">
        <f>SUM(Z40:Z$42)</f>
        <v>369986.62689279323</v>
      </c>
      <c r="AB40" s="106">
        <f t="shared" si="2"/>
        <v>16.988576453292016</v>
      </c>
      <c r="AC40" s="107">
        <f t="shared" si="3"/>
        <v>13.193747284395597</v>
      </c>
      <c r="AD40" s="115">
        <f t="shared" si="16"/>
        <v>77.662465249340755</v>
      </c>
      <c r="AE40" s="107">
        <f t="shared" si="4"/>
        <v>3.7948291688964186</v>
      </c>
      <c r="AF40" s="116">
        <f t="shared" si="17"/>
        <v>22.337534750659248</v>
      </c>
      <c r="AH40" s="117">
        <f t="shared" si="31"/>
        <v>2.8494833560428305E-3</v>
      </c>
      <c r="AI40" s="118">
        <f t="shared" si="18"/>
        <v>4.2498553240740734E-4</v>
      </c>
      <c r="AJ40" s="118">
        <f t="shared" si="32"/>
        <v>7013743463.8112669</v>
      </c>
      <c r="AK40" s="118">
        <f>SUM(AJ40:AJ$42)/U40/U40</f>
        <v>0.78473335461538873</v>
      </c>
      <c r="AL40" s="118">
        <f t="shared" si="33"/>
        <v>3910705190.5294895</v>
      </c>
      <c r="AM40" s="118">
        <f>SUM(AL40:AL$42)/U40/U40</f>
        <v>0.57407665287337639</v>
      </c>
      <c r="AN40" s="118">
        <f t="shared" si="34"/>
        <v>572321441.94141781</v>
      </c>
      <c r="AO40" s="119">
        <f>SUM(AN40:AN$42)/U40/U40</f>
        <v>0.20985739846833959</v>
      </c>
      <c r="AP40" s="106">
        <f t="shared" si="5"/>
        <v>15.252306988292277</v>
      </c>
      <c r="AQ40" s="107">
        <f t="shared" si="6"/>
        <v>18.724845918291756</v>
      </c>
      <c r="AR40" s="107">
        <f t="shared" si="7"/>
        <v>11.708697497459697</v>
      </c>
      <c r="AS40" s="107">
        <f t="shared" si="8"/>
        <v>14.678797071331497</v>
      </c>
      <c r="AT40" s="107">
        <f t="shared" si="9"/>
        <v>2.8969493428862929</v>
      </c>
      <c r="AU40" s="120">
        <f t="shared" si="10"/>
        <v>4.6927089949065444</v>
      </c>
    </row>
    <row r="41" spans="1:47" ht="14.45" customHeight="1" x14ac:dyDescent="0.15">
      <c r="A41" s="155"/>
      <c r="B41" s="99" t="s">
        <v>84</v>
      </c>
      <c r="C41" s="142">
        <v>230</v>
      </c>
      <c r="D41" s="101">
        <v>1</v>
      </c>
      <c r="E41" s="101">
        <v>81</v>
      </c>
      <c r="F41" s="156">
        <v>5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4.3478260869565218E-3</v>
      </c>
      <c r="R41" s="109">
        <f t="shared" si="14"/>
        <v>4.4055847641592122E-3</v>
      </c>
      <c r="S41" s="110">
        <f t="shared" si="15"/>
        <v>6.1728395061728392E-2</v>
      </c>
      <c r="T41" s="111">
        <f>5*R41/(1+5*(1-O41)*R41)</f>
        <v>2.1810530304926159E-2</v>
      </c>
      <c r="U41" s="112">
        <f t="shared" si="29"/>
        <v>86443.083250450931</v>
      </c>
      <c r="V41" s="112">
        <f>5*U41*((1-T41)+O41*T41)</f>
        <v>427949.88357125159</v>
      </c>
      <c r="W41" s="113">
        <f>SUM(V41:V$42)</f>
        <v>1194044.5704940911</v>
      </c>
      <c r="X41" s="114">
        <f t="shared" si="0"/>
        <v>401533.22409154469</v>
      </c>
      <c r="Y41" s="112">
        <f>SUM(X41:X$42)</f>
        <v>833689.20133006957</v>
      </c>
      <c r="Z41" s="112">
        <f t="shared" si="1"/>
        <v>26416.659479706886</v>
      </c>
      <c r="AA41" s="113">
        <f>SUM(Z41:Z$42)</f>
        <v>360355.36916402163</v>
      </c>
      <c r="AB41" s="106">
        <f t="shared" si="2"/>
        <v>13.813072435588563</v>
      </c>
      <c r="AC41" s="107">
        <f t="shared" si="3"/>
        <v>9.6443714173709854</v>
      </c>
      <c r="AD41" s="115">
        <f t="shared" si="16"/>
        <v>69.820609877660772</v>
      </c>
      <c r="AE41" s="107">
        <f t="shared" si="4"/>
        <v>4.1687010182175772</v>
      </c>
      <c r="AF41" s="116">
        <f t="shared" si="17"/>
        <v>30.179390122339228</v>
      </c>
      <c r="AH41" s="117">
        <f>IF(D41=0,0,T41*T41*(1-T41)/D41)</f>
        <v>4.6532397966256452E-4</v>
      </c>
      <c r="AI41" s="118">
        <f t="shared" si="18"/>
        <v>7.1503704080038983E-4</v>
      </c>
      <c r="AJ41" s="118">
        <f>U41*U41*((1-O41)*5+AB42)^2*AH41</f>
        <v>445756323.05458081</v>
      </c>
      <c r="AK41" s="118">
        <f>SUM(AJ41:AJ$42)/U41/U41</f>
        <v>5.9653649007591507E-2</v>
      </c>
      <c r="AL41" s="118">
        <f>U41*U41*((1-O41)*5*(1-S41)+AC42)^2*AH41+V41*V41*AI41</f>
        <v>312889443.46356803</v>
      </c>
      <c r="AM41" s="118">
        <f>SUM(AL41:AL$42)/U41/U41</f>
        <v>0.20693990179531024</v>
      </c>
      <c r="AN41" s="118">
        <f>U41*U41*((1-O41)*5*S41+AE42)^2*AH41+V41*V41*AI41</f>
        <v>189086406.4034043</v>
      </c>
      <c r="AO41" s="119">
        <f>SUM(AN41:AN$42)/U41/U41</f>
        <v>0.19037187451921359</v>
      </c>
      <c r="AP41" s="106">
        <f t="shared" si="5"/>
        <v>13.334360144094429</v>
      </c>
      <c r="AQ41" s="107">
        <f t="shared" si="6"/>
        <v>14.291784727082696</v>
      </c>
      <c r="AR41" s="107">
        <f t="shared" si="7"/>
        <v>8.7527547246510338</v>
      </c>
      <c r="AS41" s="107">
        <f t="shared" si="8"/>
        <v>10.535988110090937</v>
      </c>
      <c r="AT41" s="107">
        <f t="shared" si="9"/>
        <v>3.3135211580986601</v>
      </c>
      <c r="AU41" s="120">
        <f t="shared" si="10"/>
        <v>5.0238808783364943</v>
      </c>
    </row>
    <row r="42" spans="1:47" ht="14.45" customHeight="1" thickBot="1" x14ac:dyDescent="0.2">
      <c r="A42" s="157"/>
      <c r="B42" s="158" t="s">
        <v>85</v>
      </c>
      <c r="C42" s="159">
        <v>350</v>
      </c>
      <c r="D42" s="160">
        <v>34</v>
      </c>
      <c r="E42" s="160">
        <v>117</v>
      </c>
      <c r="F42" s="161">
        <v>51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9.7142857142857142E-2</v>
      </c>
      <c r="R42" s="168">
        <f t="shared" si="14"/>
        <v>0.11037501657035026</v>
      </c>
      <c r="S42" s="169">
        <f t="shared" si="15"/>
        <v>0.4358974358974359</v>
      </c>
      <c r="T42" s="165">
        <v>1</v>
      </c>
      <c r="U42" s="170">
        <f>U41*(1-T41)</f>
        <v>84557.713763565713</v>
      </c>
      <c r="V42" s="170">
        <f>U42/R42</f>
        <v>766094.68692283961</v>
      </c>
      <c r="W42" s="171">
        <f>SUM(V42:V$42)</f>
        <v>766094.68692283961</v>
      </c>
      <c r="X42" s="165">
        <f t="shared" si="0"/>
        <v>432155.97723852488</v>
      </c>
      <c r="Y42" s="170">
        <f>SUM(X42:X$42)</f>
        <v>432155.97723852488</v>
      </c>
      <c r="Z42" s="170">
        <f t="shared" si="1"/>
        <v>333938.70968431473</v>
      </c>
      <c r="AA42" s="171">
        <f>SUM(Z42:Z$42)</f>
        <v>333938.70968431473</v>
      </c>
      <c r="AB42" s="172">
        <f t="shared" si="2"/>
        <v>9.0600212898960262</v>
      </c>
      <c r="AC42" s="166">
        <f t="shared" si="3"/>
        <v>5.1107812404541688</v>
      </c>
      <c r="AD42" s="173">
        <f t="shared" si="16"/>
        <v>56.410256410256409</v>
      </c>
      <c r="AE42" s="166">
        <f t="shared" si="4"/>
        <v>3.9492400494418578</v>
      </c>
      <c r="AF42" s="174">
        <f t="shared" si="17"/>
        <v>43.589743589743591</v>
      </c>
      <c r="AH42" s="175">
        <f>0</f>
        <v>0</v>
      </c>
      <c r="AI42" s="176">
        <f t="shared" si="18"/>
        <v>2.1016312929527919E-3</v>
      </c>
      <c r="AJ42" s="176">
        <v>0</v>
      </c>
      <c r="AK42" s="176">
        <f>(1-R42)/R42/R42/D42</f>
        <v>2.1477636612786242</v>
      </c>
      <c r="AL42" s="176">
        <f>V42*V42*AI42</f>
        <v>1233449653.174334</v>
      </c>
      <c r="AM42" s="176">
        <f>(1-S42)*(1-S42)*(1-R42)/R42/R42/D42+AI42/R42/R42</f>
        <v>0.85595380507721541</v>
      </c>
      <c r="AN42" s="176">
        <f>V42*V42*AI42</f>
        <v>1233449653.174334</v>
      </c>
      <c r="AO42" s="177">
        <f>S42*S42*(1-R42)/R42/R42/D42+AI42/R42/R42</f>
        <v>0.58059948952867391</v>
      </c>
      <c r="AP42" s="172">
        <f t="shared" si="5"/>
        <v>6.1875921991841309</v>
      </c>
      <c r="AQ42" s="166">
        <f t="shared" si="6"/>
        <v>11.932450380607921</v>
      </c>
      <c r="AR42" s="166">
        <f t="shared" si="7"/>
        <v>3.2974329182654532</v>
      </c>
      <c r="AS42" s="166">
        <f t="shared" si="8"/>
        <v>6.924129562642884</v>
      </c>
      <c r="AT42" s="166">
        <f t="shared" si="9"/>
        <v>2.4557772949771364</v>
      </c>
      <c r="AU42" s="178">
        <f t="shared" si="10"/>
        <v>5.4427028039065792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82.296772172734052</v>
      </c>
      <c r="D47" s="194">
        <f t="shared" ref="D47:E82" si="35">AP7</f>
        <v>76.886569028845045</v>
      </c>
      <c r="E47" s="195">
        <f t="shared" si="35"/>
        <v>87.706975316623058</v>
      </c>
      <c r="F47" s="196">
        <f>AC7</f>
        <v>80.87577934980547</v>
      </c>
      <c r="G47" s="194">
        <f t="shared" ref="G47:H82" si="36">AR7</f>
        <v>75.741994357308769</v>
      </c>
      <c r="H47" s="194">
        <f t="shared" si="36"/>
        <v>86.00956434230217</v>
      </c>
      <c r="I47" s="197">
        <f t="shared" ref="I47:J82" si="37">AD7</f>
        <v>98.273331036670513</v>
      </c>
      <c r="J47" s="196">
        <f t="shared" si="37"/>
        <v>1.4209928229285884</v>
      </c>
      <c r="K47" s="194">
        <f t="shared" ref="K47:L82" si="38">AT7</f>
        <v>0.74080818433329687</v>
      </c>
      <c r="L47" s="194">
        <f t="shared" si="38"/>
        <v>2.1011774615238799</v>
      </c>
      <c r="M47" s="198">
        <f>AF7</f>
        <v>1.7266689633295011</v>
      </c>
    </row>
    <row r="48" spans="1:47" ht="14.45" customHeight="1" x14ac:dyDescent="0.25">
      <c r="A48" s="75"/>
      <c r="B48" s="99">
        <v>5</v>
      </c>
      <c r="C48" s="199">
        <f>AB8</f>
        <v>77.296772172734052</v>
      </c>
      <c r="D48" s="199">
        <f t="shared" si="35"/>
        <v>71.886569028845045</v>
      </c>
      <c r="E48" s="200">
        <f t="shared" si="35"/>
        <v>82.706975316623058</v>
      </c>
      <c r="F48" s="201">
        <f>AC8</f>
        <v>75.87577934980547</v>
      </c>
      <c r="G48" s="199">
        <f t="shared" si="36"/>
        <v>70.741994357308769</v>
      </c>
      <c r="H48" s="199">
        <f t="shared" si="36"/>
        <v>81.00956434230217</v>
      </c>
      <c r="I48" s="202">
        <f t="shared" si="37"/>
        <v>98.161640152640388</v>
      </c>
      <c r="J48" s="201">
        <f t="shared" si="37"/>
        <v>1.4209928229285884</v>
      </c>
      <c r="K48" s="199">
        <f t="shared" si="38"/>
        <v>0.74080818433329687</v>
      </c>
      <c r="L48" s="199">
        <f t="shared" si="38"/>
        <v>2.1011774615238799</v>
      </c>
      <c r="M48" s="203">
        <f>AF8</f>
        <v>1.8383598473596219</v>
      </c>
    </row>
    <row r="49" spans="1:13" ht="14.45" customHeight="1" x14ac:dyDescent="0.25">
      <c r="A49" s="75"/>
      <c r="B49" s="99">
        <v>10</v>
      </c>
      <c r="C49" s="199">
        <f t="shared" ref="C49:C62" si="39">AB9</f>
        <v>72.296772172734052</v>
      </c>
      <c r="D49" s="199">
        <f t="shared" si="35"/>
        <v>66.886569028845045</v>
      </c>
      <c r="E49" s="200">
        <f t="shared" si="35"/>
        <v>77.706975316623058</v>
      </c>
      <c r="F49" s="201">
        <f t="shared" ref="F49:F62" si="40">AC9</f>
        <v>70.875779349805484</v>
      </c>
      <c r="G49" s="199">
        <f t="shared" si="36"/>
        <v>65.741994357308783</v>
      </c>
      <c r="H49" s="199">
        <f t="shared" si="36"/>
        <v>76.009564342302184</v>
      </c>
      <c r="I49" s="202">
        <f t="shared" si="37"/>
        <v>98.034500323840902</v>
      </c>
      <c r="J49" s="201">
        <f t="shared" si="37"/>
        <v>1.4209928229285884</v>
      </c>
      <c r="K49" s="199">
        <f t="shared" si="38"/>
        <v>0.74080818433329687</v>
      </c>
      <c r="L49" s="199">
        <f t="shared" si="38"/>
        <v>2.1011774615238799</v>
      </c>
      <c r="M49" s="203">
        <f t="shared" ref="M49:M62" si="41">AF9</f>
        <v>1.9654996761591252</v>
      </c>
    </row>
    <row r="50" spans="1:13" ht="14.45" customHeight="1" x14ac:dyDescent="0.25">
      <c r="A50" s="75"/>
      <c r="B50" s="99">
        <v>15</v>
      </c>
      <c r="C50" s="199">
        <f t="shared" si="39"/>
        <v>67.296772172734052</v>
      </c>
      <c r="D50" s="199">
        <f t="shared" si="35"/>
        <v>61.886569028845038</v>
      </c>
      <c r="E50" s="200">
        <f t="shared" si="35"/>
        <v>72.706975316623058</v>
      </c>
      <c r="F50" s="201">
        <f t="shared" si="40"/>
        <v>65.87577934980547</v>
      </c>
      <c r="G50" s="199">
        <f t="shared" si="36"/>
        <v>60.741994357308769</v>
      </c>
      <c r="H50" s="199">
        <f t="shared" si="36"/>
        <v>71.00956434230217</v>
      </c>
      <c r="I50" s="202">
        <f t="shared" si="37"/>
        <v>97.88846808390565</v>
      </c>
      <c r="J50" s="201">
        <f t="shared" si="37"/>
        <v>1.4209928229285884</v>
      </c>
      <c r="K50" s="199">
        <f t="shared" si="38"/>
        <v>0.74080818433329687</v>
      </c>
      <c r="L50" s="199">
        <f t="shared" si="38"/>
        <v>2.1011774615238799</v>
      </c>
      <c r="M50" s="203">
        <f t="shared" si="41"/>
        <v>2.1115319160943615</v>
      </c>
    </row>
    <row r="51" spans="1:13" ht="14.45" customHeight="1" x14ac:dyDescent="0.25">
      <c r="A51" s="75"/>
      <c r="B51" s="99">
        <v>20</v>
      </c>
      <c r="C51" s="199">
        <f t="shared" si="39"/>
        <v>62.296772172734059</v>
      </c>
      <c r="D51" s="199">
        <f t="shared" si="35"/>
        <v>56.886569028845045</v>
      </c>
      <c r="E51" s="200">
        <f t="shared" si="35"/>
        <v>67.706975316623073</v>
      </c>
      <c r="F51" s="201">
        <f t="shared" si="40"/>
        <v>60.875779349805477</v>
      </c>
      <c r="G51" s="199">
        <f t="shared" si="36"/>
        <v>55.741994357308776</v>
      </c>
      <c r="H51" s="199">
        <f t="shared" si="36"/>
        <v>66.009564342302184</v>
      </c>
      <c r="I51" s="202">
        <f t="shared" si="37"/>
        <v>97.718994462524464</v>
      </c>
      <c r="J51" s="201">
        <f t="shared" si="37"/>
        <v>1.4209928229285884</v>
      </c>
      <c r="K51" s="199">
        <f t="shared" si="38"/>
        <v>0.74080818433329687</v>
      </c>
      <c r="L51" s="199">
        <f t="shared" si="38"/>
        <v>2.1011774615238799</v>
      </c>
      <c r="M51" s="203">
        <f t="shared" si="41"/>
        <v>2.2810055374755454</v>
      </c>
    </row>
    <row r="52" spans="1:13" ht="14.45" customHeight="1" x14ac:dyDescent="0.25">
      <c r="A52" s="75"/>
      <c r="B52" s="99">
        <v>25</v>
      </c>
      <c r="C52" s="199">
        <f t="shared" si="39"/>
        <v>57.296772172734052</v>
      </c>
      <c r="D52" s="199">
        <f t="shared" si="35"/>
        <v>51.886569028845038</v>
      </c>
      <c r="E52" s="200">
        <f>AQ12</f>
        <v>62.706975316623065</v>
      </c>
      <c r="F52" s="201">
        <f t="shared" si="40"/>
        <v>55.87577934980547</v>
      </c>
      <c r="G52" s="199">
        <f t="shared" si="36"/>
        <v>50.741994357308769</v>
      </c>
      <c r="H52" s="199">
        <f t="shared" si="36"/>
        <v>61.00956434230217</v>
      </c>
      <c r="I52" s="202">
        <f t="shared" si="37"/>
        <v>97.519942626707348</v>
      </c>
      <c r="J52" s="201">
        <f t="shared" si="37"/>
        <v>1.4209928229285884</v>
      </c>
      <c r="K52" s="199">
        <f t="shared" si="38"/>
        <v>0.74080818433329687</v>
      </c>
      <c r="L52" s="199">
        <f t="shared" si="38"/>
        <v>2.1011774615238799</v>
      </c>
      <c r="M52" s="203">
        <f t="shared" si="41"/>
        <v>2.4800573732926607</v>
      </c>
    </row>
    <row r="53" spans="1:13" ht="14.45" customHeight="1" x14ac:dyDescent="0.25">
      <c r="A53" s="75"/>
      <c r="B53" s="99">
        <v>30</v>
      </c>
      <c r="C53" s="199">
        <f t="shared" si="39"/>
        <v>52.296772172734059</v>
      </c>
      <c r="D53" s="199">
        <f t="shared" si="35"/>
        <v>46.886569028845045</v>
      </c>
      <c r="E53" s="200">
        <f t="shared" si="35"/>
        <v>57.706975316623073</v>
      </c>
      <c r="F53" s="201">
        <f t="shared" si="40"/>
        <v>50.875779349805462</v>
      </c>
      <c r="G53" s="199">
        <f t="shared" si="36"/>
        <v>45.741994357308762</v>
      </c>
      <c r="H53" s="199">
        <f t="shared" si="36"/>
        <v>56.009564342302163</v>
      </c>
      <c r="I53" s="202">
        <f t="shared" si="37"/>
        <v>97.282828817359672</v>
      </c>
      <c r="J53" s="201">
        <f t="shared" si="37"/>
        <v>1.4209928229285884</v>
      </c>
      <c r="K53" s="199">
        <f t="shared" si="38"/>
        <v>0.74080818433329687</v>
      </c>
      <c r="L53" s="199">
        <f t="shared" si="38"/>
        <v>2.1011774615238799</v>
      </c>
      <c r="M53" s="203">
        <f t="shared" si="41"/>
        <v>2.7171711826403135</v>
      </c>
    </row>
    <row r="54" spans="1:13" ht="14.45" customHeight="1" x14ac:dyDescent="0.25">
      <c r="A54" s="75"/>
      <c r="B54" s="99">
        <v>35</v>
      </c>
      <c r="C54" s="199">
        <f t="shared" si="39"/>
        <v>47.296772172734052</v>
      </c>
      <c r="D54" s="199">
        <f t="shared" si="35"/>
        <v>41.886569028845038</v>
      </c>
      <c r="E54" s="200">
        <f t="shared" si="35"/>
        <v>52.706975316623065</v>
      </c>
      <c r="F54" s="201">
        <f t="shared" si="40"/>
        <v>45.87577934980547</v>
      </c>
      <c r="G54" s="199">
        <f t="shared" si="36"/>
        <v>40.741994357308769</v>
      </c>
      <c r="H54" s="199">
        <f t="shared" si="36"/>
        <v>51.00956434230217</v>
      </c>
      <c r="I54" s="202">
        <f t="shared" si="37"/>
        <v>96.995581817425233</v>
      </c>
      <c r="J54" s="201">
        <f t="shared" si="37"/>
        <v>1.4209928229285884</v>
      </c>
      <c r="K54" s="199">
        <f t="shared" si="38"/>
        <v>0.74080818433329687</v>
      </c>
      <c r="L54" s="199">
        <f t="shared" si="38"/>
        <v>2.1011774615238799</v>
      </c>
      <c r="M54" s="203">
        <f t="shared" si="41"/>
        <v>3.0044181825747751</v>
      </c>
    </row>
    <row r="55" spans="1:13" ht="14.45" customHeight="1" x14ac:dyDescent="0.25">
      <c r="A55" s="75"/>
      <c r="B55" s="99">
        <v>40</v>
      </c>
      <c r="C55" s="199">
        <f t="shared" si="39"/>
        <v>42.296772172734059</v>
      </c>
      <c r="D55" s="199">
        <f t="shared" si="35"/>
        <v>36.886569028845045</v>
      </c>
      <c r="E55" s="200">
        <f t="shared" si="35"/>
        <v>47.706975316623073</v>
      </c>
      <c r="F55" s="201">
        <f t="shared" si="40"/>
        <v>40.875779349805462</v>
      </c>
      <c r="G55" s="199">
        <f t="shared" si="36"/>
        <v>35.741994357308762</v>
      </c>
      <c r="H55" s="199">
        <f t="shared" si="36"/>
        <v>46.009564342302163</v>
      </c>
      <c r="I55" s="202">
        <f t="shared" si="37"/>
        <v>96.640422543059643</v>
      </c>
      <c r="J55" s="201">
        <f t="shared" si="37"/>
        <v>1.4209928229285884</v>
      </c>
      <c r="K55" s="199">
        <f t="shared" si="38"/>
        <v>0.74080818433329687</v>
      </c>
      <c r="L55" s="199">
        <f t="shared" si="38"/>
        <v>2.1011774615238799</v>
      </c>
      <c r="M55" s="203">
        <f t="shared" si="41"/>
        <v>3.35957745694034</v>
      </c>
    </row>
    <row r="56" spans="1:13" ht="14.45" customHeight="1" x14ac:dyDescent="0.25">
      <c r="A56" s="75"/>
      <c r="B56" s="99">
        <v>45</v>
      </c>
      <c r="C56" s="199">
        <f t="shared" si="39"/>
        <v>39.027646675103099</v>
      </c>
      <c r="D56" s="199">
        <f t="shared" si="35"/>
        <v>34.569963063373777</v>
      </c>
      <c r="E56" s="200">
        <f t="shared" si="35"/>
        <v>43.485330286832422</v>
      </c>
      <c r="F56" s="201">
        <f t="shared" si="40"/>
        <v>37.544595861310462</v>
      </c>
      <c r="G56" s="199">
        <f t="shared" si="36"/>
        <v>33.356260422765438</v>
      </c>
      <c r="H56" s="199">
        <f t="shared" si="36"/>
        <v>41.732931299855487</v>
      </c>
      <c r="I56" s="202">
        <f t="shared" si="37"/>
        <v>96.199999384695872</v>
      </c>
      <c r="J56" s="201">
        <f t="shared" si="37"/>
        <v>1.4830508137926295</v>
      </c>
      <c r="K56" s="199">
        <f t="shared" si="38"/>
        <v>0.78412110992492567</v>
      </c>
      <c r="L56" s="199">
        <f t="shared" si="38"/>
        <v>2.1819805176603335</v>
      </c>
      <c r="M56" s="203">
        <f t="shared" si="41"/>
        <v>3.8000006153041039</v>
      </c>
    </row>
    <row r="57" spans="1:13" ht="14.45" customHeight="1" x14ac:dyDescent="0.25">
      <c r="A57" s="75"/>
      <c r="B57" s="99">
        <v>50</v>
      </c>
      <c r="C57" s="199">
        <f t="shared" si="39"/>
        <v>35.644618458090953</v>
      </c>
      <c r="D57" s="199">
        <f t="shared" si="35"/>
        <v>32.299691880566527</v>
      </c>
      <c r="E57" s="200">
        <f t="shared" si="35"/>
        <v>38.989545035615379</v>
      </c>
      <c r="F57" s="201">
        <f t="shared" si="40"/>
        <v>34.095527835866477</v>
      </c>
      <c r="G57" s="199">
        <f t="shared" si="36"/>
        <v>31.015396873541519</v>
      </c>
      <c r="H57" s="199">
        <f t="shared" si="36"/>
        <v>37.175658798191435</v>
      </c>
      <c r="I57" s="202">
        <f t="shared" si="37"/>
        <v>95.654068722755952</v>
      </c>
      <c r="J57" s="201">
        <f t="shared" si="37"/>
        <v>1.5490906222244647</v>
      </c>
      <c r="K57" s="199">
        <f t="shared" si="38"/>
        <v>0.83112343710401615</v>
      </c>
      <c r="L57" s="199">
        <f t="shared" si="38"/>
        <v>2.267057807344913</v>
      </c>
      <c r="M57" s="203">
        <f t="shared" si="41"/>
        <v>4.3459312772440057</v>
      </c>
    </row>
    <row r="58" spans="1:13" ht="14.45" customHeight="1" x14ac:dyDescent="0.25">
      <c r="A58" s="75"/>
      <c r="B58" s="99">
        <v>55</v>
      </c>
      <c r="C58" s="199">
        <f t="shared" si="39"/>
        <v>30.64461845809095</v>
      </c>
      <c r="D58" s="199">
        <f t="shared" si="35"/>
        <v>27.29969188056652</v>
      </c>
      <c r="E58" s="200">
        <f t="shared" si="35"/>
        <v>33.989545035615379</v>
      </c>
      <c r="F58" s="201">
        <f t="shared" si="40"/>
        <v>29.095527835866481</v>
      </c>
      <c r="G58" s="199">
        <f t="shared" si="36"/>
        <v>26.015396873541523</v>
      </c>
      <c r="H58" s="199">
        <f t="shared" si="36"/>
        <v>32.175658798191435</v>
      </c>
      <c r="I58" s="202">
        <f t="shared" si="37"/>
        <v>94.944983164522085</v>
      </c>
      <c r="J58" s="201">
        <f t="shared" si="37"/>
        <v>1.5490906222244647</v>
      </c>
      <c r="K58" s="199">
        <f t="shared" si="38"/>
        <v>0.83112343710401615</v>
      </c>
      <c r="L58" s="199">
        <f t="shared" si="38"/>
        <v>2.267057807344913</v>
      </c>
      <c r="M58" s="203">
        <f t="shared" si="41"/>
        <v>5.0550168354778968</v>
      </c>
    </row>
    <row r="59" spans="1:13" ht="14.45" customHeight="1" x14ac:dyDescent="0.25">
      <c r="A59" s="75"/>
      <c r="B59" s="99">
        <v>60</v>
      </c>
      <c r="C59" s="199">
        <f t="shared" si="39"/>
        <v>26.626770800782765</v>
      </c>
      <c r="D59" s="199">
        <f t="shared" si="35"/>
        <v>23.771552493836676</v>
      </c>
      <c r="E59" s="200">
        <f t="shared" si="35"/>
        <v>29.481989107728854</v>
      </c>
      <c r="F59" s="201">
        <f t="shared" si="40"/>
        <v>25.023284419786606</v>
      </c>
      <c r="G59" s="199">
        <f t="shared" si="36"/>
        <v>22.426654736486576</v>
      </c>
      <c r="H59" s="199">
        <f t="shared" si="36"/>
        <v>27.619914103086636</v>
      </c>
      <c r="I59" s="202">
        <f t="shared" si="37"/>
        <v>93.977916462370942</v>
      </c>
      <c r="J59" s="201">
        <f t="shared" si="37"/>
        <v>1.6034863809961553</v>
      </c>
      <c r="K59" s="199">
        <f t="shared" si="38"/>
        <v>0.8682666849298879</v>
      </c>
      <c r="L59" s="199">
        <f t="shared" si="38"/>
        <v>2.3387060770624224</v>
      </c>
      <c r="M59" s="203">
        <f t="shared" si="41"/>
        <v>6.0220835376290411</v>
      </c>
    </row>
    <row r="60" spans="1:13" ht="14.45" customHeight="1" x14ac:dyDescent="0.25">
      <c r="A60" s="75"/>
      <c r="B60" s="99">
        <v>65</v>
      </c>
      <c r="C60" s="199">
        <f t="shared" si="39"/>
        <v>21.626770800782765</v>
      </c>
      <c r="D60" s="199">
        <f t="shared" si="35"/>
        <v>18.771552493836676</v>
      </c>
      <c r="E60" s="200">
        <f t="shared" si="35"/>
        <v>24.481989107728854</v>
      </c>
      <c r="F60" s="201">
        <f t="shared" si="40"/>
        <v>20.023284419786606</v>
      </c>
      <c r="G60" s="199">
        <f t="shared" si="36"/>
        <v>17.426654736486576</v>
      </c>
      <c r="H60" s="199">
        <f t="shared" si="36"/>
        <v>22.619914103086636</v>
      </c>
      <c r="I60" s="202">
        <f t="shared" si="37"/>
        <v>92.585641213998898</v>
      </c>
      <c r="J60" s="201">
        <f t="shared" si="37"/>
        <v>1.6034863809961553</v>
      </c>
      <c r="K60" s="199">
        <f t="shared" si="38"/>
        <v>0.8682666849298879</v>
      </c>
      <c r="L60" s="199">
        <f t="shared" si="38"/>
        <v>2.3387060770624224</v>
      </c>
      <c r="M60" s="203">
        <f t="shared" si="41"/>
        <v>7.4143587860010909</v>
      </c>
    </row>
    <row r="61" spans="1:13" ht="14.45" customHeight="1" x14ac:dyDescent="0.25">
      <c r="A61" s="75"/>
      <c r="B61" s="99">
        <v>70</v>
      </c>
      <c r="C61" s="199">
        <f t="shared" si="39"/>
        <v>17.53886537916777</v>
      </c>
      <c r="D61" s="199">
        <f t="shared" si="35"/>
        <v>14.84046047728221</v>
      </c>
      <c r="E61" s="200">
        <f t="shared" si="35"/>
        <v>20.23727028105333</v>
      </c>
      <c r="F61" s="201">
        <f t="shared" si="40"/>
        <v>16.00471816574559</v>
      </c>
      <c r="G61" s="199">
        <f t="shared" si="36"/>
        <v>13.565125531901986</v>
      </c>
      <c r="H61" s="199">
        <f t="shared" si="36"/>
        <v>18.444310799589193</v>
      </c>
      <c r="I61" s="202">
        <f t="shared" si="37"/>
        <v>91.252870808596313</v>
      </c>
      <c r="J61" s="201">
        <f t="shared" si="37"/>
        <v>1.5341472134221807</v>
      </c>
      <c r="K61" s="199">
        <f t="shared" si="38"/>
        <v>0.79732806200770412</v>
      </c>
      <c r="L61" s="199">
        <f t="shared" si="38"/>
        <v>2.2709663648366574</v>
      </c>
      <c r="M61" s="203">
        <f t="shared" si="41"/>
        <v>8.7471291914036957</v>
      </c>
    </row>
    <row r="62" spans="1:13" ht="14.45" customHeight="1" x14ac:dyDescent="0.25">
      <c r="A62" s="75"/>
      <c r="B62" s="99">
        <v>75</v>
      </c>
      <c r="C62" s="199">
        <f t="shared" si="39"/>
        <v>14.916108869543988</v>
      </c>
      <c r="D62" s="199">
        <f t="shared" si="35"/>
        <v>12.4270488513366</v>
      </c>
      <c r="E62" s="200">
        <f t="shared" si="35"/>
        <v>17.405168887751376</v>
      </c>
      <c r="F62" s="201">
        <f t="shared" si="40"/>
        <v>13.272600949297727</v>
      </c>
      <c r="G62" s="199">
        <f t="shared" si="36"/>
        <v>11.026070426358205</v>
      </c>
      <c r="H62" s="199">
        <f t="shared" si="36"/>
        <v>15.51913147223725</v>
      </c>
      <c r="I62" s="202">
        <f t="shared" si="37"/>
        <v>88.981657786086501</v>
      </c>
      <c r="J62" s="201">
        <f t="shared" si="37"/>
        <v>1.6435079202462619</v>
      </c>
      <c r="K62" s="199">
        <f t="shared" si="38"/>
        <v>0.83066256357225177</v>
      </c>
      <c r="L62" s="199">
        <f t="shared" si="38"/>
        <v>2.4563532769202721</v>
      </c>
      <c r="M62" s="203">
        <f t="shared" si="41"/>
        <v>11.018342213913506</v>
      </c>
    </row>
    <row r="63" spans="1:13" ht="14.45" customHeight="1" x14ac:dyDescent="0.25">
      <c r="A63" s="75"/>
      <c r="B63" s="99">
        <v>80</v>
      </c>
      <c r="C63" s="199">
        <f>AB23</f>
        <v>11.385057518336057</v>
      </c>
      <c r="D63" s="199">
        <f t="shared" si="35"/>
        <v>9.2230687052845539</v>
      </c>
      <c r="E63" s="200">
        <f t="shared" si="35"/>
        <v>13.547046331387559</v>
      </c>
      <c r="F63" s="201">
        <f>AC23</f>
        <v>9.8041042472023676</v>
      </c>
      <c r="G63" s="199">
        <f t="shared" si="36"/>
        <v>7.847586797416084</v>
      </c>
      <c r="H63" s="199">
        <f t="shared" si="36"/>
        <v>11.760621696988652</v>
      </c>
      <c r="I63" s="202">
        <f t="shared" si="37"/>
        <v>86.113787580014375</v>
      </c>
      <c r="J63" s="201">
        <f t="shared" si="37"/>
        <v>1.5809532711336873</v>
      </c>
      <c r="K63" s="199">
        <f t="shared" si="38"/>
        <v>0.7695550074767401</v>
      </c>
      <c r="L63" s="199">
        <f t="shared" si="38"/>
        <v>2.3923515347906346</v>
      </c>
      <c r="M63" s="203">
        <f>AF23</f>
        <v>13.886212419985613</v>
      </c>
    </row>
    <row r="64" spans="1:13" ht="14.45" customHeight="1" x14ac:dyDescent="0.25">
      <c r="A64" s="51"/>
      <c r="B64" s="121">
        <v>85</v>
      </c>
      <c r="C64" s="204">
        <f>AB24</f>
        <v>10.886479539311571</v>
      </c>
      <c r="D64" s="204">
        <f t="shared" si="35"/>
        <v>5.8030050750645881</v>
      </c>
      <c r="E64" s="205">
        <f t="shared" si="35"/>
        <v>15.969954003558554</v>
      </c>
      <c r="F64" s="206">
        <f>AC24</f>
        <v>8.9071196230731022</v>
      </c>
      <c r="G64" s="204">
        <f t="shared" si="36"/>
        <v>4.6263260538803372</v>
      </c>
      <c r="H64" s="204">
        <f t="shared" si="36"/>
        <v>13.187913192265867</v>
      </c>
      <c r="I64" s="207">
        <f t="shared" si="37"/>
        <v>81.818181818181799</v>
      </c>
      <c r="J64" s="206">
        <f t="shared" si="37"/>
        <v>1.9793599162384674</v>
      </c>
      <c r="K64" s="204">
        <f t="shared" si="38"/>
        <v>0.60805857670379404</v>
      </c>
      <c r="L64" s="204">
        <f t="shared" si="38"/>
        <v>3.350661255773141</v>
      </c>
      <c r="M64" s="208">
        <f>AF24</f>
        <v>18.181818181818183</v>
      </c>
    </row>
    <row r="65" spans="1:13" ht="14.45" customHeight="1" x14ac:dyDescent="0.25">
      <c r="A65" s="75" t="s">
        <v>86</v>
      </c>
      <c r="B65" s="209">
        <v>0</v>
      </c>
      <c r="C65" s="210">
        <f>AB25</f>
        <v>91.38043921196001</v>
      </c>
      <c r="D65" s="210">
        <f t="shared" si="35"/>
        <v>89.31868491711856</v>
      </c>
      <c r="E65" s="211">
        <f t="shared" si="35"/>
        <v>93.442193506801459</v>
      </c>
      <c r="F65" s="212">
        <f>AC25</f>
        <v>87.527065396195141</v>
      </c>
      <c r="G65" s="210">
        <f t="shared" si="36"/>
        <v>85.761783228237576</v>
      </c>
      <c r="H65" s="210">
        <f t="shared" si="36"/>
        <v>89.292347564152706</v>
      </c>
      <c r="I65" s="213">
        <f t="shared" si="37"/>
        <v>95.783152445977166</v>
      </c>
      <c r="J65" s="212">
        <f t="shared" si="37"/>
        <v>3.853373815764868</v>
      </c>
      <c r="K65" s="210">
        <f t="shared" si="38"/>
        <v>2.9331607014799732</v>
      </c>
      <c r="L65" s="210">
        <f t="shared" si="38"/>
        <v>4.7735869300497633</v>
      </c>
      <c r="M65" s="214">
        <f>AF25</f>
        <v>4.2168475540228449</v>
      </c>
    </row>
    <row r="66" spans="1:13" ht="14.45" customHeight="1" x14ac:dyDescent="0.25">
      <c r="A66" s="155"/>
      <c r="B66" s="99">
        <v>5</v>
      </c>
      <c r="C66" s="199">
        <f>AB26</f>
        <v>86.38043921196001</v>
      </c>
      <c r="D66" s="199">
        <f t="shared" si="35"/>
        <v>84.31868491711856</v>
      </c>
      <c r="E66" s="200">
        <f t="shared" si="35"/>
        <v>88.442193506801459</v>
      </c>
      <c r="F66" s="201">
        <f>AC26</f>
        <v>82.527065396195141</v>
      </c>
      <c r="G66" s="199">
        <f t="shared" si="36"/>
        <v>80.761783228237576</v>
      </c>
      <c r="H66" s="199">
        <f t="shared" si="36"/>
        <v>84.292347564152706</v>
      </c>
      <c r="I66" s="202">
        <f t="shared" si="37"/>
        <v>95.539066655693333</v>
      </c>
      <c r="J66" s="201">
        <f t="shared" si="37"/>
        <v>3.853373815764868</v>
      </c>
      <c r="K66" s="199">
        <f t="shared" si="38"/>
        <v>2.9331607014799732</v>
      </c>
      <c r="L66" s="199">
        <f t="shared" si="38"/>
        <v>4.7735869300497633</v>
      </c>
      <c r="M66" s="203">
        <f>AF26</f>
        <v>4.4609333443066586</v>
      </c>
    </row>
    <row r="67" spans="1:13" ht="14.45" customHeight="1" x14ac:dyDescent="0.25">
      <c r="A67" s="155"/>
      <c r="B67" s="99">
        <v>10</v>
      </c>
      <c r="C67" s="199">
        <f t="shared" ref="C67:C80" si="42">AB27</f>
        <v>81.38043921196001</v>
      </c>
      <c r="D67" s="199">
        <f t="shared" si="35"/>
        <v>79.31868491711856</v>
      </c>
      <c r="E67" s="200">
        <f t="shared" si="35"/>
        <v>83.442193506801459</v>
      </c>
      <c r="F67" s="201">
        <f t="shared" ref="F67:F80" si="43">AC27</f>
        <v>77.527065396195141</v>
      </c>
      <c r="G67" s="199">
        <f t="shared" si="36"/>
        <v>75.761783228237576</v>
      </c>
      <c r="H67" s="199">
        <f t="shared" si="36"/>
        <v>79.292347564152706</v>
      </c>
      <c r="I67" s="202">
        <f t="shared" si="37"/>
        <v>95.264987688591191</v>
      </c>
      <c r="J67" s="201">
        <f t="shared" si="37"/>
        <v>3.853373815764868</v>
      </c>
      <c r="K67" s="199">
        <f t="shared" si="38"/>
        <v>2.9331607014799732</v>
      </c>
      <c r="L67" s="199">
        <f t="shared" si="38"/>
        <v>4.7735869300497633</v>
      </c>
      <c r="M67" s="203">
        <f t="shared" ref="M67:M80" si="44">AF27</f>
        <v>4.7350123114088083</v>
      </c>
    </row>
    <row r="68" spans="1:13" ht="14.45" customHeight="1" x14ac:dyDescent="0.25">
      <c r="A68" s="155"/>
      <c r="B68" s="99">
        <v>15</v>
      </c>
      <c r="C68" s="199">
        <f t="shared" si="42"/>
        <v>76.38043921196001</v>
      </c>
      <c r="D68" s="199">
        <f t="shared" si="35"/>
        <v>74.31868491711856</v>
      </c>
      <c r="E68" s="200">
        <f t="shared" si="35"/>
        <v>78.442193506801459</v>
      </c>
      <c r="F68" s="201">
        <f t="shared" si="43"/>
        <v>72.527065396195141</v>
      </c>
      <c r="G68" s="199">
        <f t="shared" si="36"/>
        <v>70.761783228237576</v>
      </c>
      <c r="H68" s="199">
        <f t="shared" si="36"/>
        <v>74.292347564152706</v>
      </c>
      <c r="I68" s="202">
        <f t="shared" si="37"/>
        <v>94.95502532386395</v>
      </c>
      <c r="J68" s="201">
        <f t="shared" si="37"/>
        <v>3.853373815764868</v>
      </c>
      <c r="K68" s="199">
        <f t="shared" si="38"/>
        <v>2.9331607014799732</v>
      </c>
      <c r="L68" s="199">
        <f t="shared" si="38"/>
        <v>4.7735869300497633</v>
      </c>
      <c r="M68" s="203">
        <f t="shared" si="44"/>
        <v>5.0449746761360448</v>
      </c>
    </row>
    <row r="69" spans="1:13" ht="14.45" customHeight="1" x14ac:dyDescent="0.25">
      <c r="A69" s="155"/>
      <c r="B69" s="99">
        <v>20</v>
      </c>
      <c r="C69" s="199">
        <f t="shared" si="42"/>
        <v>71.38043921196001</v>
      </c>
      <c r="D69" s="199">
        <f t="shared" si="35"/>
        <v>69.31868491711856</v>
      </c>
      <c r="E69" s="200">
        <f t="shared" si="35"/>
        <v>73.442193506801459</v>
      </c>
      <c r="F69" s="201">
        <f t="shared" si="43"/>
        <v>67.527065396195141</v>
      </c>
      <c r="G69" s="199">
        <f t="shared" si="36"/>
        <v>65.761783228237576</v>
      </c>
      <c r="H69" s="199">
        <f t="shared" si="36"/>
        <v>69.292347564152706</v>
      </c>
      <c r="I69" s="202">
        <f t="shared" si="37"/>
        <v>94.601638966772811</v>
      </c>
      <c r="J69" s="201">
        <f t="shared" si="37"/>
        <v>3.853373815764868</v>
      </c>
      <c r="K69" s="199">
        <f t="shared" si="38"/>
        <v>2.9331607014799732</v>
      </c>
      <c r="L69" s="199">
        <f t="shared" si="38"/>
        <v>4.7735869300497633</v>
      </c>
      <c r="M69" s="203">
        <f t="shared" si="44"/>
        <v>5.3983610332271867</v>
      </c>
    </row>
    <row r="70" spans="1:13" ht="14.45" customHeight="1" x14ac:dyDescent="0.25">
      <c r="A70" s="155"/>
      <c r="B70" s="99">
        <v>25</v>
      </c>
      <c r="C70" s="199">
        <f t="shared" si="42"/>
        <v>66.38043921196001</v>
      </c>
      <c r="D70" s="199">
        <f t="shared" si="35"/>
        <v>64.31868491711856</v>
      </c>
      <c r="E70" s="200">
        <f t="shared" si="35"/>
        <v>68.442193506801459</v>
      </c>
      <c r="F70" s="201">
        <f t="shared" si="43"/>
        <v>62.527065396195141</v>
      </c>
      <c r="G70" s="199">
        <f t="shared" si="36"/>
        <v>60.761783228237569</v>
      </c>
      <c r="H70" s="199">
        <f t="shared" si="36"/>
        <v>64.292347564152706</v>
      </c>
      <c r="I70" s="202">
        <f t="shared" si="37"/>
        <v>94.195016089814317</v>
      </c>
      <c r="J70" s="201">
        <f t="shared" si="37"/>
        <v>3.853373815764868</v>
      </c>
      <c r="K70" s="199">
        <f t="shared" si="38"/>
        <v>2.9331607014799732</v>
      </c>
      <c r="L70" s="199">
        <f t="shared" si="38"/>
        <v>4.7735869300497633</v>
      </c>
      <c r="M70" s="203">
        <f t="shared" si="44"/>
        <v>5.8049839101856859</v>
      </c>
    </row>
    <row r="71" spans="1:13" ht="14.45" customHeight="1" x14ac:dyDescent="0.25">
      <c r="A71" s="155"/>
      <c r="B71" s="99">
        <v>30</v>
      </c>
      <c r="C71" s="199">
        <f t="shared" si="42"/>
        <v>61.380439211960017</v>
      </c>
      <c r="D71" s="199">
        <f t="shared" si="35"/>
        <v>59.31868491711856</v>
      </c>
      <c r="E71" s="200">
        <f t="shared" si="35"/>
        <v>63.442193506801473</v>
      </c>
      <c r="F71" s="201">
        <f t="shared" si="43"/>
        <v>57.527065396195141</v>
      </c>
      <c r="G71" s="199">
        <f t="shared" si="36"/>
        <v>55.761783228237569</v>
      </c>
      <c r="H71" s="199">
        <f t="shared" si="36"/>
        <v>59.292347564152713</v>
      </c>
      <c r="I71" s="202">
        <f t="shared" si="37"/>
        <v>93.722146883865818</v>
      </c>
      <c r="J71" s="201">
        <f t="shared" si="37"/>
        <v>3.853373815764868</v>
      </c>
      <c r="K71" s="199">
        <f t="shared" si="38"/>
        <v>2.9331607014799732</v>
      </c>
      <c r="L71" s="199">
        <f t="shared" si="38"/>
        <v>4.7735869300497633</v>
      </c>
      <c r="M71" s="203">
        <f t="shared" si="44"/>
        <v>6.2778531161341631</v>
      </c>
    </row>
    <row r="72" spans="1:13" ht="14.45" customHeight="1" x14ac:dyDescent="0.25">
      <c r="A72" s="155"/>
      <c r="B72" s="99">
        <v>35</v>
      </c>
      <c r="C72" s="199">
        <f t="shared" si="42"/>
        <v>56.380439211960017</v>
      </c>
      <c r="D72" s="199">
        <f t="shared" si="35"/>
        <v>54.31868491711856</v>
      </c>
      <c r="E72" s="200">
        <f t="shared" si="35"/>
        <v>58.442193506801473</v>
      </c>
      <c r="F72" s="201">
        <f t="shared" si="43"/>
        <v>52.527065396195141</v>
      </c>
      <c r="G72" s="199">
        <f t="shared" si="36"/>
        <v>50.761783228237569</v>
      </c>
      <c r="H72" s="199">
        <f t="shared" si="36"/>
        <v>54.292347564152713</v>
      </c>
      <c r="I72" s="202">
        <f t="shared" si="37"/>
        <v>93.165406531725893</v>
      </c>
      <c r="J72" s="201">
        <f t="shared" si="37"/>
        <v>3.853373815764868</v>
      </c>
      <c r="K72" s="199">
        <f t="shared" si="38"/>
        <v>2.9331607014799732</v>
      </c>
      <c r="L72" s="199">
        <f t="shared" si="38"/>
        <v>4.7735869300497633</v>
      </c>
      <c r="M72" s="203">
        <f t="shared" si="44"/>
        <v>6.8345934682740985</v>
      </c>
    </row>
    <row r="73" spans="1:13" ht="14.45" customHeight="1" x14ac:dyDescent="0.25">
      <c r="A73" s="155"/>
      <c r="B73" s="99">
        <v>40</v>
      </c>
      <c r="C73" s="199">
        <f t="shared" si="42"/>
        <v>51.380439211960017</v>
      </c>
      <c r="D73" s="199">
        <f t="shared" si="35"/>
        <v>49.31868491711856</v>
      </c>
      <c r="E73" s="200">
        <f t="shared" si="35"/>
        <v>53.442193506801473</v>
      </c>
      <c r="F73" s="201">
        <f t="shared" si="43"/>
        <v>47.527065396195141</v>
      </c>
      <c r="G73" s="199">
        <f t="shared" si="36"/>
        <v>45.761783228237569</v>
      </c>
      <c r="H73" s="199">
        <f t="shared" si="36"/>
        <v>49.292347564152713</v>
      </c>
      <c r="I73" s="202">
        <f t="shared" si="37"/>
        <v>92.500309699828506</v>
      </c>
      <c r="J73" s="201">
        <f t="shared" si="37"/>
        <v>3.853373815764868</v>
      </c>
      <c r="K73" s="199">
        <f t="shared" si="38"/>
        <v>2.9331607014799732</v>
      </c>
      <c r="L73" s="199">
        <f t="shared" si="38"/>
        <v>4.7735869300497633</v>
      </c>
      <c r="M73" s="203">
        <f t="shared" si="44"/>
        <v>7.4996903001714781</v>
      </c>
    </row>
    <row r="74" spans="1:13" ht="14.45" customHeight="1" x14ac:dyDescent="0.25">
      <c r="A74" s="155"/>
      <c r="B74" s="99">
        <v>45</v>
      </c>
      <c r="C74" s="199">
        <f t="shared" si="42"/>
        <v>46.380439211960017</v>
      </c>
      <c r="D74" s="199">
        <f t="shared" si="35"/>
        <v>44.31868491711856</v>
      </c>
      <c r="E74" s="200">
        <f t="shared" si="35"/>
        <v>48.442193506801473</v>
      </c>
      <c r="F74" s="201">
        <f t="shared" si="43"/>
        <v>42.527065396195148</v>
      </c>
      <c r="G74" s="199">
        <f t="shared" si="36"/>
        <v>40.761783228237576</v>
      </c>
      <c r="H74" s="199">
        <f t="shared" si="36"/>
        <v>44.29234756415272</v>
      </c>
      <c r="I74" s="202">
        <f t="shared" si="37"/>
        <v>91.691812580396586</v>
      </c>
      <c r="J74" s="201">
        <f t="shared" si="37"/>
        <v>3.853373815764868</v>
      </c>
      <c r="K74" s="199">
        <f t="shared" si="38"/>
        <v>2.9331607014799732</v>
      </c>
      <c r="L74" s="199">
        <f t="shared" si="38"/>
        <v>4.7735869300497633</v>
      </c>
      <c r="M74" s="203">
        <f t="shared" si="44"/>
        <v>8.3081874196034082</v>
      </c>
    </row>
    <row r="75" spans="1:13" ht="14.45" customHeight="1" x14ac:dyDescent="0.25">
      <c r="A75" s="155"/>
      <c r="B75" s="99">
        <v>50</v>
      </c>
      <c r="C75" s="199">
        <f t="shared" si="42"/>
        <v>41.380439211960017</v>
      </c>
      <c r="D75" s="199">
        <f t="shared" si="35"/>
        <v>39.31868491711856</v>
      </c>
      <c r="E75" s="200">
        <f t="shared" si="35"/>
        <v>43.442193506801473</v>
      </c>
      <c r="F75" s="201">
        <f t="shared" si="43"/>
        <v>37.527065396195141</v>
      </c>
      <c r="G75" s="199">
        <f t="shared" si="36"/>
        <v>35.761783228237569</v>
      </c>
      <c r="H75" s="199">
        <f t="shared" si="36"/>
        <v>39.292347564152713</v>
      </c>
      <c r="I75" s="202">
        <f t="shared" si="37"/>
        <v>90.687933987295253</v>
      </c>
      <c r="J75" s="201">
        <f t="shared" si="37"/>
        <v>3.853373815764868</v>
      </c>
      <c r="K75" s="199">
        <f t="shared" si="38"/>
        <v>2.9331607014799732</v>
      </c>
      <c r="L75" s="199">
        <f t="shared" si="38"/>
        <v>4.7735869300497633</v>
      </c>
      <c r="M75" s="203">
        <f t="shared" si="44"/>
        <v>9.3120660127047259</v>
      </c>
    </row>
    <row r="76" spans="1:13" ht="14.45" customHeight="1" x14ac:dyDescent="0.25">
      <c r="A76" s="155"/>
      <c r="B76" s="99">
        <v>55</v>
      </c>
      <c r="C76" s="199">
        <f t="shared" si="42"/>
        <v>36.380439211960017</v>
      </c>
      <c r="D76" s="199">
        <f t="shared" si="35"/>
        <v>34.31868491711856</v>
      </c>
      <c r="E76" s="200">
        <f t="shared" si="35"/>
        <v>38.442193506801473</v>
      </c>
      <c r="F76" s="201">
        <f t="shared" si="43"/>
        <v>32.527065396195141</v>
      </c>
      <c r="G76" s="199">
        <f t="shared" si="36"/>
        <v>30.761783228237572</v>
      </c>
      <c r="H76" s="199">
        <f t="shared" si="36"/>
        <v>34.292347564152713</v>
      </c>
      <c r="I76" s="202">
        <f t="shared" si="37"/>
        <v>89.408116286572806</v>
      </c>
      <c r="J76" s="201">
        <f t="shared" si="37"/>
        <v>3.853373815764868</v>
      </c>
      <c r="K76" s="199">
        <f t="shared" si="38"/>
        <v>2.9331607014799732</v>
      </c>
      <c r="L76" s="199">
        <f t="shared" si="38"/>
        <v>4.7735869300497633</v>
      </c>
      <c r="M76" s="203">
        <f t="shared" si="44"/>
        <v>10.59188371342718</v>
      </c>
    </row>
    <row r="77" spans="1:13" ht="14.45" customHeight="1" x14ac:dyDescent="0.25">
      <c r="A77" s="155"/>
      <c r="B77" s="99">
        <v>60</v>
      </c>
      <c r="C77" s="199">
        <f t="shared" si="42"/>
        <v>31.380439211960017</v>
      </c>
      <c r="D77" s="199">
        <f t="shared" si="35"/>
        <v>29.31868491711856</v>
      </c>
      <c r="E77" s="200">
        <f t="shared" si="35"/>
        <v>33.442193506801473</v>
      </c>
      <c r="F77" s="201">
        <f t="shared" si="43"/>
        <v>27.527065396195141</v>
      </c>
      <c r="G77" s="199">
        <f t="shared" si="36"/>
        <v>25.761783228237572</v>
      </c>
      <c r="H77" s="199">
        <f t="shared" si="36"/>
        <v>29.29234756415271</v>
      </c>
      <c r="I77" s="202">
        <f t="shared" si="37"/>
        <v>87.72045926528574</v>
      </c>
      <c r="J77" s="201">
        <f t="shared" si="37"/>
        <v>3.853373815764868</v>
      </c>
      <c r="K77" s="199">
        <f t="shared" si="38"/>
        <v>2.9331607014799732</v>
      </c>
      <c r="L77" s="199">
        <f t="shared" si="38"/>
        <v>4.7735869300497633</v>
      </c>
      <c r="M77" s="203">
        <f t="shared" si="44"/>
        <v>12.279540734714232</v>
      </c>
    </row>
    <row r="78" spans="1:13" ht="14.45" customHeight="1" x14ac:dyDescent="0.25">
      <c r="A78" s="155"/>
      <c r="B78" s="99">
        <v>65</v>
      </c>
      <c r="C78" s="199">
        <f t="shared" si="42"/>
        <v>26.380439211960017</v>
      </c>
      <c r="D78" s="199">
        <f t="shared" si="35"/>
        <v>24.31868491711856</v>
      </c>
      <c r="E78" s="200">
        <f t="shared" si="35"/>
        <v>28.442193506801473</v>
      </c>
      <c r="F78" s="201">
        <f t="shared" si="43"/>
        <v>22.527065396195148</v>
      </c>
      <c r="G78" s="199">
        <f t="shared" si="36"/>
        <v>20.761783228237579</v>
      </c>
      <c r="H78" s="199">
        <f t="shared" si="36"/>
        <v>24.292347564152717</v>
      </c>
      <c r="I78" s="202">
        <f t="shared" si="37"/>
        <v>85.393064213965488</v>
      </c>
      <c r="J78" s="201">
        <f t="shared" si="37"/>
        <v>3.853373815764868</v>
      </c>
      <c r="K78" s="199">
        <f t="shared" si="38"/>
        <v>2.9331607014799732</v>
      </c>
      <c r="L78" s="199">
        <f t="shared" si="38"/>
        <v>4.7735869300497633</v>
      </c>
      <c r="M78" s="203">
        <f t="shared" si="44"/>
        <v>14.60693578603451</v>
      </c>
    </row>
    <row r="79" spans="1:13" ht="14.45" customHeight="1" x14ac:dyDescent="0.25">
      <c r="A79" s="155"/>
      <c r="B79" s="99">
        <v>70</v>
      </c>
      <c r="C79" s="199">
        <f t="shared" si="42"/>
        <v>21.988576453292016</v>
      </c>
      <c r="D79" s="199">
        <f t="shared" si="35"/>
        <v>20.252306988292275</v>
      </c>
      <c r="E79" s="200">
        <f t="shared" si="35"/>
        <v>23.724845918291756</v>
      </c>
      <c r="F79" s="201">
        <f t="shared" si="43"/>
        <v>18.113102123105275</v>
      </c>
      <c r="G79" s="199">
        <f t="shared" si="36"/>
        <v>16.619798976759931</v>
      </c>
      <c r="H79" s="199">
        <f t="shared" si="36"/>
        <v>19.606405269450619</v>
      </c>
      <c r="I79" s="202">
        <f t="shared" si="37"/>
        <v>82.37505580036526</v>
      </c>
      <c r="J79" s="201">
        <f t="shared" si="37"/>
        <v>3.8754743301867411</v>
      </c>
      <c r="K79" s="199">
        <f t="shared" si="38"/>
        <v>2.9640086977230085</v>
      </c>
      <c r="L79" s="199">
        <f t="shared" si="38"/>
        <v>4.7869399626504734</v>
      </c>
      <c r="M79" s="203">
        <f t="shared" si="44"/>
        <v>17.62494419963474</v>
      </c>
    </row>
    <row r="80" spans="1:13" ht="14.45" customHeight="1" x14ac:dyDescent="0.25">
      <c r="A80" s="155"/>
      <c r="B80" s="99">
        <v>75</v>
      </c>
      <c r="C80" s="199">
        <f t="shared" si="42"/>
        <v>16.988576453292016</v>
      </c>
      <c r="D80" s="199">
        <f t="shared" si="35"/>
        <v>15.252306988292277</v>
      </c>
      <c r="E80" s="200">
        <f t="shared" si="35"/>
        <v>18.724845918291756</v>
      </c>
      <c r="F80" s="201">
        <f t="shared" si="43"/>
        <v>13.193747284395597</v>
      </c>
      <c r="G80" s="199">
        <f t="shared" si="36"/>
        <v>11.708697497459697</v>
      </c>
      <c r="H80" s="199">
        <f t="shared" si="36"/>
        <v>14.678797071331497</v>
      </c>
      <c r="I80" s="202">
        <f t="shared" si="37"/>
        <v>77.662465249340755</v>
      </c>
      <c r="J80" s="201">
        <f t="shared" si="37"/>
        <v>3.7948291688964186</v>
      </c>
      <c r="K80" s="199">
        <f t="shared" si="38"/>
        <v>2.8969493428862929</v>
      </c>
      <c r="L80" s="199">
        <f t="shared" si="38"/>
        <v>4.6927089949065444</v>
      </c>
      <c r="M80" s="203">
        <f t="shared" si="44"/>
        <v>22.337534750659248</v>
      </c>
    </row>
    <row r="81" spans="1:13" ht="14.45" customHeight="1" x14ac:dyDescent="0.25">
      <c r="A81" s="155"/>
      <c r="B81" s="99">
        <v>80</v>
      </c>
      <c r="C81" s="199">
        <f>AB41</f>
        <v>13.813072435588563</v>
      </c>
      <c r="D81" s="199">
        <f t="shared" si="35"/>
        <v>13.334360144094429</v>
      </c>
      <c r="E81" s="200">
        <f t="shared" si="35"/>
        <v>14.291784727082696</v>
      </c>
      <c r="F81" s="201">
        <f>AC41</f>
        <v>9.6443714173709854</v>
      </c>
      <c r="G81" s="199">
        <f t="shared" si="36"/>
        <v>8.7527547246510338</v>
      </c>
      <c r="H81" s="199">
        <f t="shared" si="36"/>
        <v>10.535988110090937</v>
      </c>
      <c r="I81" s="202">
        <f t="shared" si="37"/>
        <v>69.820609877660772</v>
      </c>
      <c r="J81" s="201">
        <f t="shared" si="37"/>
        <v>4.1687010182175772</v>
      </c>
      <c r="K81" s="199">
        <f t="shared" si="38"/>
        <v>3.3135211580986601</v>
      </c>
      <c r="L81" s="199">
        <f t="shared" si="38"/>
        <v>5.0238808783364943</v>
      </c>
      <c r="M81" s="203">
        <f>AF41</f>
        <v>30.179390122339228</v>
      </c>
    </row>
    <row r="82" spans="1:13" ht="14.45" customHeight="1" thickBot="1" x14ac:dyDescent="0.3">
      <c r="A82" s="157"/>
      <c r="B82" s="215">
        <v>85</v>
      </c>
      <c r="C82" s="216">
        <f>AB42</f>
        <v>9.0600212898960262</v>
      </c>
      <c r="D82" s="216">
        <f t="shared" si="35"/>
        <v>6.1875921991841309</v>
      </c>
      <c r="E82" s="217">
        <f t="shared" si="35"/>
        <v>11.932450380607921</v>
      </c>
      <c r="F82" s="218">
        <f>AC42</f>
        <v>5.1107812404541688</v>
      </c>
      <c r="G82" s="216">
        <f t="shared" si="36"/>
        <v>3.2974329182654532</v>
      </c>
      <c r="H82" s="216">
        <f t="shared" si="36"/>
        <v>6.924129562642884</v>
      </c>
      <c r="I82" s="219">
        <f t="shared" si="37"/>
        <v>56.410256410256409</v>
      </c>
      <c r="J82" s="218">
        <f t="shared" si="37"/>
        <v>3.9492400494418578</v>
      </c>
      <c r="K82" s="216">
        <f t="shared" si="38"/>
        <v>2.4557772949771364</v>
      </c>
      <c r="L82" s="216">
        <f t="shared" si="38"/>
        <v>5.4427028039065792</v>
      </c>
      <c r="M82" s="220">
        <f>AF42</f>
        <v>43.589743589743591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8B81A-668F-4C06-903D-A0615D6299EA}">
  <dimension ref="A1:AU84"/>
  <sheetViews>
    <sheetView view="pageBreakPreview" topLeftCell="A63" zoomScaleNormal="100" zoomScaleSheetLayoutView="100" workbookViewId="0">
      <selection activeCell="D12" sqref="D12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114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115</v>
      </c>
      <c r="D7" s="78">
        <v>0</v>
      </c>
      <c r="E7" s="78">
        <v>34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8581717.035621332</v>
      </c>
      <c r="X7" s="92">
        <f t="shared" ref="X7:X42" si="0">V7*(1-S7)</f>
        <v>500000</v>
      </c>
      <c r="Y7" s="90">
        <f>SUM(X7:X$24)</f>
        <v>8425140.1594693176</v>
      </c>
      <c r="Z7" s="90">
        <f t="shared" ref="Z7:Z42" si="1">V7*S7</f>
        <v>0</v>
      </c>
      <c r="AA7" s="91">
        <f>SUM(Z7:Z$24)</f>
        <v>156576.87615201622</v>
      </c>
      <c r="AB7" s="84">
        <f t="shared" ref="AB7:AB42" si="2">W7/U7</f>
        <v>85.817170356213325</v>
      </c>
      <c r="AC7" s="85">
        <f t="shared" ref="AC7:AC42" si="3">Y7/U7</f>
        <v>84.251401594693178</v>
      </c>
      <c r="AD7" s="93">
        <f>AC7/AB7*100</f>
        <v>98.175459811805851</v>
      </c>
      <c r="AE7" s="85">
        <f t="shared" ref="AE7:AE42" si="4">AA7/U7</f>
        <v>1.5657687615201623</v>
      </c>
      <c r="AF7" s="94">
        <f>AE7/AB7*100</f>
        <v>1.8245401881941656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0.9925158926195059</v>
      </c>
      <c r="AL7" s="96">
        <f>U7*U7*((1-O7)*5*(1-S7)+AC8)^2*AH7+V7*V7*AI7</f>
        <v>0</v>
      </c>
      <c r="AM7" s="96">
        <f>SUM(AL7:AL$24)/U7/U7</f>
        <v>0.82958996770510829</v>
      </c>
      <c r="AN7" s="96">
        <f>U7*U7*((1-O7)*5*S7+AE8)^2*AH7+V7*V7*AI7</f>
        <v>0</v>
      </c>
      <c r="AO7" s="97">
        <f>SUM(AN7:AN$24)/U7/U7</f>
        <v>7.0488242629631159E-2</v>
      </c>
      <c r="AP7" s="84">
        <f t="shared" ref="AP7:AP42" si="5">AB7-1.96*SQRT(AK7)</f>
        <v>83.864518555946034</v>
      </c>
      <c r="AQ7" s="85">
        <f t="shared" ref="AQ7:AQ42" si="6">AB7+1.96*SQRT(AK7)</f>
        <v>87.769822156480615</v>
      </c>
      <c r="AR7" s="85">
        <f t="shared" ref="AR7:AR42" si="7">AC7-1.96*SQRT(AM7)</f>
        <v>82.46619773520375</v>
      </c>
      <c r="AS7" s="85">
        <f t="shared" ref="AS7:AS42" si="8">AC7+1.96*SQRT(AM7)</f>
        <v>86.036605454182606</v>
      </c>
      <c r="AT7" s="85">
        <f t="shared" ref="AT7:AT42" si="9">AE7-1.96*SQRT(AO7)</f>
        <v>1.0453961710755935</v>
      </c>
      <c r="AU7" s="98">
        <f t="shared" ref="AU7:AU42" si="10">AE7+1.96*SQRT(AO7)</f>
        <v>2.0861413519647312</v>
      </c>
    </row>
    <row r="8" spans="1:47" ht="14.45" customHeight="1" x14ac:dyDescent="0.25">
      <c r="A8" s="75"/>
      <c r="B8" s="99" t="s">
        <v>69</v>
      </c>
      <c r="C8" s="100">
        <v>194</v>
      </c>
      <c r="D8" s="101">
        <v>0</v>
      </c>
      <c r="E8" s="101">
        <v>67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100000</v>
      </c>
      <c r="V8" s="112">
        <f>5*U8*((1-T8)+O8*T8)</f>
        <v>500000</v>
      </c>
      <c r="W8" s="113">
        <f>SUM(V8:V$24)</f>
        <v>8081717.0356213329</v>
      </c>
      <c r="X8" s="114">
        <f t="shared" si="0"/>
        <v>500000</v>
      </c>
      <c r="Y8" s="112">
        <f>SUM(X8:X$24)</f>
        <v>7925140.1594693176</v>
      </c>
      <c r="Z8" s="112">
        <f t="shared" si="1"/>
        <v>0</v>
      </c>
      <c r="AA8" s="113">
        <f>SUM(Z8:Z$24)</f>
        <v>156576.87615201622</v>
      </c>
      <c r="AB8" s="106">
        <f t="shared" si="2"/>
        <v>80.817170356213325</v>
      </c>
      <c r="AC8" s="107">
        <f t="shared" si="3"/>
        <v>79.251401594693178</v>
      </c>
      <c r="AD8" s="115">
        <f t="shared" ref="AD8:AD42" si="16">AC8/AB8*100</f>
        <v>98.062579084842</v>
      </c>
      <c r="AE8" s="107">
        <f t="shared" si="4"/>
        <v>1.5657687615201623</v>
      </c>
      <c r="AF8" s="116">
        <f t="shared" ref="AF8:AF42" si="17">AE8/AB8*100</f>
        <v>1.9374209151580175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0.9925158926195059</v>
      </c>
      <c r="AL8" s="118">
        <f>U8*U8*((1-O8)*5*(1-S8)+AC9)^2*AH8+V8*V8*AI8</f>
        <v>0</v>
      </c>
      <c r="AM8" s="118">
        <f>SUM(AL8:AL$24)/U8/U8</f>
        <v>0.82958996770510829</v>
      </c>
      <c r="AN8" s="118">
        <f>U8*U8*((1-O8)*5*S8+AE9)^2*AH8+V8*V8*AI8</f>
        <v>0</v>
      </c>
      <c r="AO8" s="119">
        <f>SUM(AN8:AN$24)/U8/U8</f>
        <v>7.0488242629631159E-2</v>
      </c>
      <c r="AP8" s="106">
        <f t="shared" si="5"/>
        <v>78.864518555946034</v>
      </c>
      <c r="AQ8" s="107">
        <f t="shared" si="6"/>
        <v>82.769822156480615</v>
      </c>
      <c r="AR8" s="107">
        <f t="shared" si="7"/>
        <v>77.46619773520375</v>
      </c>
      <c r="AS8" s="107">
        <f t="shared" si="8"/>
        <v>81.036605454182606</v>
      </c>
      <c r="AT8" s="107">
        <f t="shared" si="9"/>
        <v>1.0453961710755935</v>
      </c>
      <c r="AU8" s="120">
        <f t="shared" si="10"/>
        <v>2.0861413519647312</v>
      </c>
    </row>
    <row r="9" spans="1:47" ht="14.45" customHeight="1" x14ac:dyDescent="0.25">
      <c r="A9" s="75"/>
      <c r="B9" s="99" t="s">
        <v>70</v>
      </c>
      <c r="C9" s="100">
        <v>147</v>
      </c>
      <c r="D9" s="101">
        <v>0</v>
      </c>
      <c r="E9" s="101">
        <v>48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100000</v>
      </c>
      <c r="V9" s="112">
        <f t="shared" ref="V9:V22" si="21">5*U9*((1-T9)+O9*T9)</f>
        <v>500000</v>
      </c>
      <c r="W9" s="113">
        <f>SUM(V9:V$24)</f>
        <v>7581717.0356213329</v>
      </c>
      <c r="X9" s="114">
        <f t="shared" si="0"/>
        <v>500000</v>
      </c>
      <c r="Y9" s="112">
        <f>SUM(X9:X$24)</f>
        <v>7425140.1594693176</v>
      </c>
      <c r="Z9" s="112">
        <f t="shared" si="1"/>
        <v>0</v>
      </c>
      <c r="AA9" s="113">
        <f>SUM(Z9:Z$24)</f>
        <v>156576.87615201622</v>
      </c>
      <c r="AB9" s="106">
        <f t="shared" si="2"/>
        <v>75.817170356213325</v>
      </c>
      <c r="AC9" s="107">
        <f t="shared" si="3"/>
        <v>74.251401594693178</v>
      </c>
      <c r="AD9" s="115">
        <f t="shared" si="16"/>
        <v>97.934809813972663</v>
      </c>
      <c r="AE9" s="107">
        <f t="shared" si="4"/>
        <v>1.5657687615201623</v>
      </c>
      <c r="AF9" s="116">
        <f t="shared" si="17"/>
        <v>2.06519018602736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0.9925158926195059</v>
      </c>
      <c r="AL9" s="118">
        <f t="shared" ref="AL9:AL23" si="23">U9*U9*((1-O9)*5*(1-S9)+AC10)^2*AH9+V9*V9*AI9</f>
        <v>0</v>
      </c>
      <c r="AM9" s="118">
        <f>SUM(AL9:AL$24)/U9/U9</f>
        <v>0.82958996770510829</v>
      </c>
      <c r="AN9" s="118">
        <f t="shared" ref="AN9:AN23" si="24">U9*U9*((1-O9)*5*S9+AE10)^2*AH9+V9*V9*AI9</f>
        <v>0</v>
      </c>
      <c r="AO9" s="119">
        <f>SUM(AN9:AN$24)/U9/U9</f>
        <v>7.0488242629631159E-2</v>
      </c>
      <c r="AP9" s="106">
        <f t="shared" si="5"/>
        <v>73.864518555946034</v>
      </c>
      <c r="AQ9" s="107">
        <f t="shared" si="6"/>
        <v>77.769822156480615</v>
      </c>
      <c r="AR9" s="107">
        <f t="shared" si="7"/>
        <v>72.46619773520375</v>
      </c>
      <c r="AS9" s="107">
        <f t="shared" si="8"/>
        <v>76.036605454182606</v>
      </c>
      <c r="AT9" s="107">
        <f t="shared" si="9"/>
        <v>1.0453961710755935</v>
      </c>
      <c r="AU9" s="120">
        <f t="shared" si="10"/>
        <v>2.0861413519647312</v>
      </c>
    </row>
    <row r="10" spans="1:47" ht="14.45" customHeight="1" x14ac:dyDescent="0.25">
      <c r="A10" s="75"/>
      <c r="B10" s="99" t="s">
        <v>71</v>
      </c>
      <c r="C10" s="100">
        <v>43</v>
      </c>
      <c r="D10" s="101">
        <v>0</v>
      </c>
      <c r="E10" s="101">
        <v>15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100000</v>
      </c>
      <c r="V10" s="112">
        <f t="shared" si="21"/>
        <v>500000</v>
      </c>
      <c r="W10" s="113">
        <f>SUM(V10:V$24)</f>
        <v>7081717.0356213329</v>
      </c>
      <c r="X10" s="114">
        <f t="shared" si="0"/>
        <v>500000</v>
      </c>
      <c r="Y10" s="112">
        <f>SUM(X10:X$24)</f>
        <v>6925140.1594693176</v>
      </c>
      <c r="Z10" s="112">
        <f t="shared" si="1"/>
        <v>0</v>
      </c>
      <c r="AA10" s="113">
        <f>SUM(Z10:Z$24)</f>
        <v>156576.87615201622</v>
      </c>
      <c r="AB10" s="106">
        <f t="shared" si="2"/>
        <v>70.817170356213325</v>
      </c>
      <c r="AC10" s="107">
        <f t="shared" si="3"/>
        <v>69.251401594693178</v>
      </c>
      <c r="AD10" s="115">
        <f t="shared" si="16"/>
        <v>97.788998411480904</v>
      </c>
      <c r="AE10" s="107">
        <f t="shared" si="4"/>
        <v>1.5657687615201623</v>
      </c>
      <c r="AF10" s="116">
        <f t="shared" si="17"/>
        <v>2.2110015885191117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0.9925158926195059</v>
      </c>
      <c r="AL10" s="118">
        <f t="shared" si="23"/>
        <v>0</v>
      </c>
      <c r="AM10" s="118">
        <f>SUM(AL10:AL$24)/U10/U10</f>
        <v>0.82958996770510829</v>
      </c>
      <c r="AN10" s="118">
        <f t="shared" si="24"/>
        <v>0</v>
      </c>
      <c r="AO10" s="119">
        <f>SUM(AN10:AN$24)/U10/U10</f>
        <v>7.0488242629631159E-2</v>
      </c>
      <c r="AP10" s="106">
        <f t="shared" si="5"/>
        <v>68.864518555946034</v>
      </c>
      <c r="AQ10" s="107">
        <f t="shared" si="6"/>
        <v>72.769822156480615</v>
      </c>
      <c r="AR10" s="107">
        <f t="shared" si="7"/>
        <v>67.46619773520375</v>
      </c>
      <c r="AS10" s="107">
        <f t="shared" si="8"/>
        <v>71.036605454182606</v>
      </c>
      <c r="AT10" s="107">
        <f t="shared" si="9"/>
        <v>1.0453961710755935</v>
      </c>
      <c r="AU10" s="120">
        <f t="shared" si="10"/>
        <v>2.0861413519647312</v>
      </c>
    </row>
    <row r="11" spans="1:47" ht="14.45" customHeight="1" x14ac:dyDescent="0.25">
      <c r="A11" s="75"/>
      <c r="B11" s="99" t="s">
        <v>72</v>
      </c>
      <c r="C11" s="100">
        <v>6</v>
      </c>
      <c r="D11" s="101">
        <v>0</v>
      </c>
      <c r="E11" s="221">
        <v>0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100000</v>
      </c>
      <c r="V11" s="112">
        <f t="shared" si="21"/>
        <v>500000</v>
      </c>
      <c r="W11" s="113">
        <f>SUM(V11:V$24)</f>
        <v>6581717.0356213329</v>
      </c>
      <c r="X11" s="114">
        <f t="shared" si="0"/>
        <v>500000</v>
      </c>
      <c r="Y11" s="112">
        <f>SUM(X11:X$24)</f>
        <v>6425140.1594693176</v>
      </c>
      <c r="Z11" s="112">
        <f t="shared" si="1"/>
        <v>0</v>
      </c>
      <c r="AA11" s="113">
        <f>SUM(Z11:Z$24)</f>
        <v>156576.87615201622</v>
      </c>
      <c r="AB11" s="106">
        <f t="shared" si="2"/>
        <v>65.817170356213325</v>
      </c>
      <c r="AC11" s="107">
        <f t="shared" si="3"/>
        <v>64.251401594693178</v>
      </c>
      <c r="AD11" s="115">
        <f t="shared" si="16"/>
        <v>97.621033002412673</v>
      </c>
      <c r="AE11" s="107">
        <f t="shared" si="4"/>
        <v>1.5657687615201623</v>
      </c>
      <c r="AF11" s="116">
        <f t="shared" si="17"/>
        <v>2.3789669975873546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0.9925158926195059</v>
      </c>
      <c r="AL11" s="118">
        <f t="shared" si="23"/>
        <v>0</v>
      </c>
      <c r="AM11" s="118">
        <f>SUM(AL11:AL$24)/U11/U11</f>
        <v>0.82958996770510829</v>
      </c>
      <c r="AN11" s="118">
        <f t="shared" si="24"/>
        <v>0</v>
      </c>
      <c r="AO11" s="119">
        <f>SUM(AN11:AN$24)/U11/U11</f>
        <v>7.0488242629631159E-2</v>
      </c>
      <c r="AP11" s="106">
        <f t="shared" si="5"/>
        <v>63.864518555946034</v>
      </c>
      <c r="AQ11" s="107">
        <f t="shared" si="6"/>
        <v>67.769822156480615</v>
      </c>
      <c r="AR11" s="107">
        <f t="shared" si="7"/>
        <v>62.46619773520375</v>
      </c>
      <c r="AS11" s="107">
        <f t="shared" si="8"/>
        <v>66.036605454182606</v>
      </c>
      <c r="AT11" s="107">
        <f t="shared" si="9"/>
        <v>1.0453961710755935</v>
      </c>
      <c r="AU11" s="120">
        <f t="shared" si="10"/>
        <v>2.0861413519647312</v>
      </c>
    </row>
    <row r="12" spans="1:47" ht="14.45" customHeight="1" x14ac:dyDescent="0.25">
      <c r="A12" s="75"/>
      <c r="B12" s="99" t="s">
        <v>73</v>
      </c>
      <c r="C12" s="100">
        <v>86</v>
      </c>
      <c r="D12" s="101">
        <v>0</v>
      </c>
      <c r="E12" s="101">
        <v>30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100000</v>
      </c>
      <c r="V12" s="112">
        <f t="shared" si="21"/>
        <v>500000</v>
      </c>
      <c r="W12" s="113">
        <f>SUM(V12:V$24)</f>
        <v>6081717.0356213329</v>
      </c>
      <c r="X12" s="114">
        <f t="shared" si="0"/>
        <v>500000</v>
      </c>
      <c r="Y12" s="112">
        <f>SUM(X12:X$24)</f>
        <v>5925140.1594693176</v>
      </c>
      <c r="Z12" s="112">
        <f t="shared" si="1"/>
        <v>0</v>
      </c>
      <c r="AA12" s="113">
        <f>SUM(Z12:Z$24)</f>
        <v>156576.87615201622</v>
      </c>
      <c r="AB12" s="106">
        <f t="shared" si="2"/>
        <v>60.817170356213332</v>
      </c>
      <c r="AC12" s="107">
        <f t="shared" si="3"/>
        <v>59.251401594693178</v>
      </c>
      <c r="AD12" s="115">
        <f t="shared" si="16"/>
        <v>97.425449503241822</v>
      </c>
      <c r="AE12" s="107">
        <f t="shared" si="4"/>
        <v>1.5657687615201623</v>
      </c>
      <c r="AF12" s="116">
        <f t="shared" si="17"/>
        <v>2.5745504967581856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0.9925158926195059</v>
      </c>
      <c r="AL12" s="118">
        <f t="shared" si="23"/>
        <v>0</v>
      </c>
      <c r="AM12" s="118">
        <f>SUM(AL12:AL$24)/U12/U12</f>
        <v>0.82958996770510829</v>
      </c>
      <c r="AN12" s="118">
        <f t="shared" si="24"/>
        <v>0</v>
      </c>
      <c r="AO12" s="119">
        <f>SUM(AN12:AN$24)/U12/U12</f>
        <v>7.0488242629631159E-2</v>
      </c>
      <c r="AP12" s="106">
        <f t="shared" si="5"/>
        <v>58.864518555946042</v>
      </c>
      <c r="AQ12" s="107">
        <f t="shared" si="6"/>
        <v>62.769822156480622</v>
      </c>
      <c r="AR12" s="107">
        <f t="shared" si="7"/>
        <v>57.46619773520375</v>
      </c>
      <c r="AS12" s="107">
        <f t="shared" si="8"/>
        <v>61.036605454182606</v>
      </c>
      <c r="AT12" s="107">
        <f t="shared" si="9"/>
        <v>1.0453961710755935</v>
      </c>
      <c r="AU12" s="120">
        <f t="shared" si="10"/>
        <v>2.0861413519647312</v>
      </c>
    </row>
    <row r="13" spans="1:47" ht="14.45" customHeight="1" x14ac:dyDescent="0.25">
      <c r="A13" s="75"/>
      <c r="B13" s="99" t="s">
        <v>74</v>
      </c>
      <c r="C13" s="100">
        <v>133</v>
      </c>
      <c r="D13" s="101">
        <v>0</v>
      </c>
      <c r="E13" s="101">
        <v>44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0</v>
      </c>
      <c r="R13" s="109">
        <f t="shared" si="14"/>
        <v>0</v>
      </c>
      <c r="S13" s="110">
        <f t="shared" si="15"/>
        <v>0</v>
      </c>
      <c r="T13" s="111">
        <f t="shared" si="19"/>
        <v>0</v>
      </c>
      <c r="U13" s="112">
        <f t="shared" si="20"/>
        <v>100000</v>
      </c>
      <c r="V13" s="112">
        <f t="shared" si="21"/>
        <v>500000</v>
      </c>
      <c r="W13" s="113">
        <f>SUM(V13:V$24)</f>
        <v>5581717.0356213339</v>
      </c>
      <c r="X13" s="114">
        <f t="shared" si="0"/>
        <v>500000</v>
      </c>
      <c r="Y13" s="112">
        <f>SUM(X13:X$24)</f>
        <v>5425140.1594693176</v>
      </c>
      <c r="Z13" s="112">
        <f t="shared" si="1"/>
        <v>0</v>
      </c>
      <c r="AA13" s="113">
        <f>SUM(Z13:Z$24)</f>
        <v>156576.87615201622</v>
      </c>
      <c r="AB13" s="106">
        <f t="shared" si="2"/>
        <v>55.817170356213339</v>
      </c>
      <c r="AC13" s="107">
        <f t="shared" si="3"/>
        <v>54.251401594693178</v>
      </c>
      <c r="AD13" s="115">
        <f t="shared" si="16"/>
        <v>97.194825980020568</v>
      </c>
      <c r="AE13" s="107">
        <f t="shared" si="4"/>
        <v>1.5657687615201623</v>
      </c>
      <c r="AF13" s="116">
        <f t="shared" si="17"/>
        <v>2.8051740199794404</v>
      </c>
      <c r="AH13" s="117">
        <f t="shared" si="25"/>
        <v>0</v>
      </c>
      <c r="AI13" s="118">
        <f t="shared" si="18"/>
        <v>0</v>
      </c>
      <c r="AJ13" s="118">
        <f t="shared" si="22"/>
        <v>0</v>
      </c>
      <c r="AK13" s="118">
        <f>SUM(AJ13:AJ$24)/U13/U13</f>
        <v>0.9925158926195059</v>
      </c>
      <c r="AL13" s="118">
        <f t="shared" si="23"/>
        <v>0</v>
      </c>
      <c r="AM13" s="118">
        <f>SUM(AL13:AL$24)/U13/U13</f>
        <v>0.82958996770510829</v>
      </c>
      <c r="AN13" s="118">
        <f t="shared" si="24"/>
        <v>0</v>
      </c>
      <c r="AO13" s="119">
        <f>SUM(AN13:AN$24)/U13/U13</f>
        <v>7.0488242629631159E-2</v>
      </c>
      <c r="AP13" s="106">
        <f t="shared" si="5"/>
        <v>53.864518555946049</v>
      </c>
      <c r="AQ13" s="107">
        <f t="shared" si="6"/>
        <v>57.769822156480629</v>
      </c>
      <c r="AR13" s="107">
        <f t="shared" si="7"/>
        <v>52.46619773520375</v>
      </c>
      <c r="AS13" s="107">
        <f t="shared" si="8"/>
        <v>56.036605454182606</v>
      </c>
      <c r="AT13" s="107">
        <f t="shared" si="9"/>
        <v>1.0453961710755935</v>
      </c>
      <c r="AU13" s="120">
        <f t="shared" si="10"/>
        <v>2.0861413519647312</v>
      </c>
    </row>
    <row r="14" spans="1:47" ht="14.45" customHeight="1" x14ac:dyDescent="0.25">
      <c r="A14" s="75"/>
      <c r="B14" s="99" t="s">
        <v>75</v>
      </c>
      <c r="C14" s="100">
        <v>191</v>
      </c>
      <c r="D14" s="101">
        <v>0</v>
      </c>
      <c r="E14" s="101">
        <v>64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0</v>
      </c>
      <c r="R14" s="109">
        <f t="shared" si="14"/>
        <v>0</v>
      </c>
      <c r="S14" s="110">
        <f t="shared" si="15"/>
        <v>0</v>
      </c>
      <c r="T14" s="111">
        <f t="shared" si="19"/>
        <v>0</v>
      </c>
      <c r="U14" s="112">
        <f t="shared" si="20"/>
        <v>100000</v>
      </c>
      <c r="V14" s="112">
        <f t="shared" si="21"/>
        <v>500000</v>
      </c>
      <c r="W14" s="113">
        <f>SUM(V14:V$24)</f>
        <v>5081717.0356213339</v>
      </c>
      <c r="X14" s="114">
        <f t="shared" si="0"/>
        <v>500000</v>
      </c>
      <c r="Y14" s="112">
        <f>SUM(X14:X$24)</f>
        <v>4925140.1594693176</v>
      </c>
      <c r="Z14" s="112">
        <f t="shared" si="1"/>
        <v>0</v>
      </c>
      <c r="AA14" s="113">
        <f>SUM(Z14:Z$24)</f>
        <v>156576.87615201622</v>
      </c>
      <c r="AB14" s="106">
        <f t="shared" si="2"/>
        <v>50.817170356213339</v>
      </c>
      <c r="AC14" s="107">
        <f t="shared" si="3"/>
        <v>49.251401594693178</v>
      </c>
      <c r="AD14" s="115">
        <f t="shared" si="16"/>
        <v>96.918819464868704</v>
      </c>
      <c r="AE14" s="107">
        <f t="shared" si="4"/>
        <v>1.5657687615201623</v>
      </c>
      <c r="AF14" s="116">
        <f t="shared" si="17"/>
        <v>3.0811805351313075</v>
      </c>
      <c r="AH14" s="117">
        <f t="shared" si="25"/>
        <v>0</v>
      </c>
      <c r="AI14" s="118">
        <f t="shared" si="18"/>
        <v>0</v>
      </c>
      <c r="AJ14" s="118">
        <f t="shared" si="22"/>
        <v>0</v>
      </c>
      <c r="AK14" s="118">
        <f>SUM(AJ14:AJ$24)/U14/U14</f>
        <v>0.9925158926195059</v>
      </c>
      <c r="AL14" s="118">
        <f t="shared" si="23"/>
        <v>0</v>
      </c>
      <c r="AM14" s="118">
        <f>SUM(AL14:AL$24)/U14/U14</f>
        <v>0.82958996770510829</v>
      </c>
      <c r="AN14" s="118">
        <f t="shared" si="24"/>
        <v>0</v>
      </c>
      <c r="AO14" s="119">
        <f>SUM(AN14:AN$24)/U14/U14</f>
        <v>7.0488242629631159E-2</v>
      </c>
      <c r="AP14" s="106">
        <f t="shared" si="5"/>
        <v>48.864518555946049</v>
      </c>
      <c r="AQ14" s="107">
        <f t="shared" si="6"/>
        <v>52.769822156480629</v>
      </c>
      <c r="AR14" s="107">
        <f t="shared" si="7"/>
        <v>47.46619773520375</v>
      </c>
      <c r="AS14" s="107">
        <f t="shared" si="8"/>
        <v>51.036605454182606</v>
      </c>
      <c r="AT14" s="107">
        <f t="shared" si="9"/>
        <v>1.0453961710755935</v>
      </c>
      <c r="AU14" s="120">
        <f t="shared" si="10"/>
        <v>2.0861413519647312</v>
      </c>
    </row>
    <row r="15" spans="1:47" ht="14.45" customHeight="1" x14ac:dyDescent="0.25">
      <c r="A15" s="75"/>
      <c r="B15" s="99" t="s">
        <v>76</v>
      </c>
      <c r="C15" s="100">
        <v>204</v>
      </c>
      <c r="D15" s="101">
        <v>0</v>
      </c>
      <c r="E15" s="101">
        <v>67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0</v>
      </c>
      <c r="R15" s="109">
        <f t="shared" si="14"/>
        <v>0</v>
      </c>
      <c r="S15" s="110">
        <f t="shared" si="15"/>
        <v>0</v>
      </c>
      <c r="T15" s="111">
        <f t="shared" si="19"/>
        <v>0</v>
      </c>
      <c r="U15" s="112">
        <f t="shared" si="20"/>
        <v>100000</v>
      </c>
      <c r="V15" s="112">
        <f t="shared" si="21"/>
        <v>500000</v>
      </c>
      <c r="W15" s="113">
        <f>SUM(V15:V$24)</f>
        <v>4581717.0356213339</v>
      </c>
      <c r="X15" s="114">
        <f t="shared" si="0"/>
        <v>500000</v>
      </c>
      <c r="Y15" s="112">
        <f>SUM(X15:X$24)</f>
        <v>4425140.1594693167</v>
      </c>
      <c r="Z15" s="112">
        <f t="shared" si="1"/>
        <v>0</v>
      </c>
      <c r="AA15" s="113">
        <f>SUM(Z15:Z$24)</f>
        <v>156576.87615201622</v>
      </c>
      <c r="AB15" s="106">
        <f t="shared" si="2"/>
        <v>45.817170356213339</v>
      </c>
      <c r="AC15" s="107">
        <f t="shared" si="3"/>
        <v>44.251401594693164</v>
      </c>
      <c r="AD15" s="115">
        <f t="shared" si="16"/>
        <v>96.582572102670596</v>
      </c>
      <c r="AE15" s="107">
        <f t="shared" si="4"/>
        <v>1.5657687615201623</v>
      </c>
      <c r="AF15" s="116">
        <f t="shared" si="17"/>
        <v>3.4174278973293815</v>
      </c>
      <c r="AH15" s="117">
        <f t="shared" si="25"/>
        <v>0</v>
      </c>
      <c r="AI15" s="118">
        <f t="shared" si="18"/>
        <v>0</v>
      </c>
      <c r="AJ15" s="118">
        <f t="shared" si="22"/>
        <v>0</v>
      </c>
      <c r="AK15" s="118">
        <f>SUM(AJ15:AJ$24)/U15/U15</f>
        <v>0.9925158926195059</v>
      </c>
      <c r="AL15" s="118">
        <f t="shared" si="23"/>
        <v>0</v>
      </c>
      <c r="AM15" s="118">
        <f>SUM(AL15:AL$24)/U15/U15</f>
        <v>0.82958996770510829</v>
      </c>
      <c r="AN15" s="118">
        <f t="shared" si="24"/>
        <v>0</v>
      </c>
      <c r="AO15" s="119">
        <f>SUM(AN15:AN$24)/U15/U15</f>
        <v>7.0488242629631159E-2</v>
      </c>
      <c r="AP15" s="106">
        <f t="shared" si="5"/>
        <v>43.864518555946049</v>
      </c>
      <c r="AQ15" s="107">
        <f t="shared" si="6"/>
        <v>47.769822156480629</v>
      </c>
      <c r="AR15" s="107">
        <f t="shared" si="7"/>
        <v>42.466197735203735</v>
      </c>
      <c r="AS15" s="107">
        <f t="shared" si="8"/>
        <v>46.036605454182592</v>
      </c>
      <c r="AT15" s="107">
        <f t="shared" si="9"/>
        <v>1.0453961710755935</v>
      </c>
      <c r="AU15" s="120">
        <f t="shared" si="10"/>
        <v>2.0861413519647312</v>
      </c>
    </row>
    <row r="16" spans="1:47" ht="14.45" customHeight="1" x14ac:dyDescent="0.25">
      <c r="A16" s="75"/>
      <c r="B16" s="99" t="s">
        <v>77</v>
      </c>
      <c r="C16" s="100">
        <v>177</v>
      </c>
      <c r="D16" s="101">
        <v>0</v>
      </c>
      <c r="E16" s="101">
        <v>55</v>
      </c>
      <c r="F16" s="102">
        <v>0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0</v>
      </c>
      <c r="R16" s="109">
        <f t="shared" si="14"/>
        <v>0</v>
      </c>
      <c r="S16" s="110">
        <f t="shared" si="15"/>
        <v>0</v>
      </c>
      <c r="T16" s="111">
        <f t="shared" si="19"/>
        <v>0</v>
      </c>
      <c r="U16" s="112">
        <f t="shared" si="20"/>
        <v>100000</v>
      </c>
      <c r="V16" s="112">
        <f t="shared" si="21"/>
        <v>500000</v>
      </c>
      <c r="W16" s="113">
        <f>SUM(V16:V$24)</f>
        <v>4081717.0356213339</v>
      </c>
      <c r="X16" s="114">
        <f t="shared" si="0"/>
        <v>500000</v>
      </c>
      <c r="Y16" s="112">
        <f>SUM(X16:X$24)</f>
        <v>3925140.1594693167</v>
      </c>
      <c r="Z16" s="112">
        <f t="shared" si="1"/>
        <v>0</v>
      </c>
      <c r="AA16" s="113">
        <f>SUM(Z16:Z$24)</f>
        <v>156576.87615201622</v>
      </c>
      <c r="AB16" s="106">
        <f t="shared" si="2"/>
        <v>40.817170356213339</v>
      </c>
      <c r="AC16" s="107">
        <f t="shared" si="3"/>
        <v>39.251401594693164</v>
      </c>
      <c r="AD16" s="115">
        <f t="shared" si="16"/>
        <v>96.163945839812897</v>
      </c>
      <c r="AE16" s="107">
        <f t="shared" si="4"/>
        <v>1.5657687615201623</v>
      </c>
      <c r="AF16" s="116">
        <f t="shared" si="17"/>
        <v>3.8360541601870626</v>
      </c>
      <c r="AH16" s="117">
        <f t="shared" si="25"/>
        <v>0</v>
      </c>
      <c r="AI16" s="118">
        <f t="shared" si="18"/>
        <v>0</v>
      </c>
      <c r="AJ16" s="118">
        <f t="shared" si="22"/>
        <v>0</v>
      </c>
      <c r="AK16" s="118">
        <f>SUM(AJ16:AJ$24)/U16/U16</f>
        <v>0.9925158926195059</v>
      </c>
      <c r="AL16" s="118">
        <f t="shared" si="23"/>
        <v>0</v>
      </c>
      <c r="AM16" s="118">
        <f>SUM(AL16:AL$24)/U16/U16</f>
        <v>0.82958996770510829</v>
      </c>
      <c r="AN16" s="118">
        <f t="shared" si="24"/>
        <v>0</v>
      </c>
      <c r="AO16" s="119">
        <f>SUM(AN16:AN$24)/U16/U16</f>
        <v>7.0488242629631159E-2</v>
      </c>
      <c r="AP16" s="106">
        <f t="shared" si="5"/>
        <v>38.864518555946049</v>
      </c>
      <c r="AQ16" s="107">
        <f t="shared" si="6"/>
        <v>42.769822156480629</v>
      </c>
      <c r="AR16" s="107">
        <f t="shared" si="7"/>
        <v>37.466197735203735</v>
      </c>
      <c r="AS16" s="107">
        <f t="shared" si="8"/>
        <v>41.036605454182592</v>
      </c>
      <c r="AT16" s="107">
        <f t="shared" si="9"/>
        <v>1.0453961710755935</v>
      </c>
      <c r="AU16" s="120">
        <f t="shared" si="10"/>
        <v>2.0861413519647312</v>
      </c>
    </row>
    <row r="17" spans="1:47" ht="14.45" customHeight="1" x14ac:dyDescent="0.25">
      <c r="A17" s="75"/>
      <c r="B17" s="99" t="s">
        <v>78</v>
      </c>
      <c r="C17" s="100">
        <v>222</v>
      </c>
      <c r="D17" s="101">
        <v>0</v>
      </c>
      <c r="E17" s="101">
        <v>80</v>
      </c>
      <c r="F17" s="102">
        <v>0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0</v>
      </c>
      <c r="R17" s="109">
        <f t="shared" si="14"/>
        <v>0</v>
      </c>
      <c r="S17" s="110">
        <f t="shared" si="15"/>
        <v>0</v>
      </c>
      <c r="T17" s="111">
        <f t="shared" si="19"/>
        <v>0</v>
      </c>
      <c r="U17" s="112">
        <f t="shared" si="20"/>
        <v>100000</v>
      </c>
      <c r="V17" s="112">
        <f t="shared" si="21"/>
        <v>500000</v>
      </c>
      <c r="W17" s="113">
        <f>SUM(V17:V$24)</f>
        <v>3581717.0356213339</v>
      </c>
      <c r="X17" s="114">
        <f t="shared" si="0"/>
        <v>500000</v>
      </c>
      <c r="Y17" s="112">
        <f>SUM(X17:X$24)</f>
        <v>3425140.1594693167</v>
      </c>
      <c r="Z17" s="112">
        <f t="shared" si="1"/>
        <v>0</v>
      </c>
      <c r="AA17" s="113">
        <f>SUM(Z17:Z$24)</f>
        <v>156576.87615201622</v>
      </c>
      <c r="AB17" s="106">
        <f t="shared" si="2"/>
        <v>35.817170356213339</v>
      </c>
      <c r="AC17" s="107">
        <f t="shared" si="3"/>
        <v>34.251401594693164</v>
      </c>
      <c r="AD17" s="115">
        <f t="shared" si="16"/>
        <v>95.628440923869476</v>
      </c>
      <c r="AE17" s="107">
        <f t="shared" si="4"/>
        <v>1.5657687615201623</v>
      </c>
      <c r="AF17" s="116">
        <f t="shared" si="17"/>
        <v>4.3715590761304863</v>
      </c>
      <c r="AH17" s="117">
        <f t="shared" si="25"/>
        <v>0</v>
      </c>
      <c r="AI17" s="118">
        <f t="shared" si="18"/>
        <v>0</v>
      </c>
      <c r="AJ17" s="118">
        <f t="shared" si="22"/>
        <v>0</v>
      </c>
      <c r="AK17" s="118">
        <f>SUM(AJ17:AJ$24)/U17/U17</f>
        <v>0.9925158926195059</v>
      </c>
      <c r="AL17" s="118">
        <f t="shared" si="23"/>
        <v>0</v>
      </c>
      <c r="AM17" s="118">
        <f>SUM(AL17:AL$24)/U17/U17</f>
        <v>0.82958996770510829</v>
      </c>
      <c r="AN17" s="118">
        <f t="shared" si="24"/>
        <v>0</v>
      </c>
      <c r="AO17" s="119">
        <f>SUM(AN17:AN$24)/U17/U17</f>
        <v>7.0488242629631159E-2</v>
      </c>
      <c r="AP17" s="106">
        <f t="shared" si="5"/>
        <v>33.864518555946049</v>
      </c>
      <c r="AQ17" s="107">
        <f t="shared" si="6"/>
        <v>37.769822156480629</v>
      </c>
      <c r="AR17" s="107">
        <f t="shared" si="7"/>
        <v>32.466197735203735</v>
      </c>
      <c r="AS17" s="107">
        <f t="shared" si="8"/>
        <v>36.036605454182592</v>
      </c>
      <c r="AT17" s="107">
        <f t="shared" si="9"/>
        <v>1.0453961710755935</v>
      </c>
      <c r="AU17" s="120">
        <f t="shared" si="10"/>
        <v>2.0861413519647312</v>
      </c>
    </row>
    <row r="18" spans="1:47" ht="14.45" customHeight="1" x14ac:dyDescent="0.25">
      <c r="A18" s="75"/>
      <c r="B18" s="99" t="s">
        <v>79</v>
      </c>
      <c r="C18" s="100">
        <v>280</v>
      </c>
      <c r="D18" s="101">
        <v>0</v>
      </c>
      <c r="E18" s="101">
        <v>91</v>
      </c>
      <c r="F18" s="102">
        <v>0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0</v>
      </c>
      <c r="R18" s="109">
        <f t="shared" si="14"/>
        <v>0</v>
      </c>
      <c r="S18" s="110">
        <f t="shared" si="15"/>
        <v>0</v>
      </c>
      <c r="T18" s="111">
        <f t="shared" si="19"/>
        <v>0</v>
      </c>
      <c r="U18" s="112">
        <f t="shared" si="20"/>
        <v>100000</v>
      </c>
      <c r="V18" s="112">
        <f t="shared" si="21"/>
        <v>500000</v>
      </c>
      <c r="W18" s="113">
        <f>SUM(V18:V$24)</f>
        <v>3081717.0356213339</v>
      </c>
      <c r="X18" s="114">
        <f t="shared" si="0"/>
        <v>500000</v>
      </c>
      <c r="Y18" s="112">
        <f>SUM(X18:X$24)</f>
        <v>2925140.1594693172</v>
      </c>
      <c r="Z18" s="112">
        <f t="shared" si="1"/>
        <v>0</v>
      </c>
      <c r="AA18" s="113">
        <f>SUM(Z18:Z$24)</f>
        <v>156576.87615201622</v>
      </c>
      <c r="AB18" s="106">
        <f t="shared" si="2"/>
        <v>30.817170356213339</v>
      </c>
      <c r="AC18" s="107">
        <f t="shared" si="3"/>
        <v>29.251401594693171</v>
      </c>
      <c r="AD18" s="115">
        <f t="shared" si="16"/>
        <v>94.919167647705592</v>
      </c>
      <c r="AE18" s="107">
        <f t="shared" si="4"/>
        <v>1.5657687615201623</v>
      </c>
      <c r="AF18" s="116">
        <f t="shared" si="17"/>
        <v>5.0808323522943857</v>
      </c>
      <c r="AH18" s="117">
        <f t="shared" si="25"/>
        <v>0</v>
      </c>
      <c r="AI18" s="118">
        <f t="shared" si="18"/>
        <v>0</v>
      </c>
      <c r="AJ18" s="118">
        <f t="shared" si="22"/>
        <v>0</v>
      </c>
      <c r="AK18" s="118">
        <f>SUM(AJ18:AJ$24)/U18/U18</f>
        <v>0.9925158926195059</v>
      </c>
      <c r="AL18" s="118">
        <f t="shared" si="23"/>
        <v>0</v>
      </c>
      <c r="AM18" s="118">
        <f>SUM(AL18:AL$24)/U18/U18</f>
        <v>0.82958996770510829</v>
      </c>
      <c r="AN18" s="118">
        <f t="shared" si="24"/>
        <v>0</v>
      </c>
      <c r="AO18" s="119">
        <f>SUM(AN18:AN$24)/U18/U18</f>
        <v>7.0488242629631159E-2</v>
      </c>
      <c r="AP18" s="106">
        <f t="shared" si="5"/>
        <v>28.864518555946049</v>
      </c>
      <c r="AQ18" s="107">
        <f t="shared" si="6"/>
        <v>32.769822156480629</v>
      </c>
      <c r="AR18" s="107">
        <f t="shared" si="7"/>
        <v>27.466197735203743</v>
      </c>
      <c r="AS18" s="107">
        <f t="shared" si="8"/>
        <v>31.036605454182599</v>
      </c>
      <c r="AT18" s="107">
        <f t="shared" si="9"/>
        <v>1.0453961710755935</v>
      </c>
      <c r="AU18" s="120">
        <f t="shared" si="10"/>
        <v>2.0861413519647312</v>
      </c>
    </row>
    <row r="19" spans="1:47" ht="14.45" customHeight="1" x14ac:dyDescent="0.25">
      <c r="A19" s="75"/>
      <c r="B19" s="99" t="s">
        <v>80</v>
      </c>
      <c r="C19" s="100">
        <v>373</v>
      </c>
      <c r="D19" s="101">
        <v>2</v>
      </c>
      <c r="E19" s="101">
        <v>127</v>
      </c>
      <c r="F19" s="102">
        <v>0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5.3619302949061663E-3</v>
      </c>
      <c r="R19" s="109">
        <f t="shared" si="14"/>
        <v>5.3603502978004916E-3</v>
      </c>
      <c r="S19" s="110">
        <f t="shared" si="15"/>
        <v>0</v>
      </c>
      <c r="T19" s="111">
        <f t="shared" si="19"/>
        <v>2.6472771730610072E-2</v>
      </c>
      <c r="U19" s="112">
        <f t="shared" si="20"/>
        <v>100000</v>
      </c>
      <c r="V19" s="112">
        <f t="shared" si="21"/>
        <v>493862.71903671336</v>
      </c>
      <c r="W19" s="113">
        <f>SUM(V19:V$24)</f>
        <v>2581717.0356213339</v>
      </c>
      <c r="X19" s="114">
        <f t="shared" si="0"/>
        <v>493862.71903671336</v>
      </c>
      <c r="Y19" s="112">
        <f>SUM(X19:X$24)</f>
        <v>2425140.1594693172</v>
      </c>
      <c r="Z19" s="112">
        <f t="shared" si="1"/>
        <v>0</v>
      </c>
      <c r="AA19" s="113">
        <f>SUM(Z19:Z$24)</f>
        <v>156576.87615201622</v>
      </c>
      <c r="AB19" s="106">
        <f t="shared" si="2"/>
        <v>25.817170356213339</v>
      </c>
      <c r="AC19" s="107">
        <f t="shared" si="3"/>
        <v>24.251401594693171</v>
      </c>
      <c r="AD19" s="115">
        <f t="shared" si="16"/>
        <v>93.9351650861949</v>
      </c>
      <c r="AE19" s="107">
        <f t="shared" si="4"/>
        <v>1.5657687615201623</v>
      </c>
      <c r="AF19" s="116">
        <f t="shared" si="17"/>
        <v>6.0648349138050817</v>
      </c>
      <c r="AH19" s="117">
        <f t="shared" si="25"/>
        <v>3.4112766116905423E-4</v>
      </c>
      <c r="AI19" s="118">
        <f t="shared" si="18"/>
        <v>0</v>
      </c>
      <c r="AJ19" s="118">
        <f t="shared" si="22"/>
        <v>1926543378.0473459</v>
      </c>
      <c r="AK19" s="118">
        <f>SUM(AJ19:AJ$24)/U19/U19</f>
        <v>0.9925158926195059</v>
      </c>
      <c r="AL19" s="118">
        <f t="shared" si="23"/>
        <v>1674597738.3408885</v>
      </c>
      <c r="AM19" s="118">
        <f>SUM(AL19:AL$24)/U19/U19</f>
        <v>0.82958996770510829</v>
      </c>
      <c r="AN19" s="118">
        <f t="shared" si="24"/>
        <v>8824212.9434946943</v>
      </c>
      <c r="AO19" s="119">
        <f>SUM(AN19:AN$24)/U19/U19</f>
        <v>7.0488242629631159E-2</v>
      </c>
      <c r="AP19" s="106">
        <f t="shared" si="5"/>
        <v>23.864518555946049</v>
      </c>
      <c r="AQ19" s="107">
        <f t="shared" si="6"/>
        <v>27.769822156480629</v>
      </c>
      <c r="AR19" s="107">
        <f t="shared" si="7"/>
        <v>22.466197735203743</v>
      </c>
      <c r="AS19" s="107">
        <f t="shared" si="8"/>
        <v>26.036605454182599</v>
      </c>
      <c r="AT19" s="107">
        <f t="shared" si="9"/>
        <v>1.0453961710755935</v>
      </c>
      <c r="AU19" s="120">
        <f t="shared" si="10"/>
        <v>2.0861413519647312</v>
      </c>
    </row>
    <row r="20" spans="1:47" ht="14.45" customHeight="1" x14ac:dyDescent="0.25">
      <c r="A20" s="75"/>
      <c r="B20" s="99" t="s">
        <v>81</v>
      </c>
      <c r="C20" s="100">
        <v>411</v>
      </c>
      <c r="D20" s="101">
        <v>4</v>
      </c>
      <c r="E20" s="101">
        <v>132</v>
      </c>
      <c r="F20" s="102">
        <v>1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9.7323600973236012E-3</v>
      </c>
      <c r="R20" s="109">
        <f t="shared" si="14"/>
        <v>9.5476517650597767E-3</v>
      </c>
      <c r="S20" s="110">
        <f t="shared" si="15"/>
        <v>7.575757575757576E-3</v>
      </c>
      <c r="T20" s="111">
        <f t="shared" si="19"/>
        <v>4.6705927228351207E-2</v>
      </c>
      <c r="U20" s="112">
        <f t="shared" si="20"/>
        <v>97352.722826939003</v>
      </c>
      <c r="V20" s="112">
        <f t="shared" si="21"/>
        <v>476237.43510175991</v>
      </c>
      <c r="W20" s="113">
        <f>SUM(V20:V$24)</f>
        <v>2087854.3165846199</v>
      </c>
      <c r="X20" s="114">
        <f t="shared" si="0"/>
        <v>472629.57574492838</v>
      </c>
      <c r="Y20" s="112">
        <f>SUM(X20:X$24)</f>
        <v>1931277.4404326037</v>
      </c>
      <c r="Z20" s="112">
        <f t="shared" si="1"/>
        <v>3607.8593568315146</v>
      </c>
      <c r="AA20" s="113">
        <f>SUM(Z20:Z$24)</f>
        <v>156576.87615201622</v>
      </c>
      <c r="AB20" s="106">
        <f t="shared" si="2"/>
        <v>21.446285794143996</v>
      </c>
      <c r="AC20" s="107">
        <f t="shared" si="3"/>
        <v>19.837939652348268</v>
      </c>
      <c r="AD20" s="115">
        <f t="shared" si="16"/>
        <v>92.500584216615749</v>
      </c>
      <c r="AE20" s="107">
        <f t="shared" si="4"/>
        <v>1.6083461417957279</v>
      </c>
      <c r="AF20" s="116">
        <f t="shared" si="17"/>
        <v>7.4994157833842445</v>
      </c>
      <c r="AH20" s="117">
        <f t="shared" si="25"/>
        <v>5.1988932260967882E-4</v>
      </c>
      <c r="AI20" s="118">
        <f t="shared" si="18"/>
        <v>5.6957314188719147E-5</v>
      </c>
      <c r="AJ20" s="118">
        <f t="shared" si="22"/>
        <v>1908439652.0137756</v>
      </c>
      <c r="AK20" s="118">
        <f>SUM(AJ20:AJ$24)/U20/U20</f>
        <v>0.84395369252338148</v>
      </c>
      <c r="AL20" s="118">
        <f t="shared" si="23"/>
        <v>1611959615.0731857</v>
      </c>
      <c r="AM20" s="118">
        <f>SUM(AL20:AL$24)/U20/U20</f>
        <v>0.69862992999841755</v>
      </c>
      <c r="AN20" s="118">
        <f t="shared" si="24"/>
        <v>26590828.950099345</v>
      </c>
      <c r="AO20" s="119">
        <f>SUM(AN20:AN$24)/U20/U20</f>
        <v>7.3442822177692296E-2</v>
      </c>
      <c r="AP20" s="106">
        <f t="shared" si="5"/>
        <v>19.645693529027369</v>
      </c>
      <c r="AQ20" s="107">
        <f t="shared" si="6"/>
        <v>23.246878059260624</v>
      </c>
      <c r="AR20" s="107">
        <f t="shared" si="7"/>
        <v>18.199691582280149</v>
      </c>
      <c r="AS20" s="107">
        <f t="shared" si="8"/>
        <v>21.476187722416388</v>
      </c>
      <c r="AT20" s="107">
        <f t="shared" si="9"/>
        <v>1.0771795524117356</v>
      </c>
      <c r="AU20" s="120">
        <f t="shared" si="10"/>
        <v>2.1395127311797202</v>
      </c>
    </row>
    <row r="21" spans="1:47" ht="14.45" customHeight="1" x14ac:dyDescent="0.25">
      <c r="A21" s="75"/>
      <c r="B21" s="99" t="s">
        <v>82</v>
      </c>
      <c r="C21" s="100">
        <v>376</v>
      </c>
      <c r="D21" s="101">
        <v>3</v>
      </c>
      <c r="E21" s="101">
        <v>129</v>
      </c>
      <c r="F21" s="102">
        <v>4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7.9787234042553185E-3</v>
      </c>
      <c r="R21" s="109">
        <f t="shared" si="14"/>
        <v>8.0536926970670181E-3</v>
      </c>
      <c r="S21" s="110">
        <f t="shared" si="15"/>
        <v>3.1007751937984496E-2</v>
      </c>
      <c r="T21" s="111">
        <f t="shared" si="19"/>
        <v>3.9520162919465064E-2</v>
      </c>
      <c r="U21" s="112">
        <f t="shared" si="20"/>
        <v>92805.773639102146</v>
      </c>
      <c r="V21" s="112">
        <f t="shared" si="21"/>
        <v>455405.91527908808</v>
      </c>
      <c r="W21" s="113">
        <f>SUM(V21:V$24)</f>
        <v>1611616.8814828601</v>
      </c>
      <c r="X21" s="114">
        <f t="shared" si="0"/>
        <v>441284.80162702332</v>
      </c>
      <c r="Y21" s="112">
        <f>SUM(X21:X$24)</f>
        <v>1458647.8646876754</v>
      </c>
      <c r="Z21" s="112">
        <f t="shared" si="1"/>
        <v>14121.113652064747</v>
      </c>
      <c r="AA21" s="113">
        <f>SUM(Z21:Z$24)</f>
        <v>152969.0167951847</v>
      </c>
      <c r="AB21" s="106">
        <f t="shared" si="2"/>
        <v>17.365480813187602</v>
      </c>
      <c r="AC21" s="107">
        <f t="shared" si="3"/>
        <v>15.717210336072224</v>
      </c>
      <c r="AD21" s="115">
        <f t="shared" si="16"/>
        <v>90.508351050875262</v>
      </c>
      <c r="AE21" s="107">
        <f t="shared" si="4"/>
        <v>1.6482704771153784</v>
      </c>
      <c r="AF21" s="116">
        <f t="shared" si="17"/>
        <v>9.491648949124734</v>
      </c>
      <c r="AH21" s="117">
        <f t="shared" si="25"/>
        <v>5.0003965880406488E-4</v>
      </c>
      <c r="AI21" s="118">
        <f t="shared" si="18"/>
        <v>2.329168314553249E-4</v>
      </c>
      <c r="AJ21" s="118">
        <f t="shared" si="22"/>
        <v>1011088011.8492677</v>
      </c>
      <c r="AK21" s="118">
        <f>SUM(AJ21:AJ$24)/U21/U21</f>
        <v>0.70709838487835441</v>
      </c>
      <c r="AL21" s="118">
        <f t="shared" si="23"/>
        <v>855644620.2605083</v>
      </c>
      <c r="AM21" s="118">
        <f>SUM(AL21:AL$24)/U21/U21</f>
        <v>0.58160846694018242</v>
      </c>
      <c r="AN21" s="118">
        <f t="shared" si="24"/>
        <v>59756458.407667227</v>
      </c>
      <c r="AO21" s="119">
        <f>SUM(AN21:AN$24)/U21/U21</f>
        <v>7.7728347146820614E-2</v>
      </c>
      <c r="AP21" s="106">
        <f t="shared" si="5"/>
        <v>15.717333624569823</v>
      </c>
      <c r="AQ21" s="107">
        <f t="shared" si="6"/>
        <v>19.01362800180538</v>
      </c>
      <c r="AR21" s="107">
        <f t="shared" si="7"/>
        <v>14.222450460173288</v>
      </c>
      <c r="AS21" s="107">
        <f t="shared" si="8"/>
        <v>17.21197021197116</v>
      </c>
      <c r="AT21" s="107">
        <f t="shared" si="9"/>
        <v>1.1018263185783637</v>
      </c>
      <c r="AU21" s="120">
        <f t="shared" si="10"/>
        <v>2.1947146356523932</v>
      </c>
    </row>
    <row r="22" spans="1:47" ht="14.45" customHeight="1" x14ac:dyDescent="0.25">
      <c r="A22" s="75"/>
      <c r="B22" s="99" t="s">
        <v>83</v>
      </c>
      <c r="C22" s="100">
        <v>186</v>
      </c>
      <c r="D22" s="101">
        <v>6</v>
      </c>
      <c r="E22" s="101">
        <v>64</v>
      </c>
      <c r="F22" s="102">
        <v>3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3.2258064516129031E-2</v>
      </c>
      <c r="R22" s="109">
        <f t="shared" si="14"/>
        <v>3.1483581867836702E-2</v>
      </c>
      <c r="S22" s="110">
        <f t="shared" si="15"/>
        <v>4.6875E-2</v>
      </c>
      <c r="T22" s="111">
        <f t="shared" si="19"/>
        <v>0.14657704730966498</v>
      </c>
      <c r="U22" s="112">
        <f t="shared" si="20"/>
        <v>89138.074345017842</v>
      </c>
      <c r="V22" s="112">
        <f t="shared" si="21"/>
        <v>414997.11802835844</v>
      </c>
      <c r="W22" s="113">
        <f>SUM(V22:V$24)</f>
        <v>1156210.966203772</v>
      </c>
      <c r="X22" s="114">
        <f t="shared" si="0"/>
        <v>395544.12812077912</v>
      </c>
      <c r="Y22" s="112">
        <f>SUM(X22:X$24)</f>
        <v>1017363.0630606521</v>
      </c>
      <c r="Z22" s="112">
        <f t="shared" si="1"/>
        <v>19452.9899075793</v>
      </c>
      <c r="AA22" s="113">
        <f>SUM(Z22:Z$24)</f>
        <v>138847.90314311994</v>
      </c>
      <c r="AB22" s="106">
        <f t="shared" si="2"/>
        <v>12.971011262017415</v>
      </c>
      <c r="AC22" s="107">
        <f t="shared" si="3"/>
        <v>11.413339030893201</v>
      </c>
      <c r="AD22" s="115">
        <f t="shared" si="16"/>
        <v>87.991127294095463</v>
      </c>
      <c r="AE22" s="107">
        <f t="shared" si="4"/>
        <v>1.5576722311242133</v>
      </c>
      <c r="AF22" s="116">
        <f t="shared" si="17"/>
        <v>12.00887270590454</v>
      </c>
      <c r="AH22" s="117">
        <f t="shared" si="25"/>
        <v>3.055941289616379E-3</v>
      </c>
      <c r="AI22" s="118">
        <f t="shared" si="18"/>
        <v>6.98089599609375E-4</v>
      </c>
      <c r="AJ22" s="118">
        <f t="shared" si="22"/>
        <v>3550726165.0241132</v>
      </c>
      <c r="AK22" s="118">
        <f>SUM(AJ22:AJ$24)/U22/U22</f>
        <v>0.63923306619577624</v>
      </c>
      <c r="AL22" s="118">
        <f t="shared" si="23"/>
        <v>2753100661.0581002</v>
      </c>
      <c r="AM22" s="118">
        <f>SUM(AL22:AL$24)/U22/U22</f>
        <v>0.52276727228823383</v>
      </c>
      <c r="AN22" s="118">
        <f t="shared" si="24"/>
        <v>188726150.85633475</v>
      </c>
      <c r="AO22" s="119">
        <f>SUM(AN22:AN$24)/U22/U22</f>
        <v>7.6735704046942937E-2</v>
      </c>
      <c r="AP22" s="106">
        <f t="shared" si="5"/>
        <v>11.403951037553245</v>
      </c>
      <c r="AQ22" s="107">
        <f t="shared" si="6"/>
        <v>14.538071486481584</v>
      </c>
      <c r="AR22" s="107">
        <f t="shared" si="7"/>
        <v>9.9962071551588085</v>
      </c>
      <c r="AS22" s="107">
        <f t="shared" si="8"/>
        <v>12.830470906627594</v>
      </c>
      <c r="AT22" s="107">
        <f t="shared" si="9"/>
        <v>1.014728513353452</v>
      </c>
      <c r="AU22" s="120">
        <f t="shared" si="10"/>
        <v>2.1006159488949745</v>
      </c>
    </row>
    <row r="23" spans="1:47" ht="14.45" customHeight="1" x14ac:dyDescent="0.25">
      <c r="A23" s="75"/>
      <c r="B23" s="99" t="s">
        <v>84</v>
      </c>
      <c r="C23" s="100">
        <v>247</v>
      </c>
      <c r="D23" s="101">
        <v>12</v>
      </c>
      <c r="E23" s="101">
        <v>81</v>
      </c>
      <c r="F23" s="102">
        <v>9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4.8582995951417005E-2</v>
      </c>
      <c r="R23" s="109">
        <f t="shared" si="14"/>
        <v>4.9331334022842531E-2</v>
      </c>
      <c r="S23" s="110">
        <f t="shared" si="15"/>
        <v>0.1111111111111111</v>
      </c>
      <c r="T23" s="111">
        <f>5*R23/(1+5*(1-O23)*R23)</f>
        <v>0.22080429763269241</v>
      </c>
      <c r="U23" s="112">
        <f t="shared" si="20"/>
        <v>76072.478604655727</v>
      </c>
      <c r="V23" s="112">
        <f>5*U23*((1-T23)+O23*T23)</f>
        <v>340496.16821027448</v>
      </c>
      <c r="W23" s="113">
        <f>SUM(V23:V$24)</f>
        <v>741213.84817541367</v>
      </c>
      <c r="X23" s="114">
        <f t="shared" si="0"/>
        <v>302663.26063135505</v>
      </c>
      <c r="Y23" s="112">
        <f>SUM(X23:X$24)</f>
        <v>621818.93493987294</v>
      </c>
      <c r="Z23" s="112">
        <f t="shared" si="1"/>
        <v>37832.907578919381</v>
      </c>
      <c r="AA23" s="113">
        <f>SUM(Z23:Z$24)</f>
        <v>119394.91323554065</v>
      </c>
      <c r="AB23" s="106">
        <f t="shared" si="2"/>
        <v>9.7435217278440369</v>
      </c>
      <c r="AC23" s="107">
        <f t="shared" si="3"/>
        <v>8.1740327953743961</v>
      </c>
      <c r="AD23" s="115">
        <f t="shared" si="16"/>
        <v>83.891974828931552</v>
      </c>
      <c r="AE23" s="107">
        <f t="shared" si="4"/>
        <v>1.5694889324696399</v>
      </c>
      <c r="AF23" s="116">
        <f t="shared" si="17"/>
        <v>16.108025171068437</v>
      </c>
      <c r="AH23" s="117">
        <f>IF(D23=0,0,T23*T23*(1-T23)/D23)</f>
        <v>3.165777197167811E-3</v>
      </c>
      <c r="AI23" s="118">
        <f t="shared" si="18"/>
        <v>1.2193263222069807E-3</v>
      </c>
      <c r="AJ23" s="118">
        <f t="shared" si="22"/>
        <v>1528361719.2605572</v>
      </c>
      <c r="AK23" s="118">
        <f>SUM(AJ23:AJ$24)/U23/U23</f>
        <v>0.26410159128161559</v>
      </c>
      <c r="AL23" s="118">
        <f t="shared" si="23"/>
        <v>1170234414.7671239</v>
      </c>
      <c r="AM23" s="118">
        <f>SUM(AL23:AL$24)/U23/U23</f>
        <v>0.24202379774309993</v>
      </c>
      <c r="AN23" s="118">
        <f t="shared" si="24"/>
        <v>190622147.58744025</v>
      </c>
      <c r="AO23" s="119">
        <f>SUM(AN23:AN$24)/U23/U23</f>
        <v>7.2746358154835031E-2</v>
      </c>
      <c r="AP23" s="106">
        <f t="shared" si="5"/>
        <v>8.7362617449858604</v>
      </c>
      <c r="AQ23" s="107">
        <f t="shared" si="6"/>
        <v>10.750781710702213</v>
      </c>
      <c r="AR23" s="107">
        <f t="shared" si="7"/>
        <v>7.209792876365702</v>
      </c>
      <c r="AS23" s="107">
        <f t="shared" si="8"/>
        <v>9.1382727143830902</v>
      </c>
      <c r="AT23" s="107">
        <f t="shared" si="9"/>
        <v>1.040846889601676</v>
      </c>
      <c r="AU23" s="120">
        <f t="shared" si="10"/>
        <v>2.0981309753376038</v>
      </c>
    </row>
    <row r="24" spans="1:47" ht="14.45" customHeight="1" x14ac:dyDescent="0.25">
      <c r="A24" s="51"/>
      <c r="B24" s="121" t="s">
        <v>85</v>
      </c>
      <c r="C24" s="122">
        <v>333</v>
      </c>
      <c r="D24" s="123">
        <v>44</v>
      </c>
      <c r="E24" s="123">
        <v>113</v>
      </c>
      <c r="F24" s="124">
        <v>23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0.13213213213213212</v>
      </c>
      <c r="R24" s="131">
        <f t="shared" si="14"/>
        <v>0.14792296761733451</v>
      </c>
      <c r="S24" s="132">
        <f t="shared" si="15"/>
        <v>0.20353982300884957</v>
      </c>
      <c r="T24" s="128">
        <v>1</v>
      </c>
      <c r="U24" s="133">
        <f>U23*(1-T23)</f>
        <v>59275.348397176698</v>
      </c>
      <c r="V24" s="133">
        <f>U24/R24</f>
        <v>400717.67996513919</v>
      </c>
      <c r="W24" s="134">
        <f>SUM(V24:V$24)</f>
        <v>400717.67996513919</v>
      </c>
      <c r="X24" s="128">
        <f t="shared" si="0"/>
        <v>319155.67430851795</v>
      </c>
      <c r="Y24" s="133">
        <f>SUM(X24:X$24)</f>
        <v>319155.67430851795</v>
      </c>
      <c r="Z24" s="133">
        <f t="shared" si="1"/>
        <v>81562.005656621259</v>
      </c>
      <c r="AA24" s="134">
        <f>SUM(Z24:Z$24)</f>
        <v>81562.005656621259</v>
      </c>
      <c r="AB24" s="135">
        <f t="shared" si="2"/>
        <v>6.7602754062298436</v>
      </c>
      <c r="AC24" s="129">
        <f t="shared" si="3"/>
        <v>5.3842901465547426</v>
      </c>
      <c r="AD24" s="136">
        <f t="shared" si="16"/>
        <v>79.646017699115049</v>
      </c>
      <c r="AE24" s="129">
        <f t="shared" si="4"/>
        <v>1.375985259675101</v>
      </c>
      <c r="AF24" s="137">
        <f t="shared" si="17"/>
        <v>20.353982300884958</v>
      </c>
      <c r="AH24" s="138">
        <f>0</f>
        <v>0</v>
      </c>
      <c r="AI24" s="139">
        <f t="shared" si="18"/>
        <v>1.4346138359148297E-3</v>
      </c>
      <c r="AJ24" s="139">
        <v>0</v>
      </c>
      <c r="AK24" s="139">
        <f>(1-R24)/R24/R24/D24</f>
        <v>0.88502382186014161</v>
      </c>
      <c r="AL24" s="139">
        <f>V24*V24*AI24</f>
        <v>230362627.55127531</v>
      </c>
      <c r="AM24" s="139">
        <f>(1-S24)*(1-S24)*(1-R24)/R24/R24/D24+AI24/R24/R24</f>
        <v>0.6269775624556051</v>
      </c>
      <c r="AN24" s="139">
        <f>V24*V24*AI24</f>
        <v>230362627.55127531</v>
      </c>
      <c r="AO24" s="140">
        <f>S24*S24*(1-R24)/R24/R24/D24+AI24/R24/R24</f>
        <v>0.10222892471552103</v>
      </c>
      <c r="AP24" s="135">
        <f t="shared" si="5"/>
        <v>4.9163915937140121</v>
      </c>
      <c r="AQ24" s="129">
        <f t="shared" si="6"/>
        <v>8.604159218745675</v>
      </c>
      <c r="AR24" s="129">
        <f t="shared" si="7"/>
        <v>3.8323246173211025</v>
      </c>
      <c r="AS24" s="129">
        <f t="shared" si="8"/>
        <v>6.9362556757883826</v>
      </c>
      <c r="AT24" s="129">
        <f t="shared" si="9"/>
        <v>0.74930939673865005</v>
      </c>
      <c r="AU24" s="141">
        <f t="shared" si="10"/>
        <v>2.0026611226115518</v>
      </c>
    </row>
    <row r="25" spans="1:47" ht="14.45" customHeight="1" x14ac:dyDescent="0.15">
      <c r="A25" s="75" t="s">
        <v>86</v>
      </c>
      <c r="B25" s="76" t="s">
        <v>68</v>
      </c>
      <c r="C25" s="142">
        <v>120</v>
      </c>
      <c r="D25" s="78">
        <v>1</v>
      </c>
      <c r="E25" s="78">
        <v>43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8.3333333333333332E-3</v>
      </c>
      <c r="R25" s="148">
        <f t="shared" si="14"/>
        <v>8.6910793545137109E-3</v>
      </c>
      <c r="S25" s="149">
        <f t="shared" si="15"/>
        <v>0</v>
      </c>
      <c r="T25" s="150">
        <f>5*R25/(1+5*(1-O25)*R25)</f>
        <v>4.1924698535126134E-2</v>
      </c>
      <c r="U25" s="151">
        <v>100000</v>
      </c>
      <c r="V25" s="151">
        <f>5*U25*((1-T25)+O25*T25)</f>
        <v>482387.70841912227</v>
      </c>
      <c r="W25" s="152">
        <f>SUM(V25:V$42)</f>
        <v>8221204.4502049945</v>
      </c>
      <c r="X25" s="153">
        <f t="shared" si="0"/>
        <v>482387.70841912227</v>
      </c>
      <c r="Y25" s="151">
        <f>SUM(X25:X$42)</f>
        <v>7952119.3805586444</v>
      </c>
      <c r="Z25" s="151">
        <f t="shared" si="1"/>
        <v>0</v>
      </c>
      <c r="AA25" s="152">
        <f>SUM(Z25:Z$42)</f>
        <v>269085.06964635022</v>
      </c>
      <c r="AB25" s="146">
        <f t="shared" si="2"/>
        <v>82.212044502049949</v>
      </c>
      <c r="AC25" s="147">
        <f t="shared" si="3"/>
        <v>79.521193805586449</v>
      </c>
      <c r="AD25" s="93">
        <f t="shared" si="16"/>
        <v>96.726938597912621</v>
      </c>
      <c r="AE25" s="147">
        <f t="shared" si="4"/>
        <v>2.6908506964635022</v>
      </c>
      <c r="AF25" s="94">
        <f t="shared" si="17"/>
        <v>3.2730614020873863</v>
      </c>
      <c r="AH25" s="95">
        <f>IF(D25=0,0,T25*T25*(1-T25)/D25)</f>
        <v>1.6839901285811655E-3</v>
      </c>
      <c r="AI25" s="96">
        <f t="shared" si="18"/>
        <v>0</v>
      </c>
      <c r="AJ25" s="96">
        <f>U25*U25*((1-O25)*5+AB26)^2*AH25</f>
        <v>121598311958.01169</v>
      </c>
      <c r="AK25" s="96">
        <f>SUM(AJ25:AJ$42)/U25/U25</f>
        <v>17.063359315409645</v>
      </c>
      <c r="AL25" s="96">
        <f>U25*U25*((1-O25)*5*(1-S25)+AC26)^2*AH25+V25*V25*AI25</f>
        <v>113693047387.96346</v>
      </c>
      <c r="AM25" s="96">
        <f>SUM(AL25:AL$42)/U25/U25</f>
        <v>15.545429609110309</v>
      </c>
      <c r="AN25" s="96">
        <f>U25*U25*((1-O25)*5*S25+AE26)^2*AH25+V25*V25*AI25</f>
        <v>132837121.16963869</v>
      </c>
      <c r="AO25" s="97">
        <f>SUM(AN25:AN$42)/U25/U25</f>
        <v>0.12501195479152177</v>
      </c>
      <c r="AP25" s="146">
        <f t="shared" si="5"/>
        <v>74.1157119282189</v>
      </c>
      <c r="AQ25" s="147">
        <f t="shared" si="6"/>
        <v>90.308377075880998</v>
      </c>
      <c r="AR25" s="147">
        <f t="shared" si="7"/>
        <v>71.793366013356717</v>
      </c>
      <c r="AS25" s="147">
        <f t="shared" si="8"/>
        <v>87.249021597816181</v>
      </c>
      <c r="AT25" s="147">
        <f t="shared" si="9"/>
        <v>1.9978529147014608</v>
      </c>
      <c r="AU25" s="154">
        <f t="shared" si="10"/>
        <v>3.3838484782255436</v>
      </c>
    </row>
    <row r="26" spans="1:47" ht="14.45" customHeight="1" x14ac:dyDescent="0.15">
      <c r="A26" s="155"/>
      <c r="B26" s="99" t="s">
        <v>69</v>
      </c>
      <c r="C26" s="142">
        <v>115</v>
      </c>
      <c r="D26" s="101">
        <v>0</v>
      </c>
      <c r="E26" s="101">
        <v>36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95807.530146487392</v>
      </c>
      <c r="V26" s="112">
        <f>5*U26*((1-T26)+O26*T26)</f>
        <v>479037.65073243697</v>
      </c>
      <c r="W26" s="113">
        <f>SUM(V26:V$42)</f>
        <v>7738816.7417858727</v>
      </c>
      <c r="X26" s="114">
        <f t="shared" si="0"/>
        <v>479037.65073243697</v>
      </c>
      <c r="Y26" s="112">
        <f>SUM(X26:X$42)</f>
        <v>7469731.6721395226</v>
      </c>
      <c r="Z26" s="112">
        <f t="shared" si="1"/>
        <v>0</v>
      </c>
      <c r="AA26" s="113">
        <f>SUM(Z26:Z$42)</f>
        <v>269085.06964635022</v>
      </c>
      <c r="AB26" s="106">
        <f t="shared" si="2"/>
        <v>80.774618967354755</v>
      </c>
      <c r="AC26" s="107">
        <f t="shared" si="3"/>
        <v>77.96601854487308</v>
      </c>
      <c r="AD26" s="115">
        <f t="shared" si="16"/>
        <v>96.522917150971921</v>
      </c>
      <c r="AE26" s="107">
        <f t="shared" si="4"/>
        <v>2.8086004224816743</v>
      </c>
      <c r="AF26" s="116">
        <f t="shared" si="17"/>
        <v>3.4770828490280801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5.3420676215084102</v>
      </c>
      <c r="AL26" s="118">
        <f>U26*U26*((1-O26)*5*(1-S26)+AC27)^2*AH26+V26*V26*AI26</f>
        <v>0</v>
      </c>
      <c r="AM26" s="118">
        <f>SUM(AL26:AL$42)/U26/U26</f>
        <v>4.5496101804472797</v>
      </c>
      <c r="AN26" s="118">
        <f>U26*U26*((1-O26)*5*S26+AE27)^2*AH26+V26*V26*AI26</f>
        <v>0</v>
      </c>
      <c r="AO26" s="119">
        <f>SUM(AN26:AN$42)/U26/U26</f>
        <v>0.12172048636022631</v>
      </c>
      <c r="AP26" s="106">
        <f t="shared" si="5"/>
        <v>76.244487956579604</v>
      </c>
      <c r="AQ26" s="107">
        <f t="shared" si="6"/>
        <v>85.304749978129905</v>
      </c>
      <c r="AR26" s="107">
        <f t="shared" si="7"/>
        <v>73.785374758420289</v>
      </c>
      <c r="AS26" s="107">
        <f t="shared" si="8"/>
        <v>82.146662331325871</v>
      </c>
      <c r="AT26" s="107">
        <f t="shared" si="9"/>
        <v>2.1247865440019775</v>
      </c>
      <c r="AU26" s="120">
        <f t="shared" si="10"/>
        <v>3.4924143009613711</v>
      </c>
    </row>
    <row r="27" spans="1:47" ht="14.45" customHeight="1" x14ac:dyDescent="0.15">
      <c r="A27" s="155"/>
      <c r="B27" s="99" t="s">
        <v>70</v>
      </c>
      <c r="C27" s="142">
        <v>163</v>
      </c>
      <c r="D27" s="101">
        <v>0</v>
      </c>
      <c r="E27" s="101">
        <v>53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95807.530146487392</v>
      </c>
      <c r="V27" s="112">
        <f t="shared" ref="V27:V40" si="30">5*U27*((1-T27)+O27*T27)</f>
        <v>479037.65073243697</v>
      </c>
      <c r="W27" s="113">
        <f>SUM(V27:V$42)</f>
        <v>7259779.0910534356</v>
      </c>
      <c r="X27" s="114">
        <f t="shared" si="0"/>
        <v>479037.65073243697</v>
      </c>
      <c r="Y27" s="112">
        <f>SUM(X27:X$42)</f>
        <v>6990694.0214070855</v>
      </c>
      <c r="Z27" s="112">
        <f t="shared" si="1"/>
        <v>0</v>
      </c>
      <c r="AA27" s="113">
        <f>SUM(Z27:Z$42)</f>
        <v>269085.06964635022</v>
      </c>
      <c r="AB27" s="106">
        <f t="shared" si="2"/>
        <v>75.774618967354755</v>
      </c>
      <c r="AC27" s="107">
        <f t="shared" si="3"/>
        <v>72.96601854487308</v>
      </c>
      <c r="AD27" s="115">
        <f t="shared" si="16"/>
        <v>96.293481299204316</v>
      </c>
      <c r="AE27" s="107">
        <f t="shared" si="4"/>
        <v>2.8086004224816743</v>
      </c>
      <c r="AF27" s="116">
        <f t="shared" si="17"/>
        <v>3.7065187007956801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5.3420676215084102</v>
      </c>
      <c r="AL27" s="118">
        <f t="shared" ref="AL27:AL40" si="33">U27*U27*((1-O27)*5*(1-S27)+AC28)^2*AH27+V27*V27*AI27</f>
        <v>0</v>
      </c>
      <c r="AM27" s="118">
        <f>SUM(AL27:AL$42)/U27/U27</f>
        <v>4.5496101804472797</v>
      </c>
      <c r="AN27" s="118">
        <f t="shared" ref="AN27:AN40" si="34">U27*U27*((1-O27)*5*S27+AE28)^2*AH27+V27*V27*AI27</f>
        <v>0</v>
      </c>
      <c r="AO27" s="119">
        <f>SUM(AN27:AN$42)/U27/U27</f>
        <v>0.12172048636022631</v>
      </c>
      <c r="AP27" s="106">
        <f t="shared" si="5"/>
        <v>71.244487956579604</v>
      </c>
      <c r="AQ27" s="107">
        <f t="shared" si="6"/>
        <v>80.304749978129905</v>
      </c>
      <c r="AR27" s="107">
        <f t="shared" si="7"/>
        <v>68.785374758420289</v>
      </c>
      <c r="AS27" s="107">
        <f t="shared" si="8"/>
        <v>77.146662331325871</v>
      </c>
      <c r="AT27" s="107">
        <f t="shared" si="9"/>
        <v>2.1247865440019775</v>
      </c>
      <c r="AU27" s="120">
        <f t="shared" si="10"/>
        <v>3.4924143009613711</v>
      </c>
    </row>
    <row r="28" spans="1:47" ht="14.45" customHeight="1" x14ac:dyDescent="0.15">
      <c r="A28" s="155"/>
      <c r="B28" s="99" t="s">
        <v>71</v>
      </c>
      <c r="C28" s="142">
        <v>63</v>
      </c>
      <c r="D28" s="101">
        <v>0</v>
      </c>
      <c r="E28" s="101">
        <v>21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95807.530146487392</v>
      </c>
      <c r="V28" s="112">
        <f t="shared" si="30"/>
        <v>479037.65073243697</v>
      </c>
      <c r="W28" s="113">
        <f>SUM(V28:V$42)</f>
        <v>6780741.4403209984</v>
      </c>
      <c r="X28" s="114">
        <f t="shared" si="0"/>
        <v>479037.65073243697</v>
      </c>
      <c r="Y28" s="112">
        <f>SUM(X28:X$42)</f>
        <v>6511656.3706746483</v>
      </c>
      <c r="Z28" s="112">
        <f t="shared" si="1"/>
        <v>0</v>
      </c>
      <c r="AA28" s="113">
        <f>SUM(Z28:Z$42)</f>
        <v>269085.06964635022</v>
      </c>
      <c r="AB28" s="106">
        <f t="shared" si="2"/>
        <v>70.774618967354755</v>
      </c>
      <c r="AC28" s="107">
        <f t="shared" si="3"/>
        <v>67.96601854487308</v>
      </c>
      <c r="AD28" s="115">
        <f t="shared" si="16"/>
        <v>96.031627632248842</v>
      </c>
      <c r="AE28" s="107">
        <f t="shared" si="4"/>
        <v>2.8086004224816743</v>
      </c>
      <c r="AF28" s="116">
        <f t="shared" si="17"/>
        <v>3.9683723677511558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5.3420676215084102</v>
      </c>
      <c r="AL28" s="118">
        <f t="shared" si="33"/>
        <v>0</v>
      </c>
      <c r="AM28" s="118">
        <f>SUM(AL28:AL$42)/U28/U28</f>
        <v>4.5496101804472797</v>
      </c>
      <c r="AN28" s="118">
        <f t="shared" si="34"/>
        <v>0</v>
      </c>
      <c r="AO28" s="119">
        <f>SUM(AN28:AN$42)/U28/U28</f>
        <v>0.12172048636022631</v>
      </c>
      <c r="AP28" s="106">
        <f t="shared" si="5"/>
        <v>66.244487956579604</v>
      </c>
      <c r="AQ28" s="107">
        <f t="shared" si="6"/>
        <v>75.304749978129905</v>
      </c>
      <c r="AR28" s="107">
        <f t="shared" si="7"/>
        <v>63.785374758420296</v>
      </c>
      <c r="AS28" s="107">
        <f t="shared" si="8"/>
        <v>72.146662331325871</v>
      </c>
      <c r="AT28" s="107">
        <f t="shared" si="9"/>
        <v>2.1247865440019775</v>
      </c>
      <c r="AU28" s="120">
        <f t="shared" si="10"/>
        <v>3.4924143009613711</v>
      </c>
    </row>
    <row r="29" spans="1:47" ht="14.45" customHeight="1" x14ac:dyDescent="0.15">
      <c r="A29" s="155"/>
      <c r="B29" s="99" t="s">
        <v>72</v>
      </c>
      <c r="C29" s="142">
        <v>9</v>
      </c>
      <c r="D29" s="101">
        <v>0</v>
      </c>
      <c r="E29" s="221">
        <v>2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95807.530146487392</v>
      </c>
      <c r="V29" s="112">
        <f t="shared" si="30"/>
        <v>479037.65073243697</v>
      </c>
      <c r="W29" s="113">
        <f>SUM(V29:V$42)</f>
        <v>6301703.7895885613</v>
      </c>
      <c r="X29" s="114">
        <f t="shared" si="0"/>
        <v>479037.65073243697</v>
      </c>
      <c r="Y29" s="112">
        <f>SUM(X29:X$42)</f>
        <v>6032618.7199422112</v>
      </c>
      <c r="Z29" s="112">
        <f t="shared" si="1"/>
        <v>0</v>
      </c>
      <c r="AA29" s="113">
        <f>SUM(Z29:Z$42)</f>
        <v>269085.06964635022</v>
      </c>
      <c r="AB29" s="106">
        <f t="shared" si="2"/>
        <v>65.774618967354741</v>
      </c>
      <c r="AC29" s="107">
        <f t="shared" si="3"/>
        <v>62.966018544873073</v>
      </c>
      <c r="AD29" s="115">
        <f t="shared" si="16"/>
        <v>95.729963218980203</v>
      </c>
      <c r="AE29" s="107">
        <f t="shared" si="4"/>
        <v>2.8086004224816743</v>
      </c>
      <c r="AF29" s="116">
        <f t="shared" si="17"/>
        <v>4.2700367810198019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5.3420676215084102</v>
      </c>
      <c r="AL29" s="118">
        <f t="shared" si="33"/>
        <v>0</v>
      </c>
      <c r="AM29" s="118">
        <f>SUM(AL29:AL$42)/U29/U29</f>
        <v>4.5496101804472797</v>
      </c>
      <c r="AN29" s="118">
        <f t="shared" si="34"/>
        <v>0</v>
      </c>
      <c r="AO29" s="119">
        <f>SUM(AN29:AN$42)/U29/U29</f>
        <v>0.12172048636022631</v>
      </c>
      <c r="AP29" s="106">
        <f t="shared" si="5"/>
        <v>61.24448795657959</v>
      </c>
      <c r="AQ29" s="107">
        <f t="shared" si="6"/>
        <v>70.304749978129891</v>
      </c>
      <c r="AR29" s="107">
        <f t="shared" si="7"/>
        <v>58.785374758420289</v>
      </c>
      <c r="AS29" s="107">
        <f t="shared" si="8"/>
        <v>67.146662331325857</v>
      </c>
      <c r="AT29" s="107">
        <f t="shared" si="9"/>
        <v>2.1247865440019775</v>
      </c>
      <c r="AU29" s="120">
        <f t="shared" si="10"/>
        <v>3.4924143009613711</v>
      </c>
    </row>
    <row r="30" spans="1:47" ht="14.45" customHeight="1" x14ac:dyDescent="0.15">
      <c r="A30" s="155"/>
      <c r="B30" s="99" t="s">
        <v>73</v>
      </c>
      <c r="C30" s="142">
        <v>59</v>
      </c>
      <c r="D30" s="101">
        <v>0</v>
      </c>
      <c r="E30" s="101">
        <v>19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95807.530146487392</v>
      </c>
      <c r="V30" s="112">
        <f t="shared" si="30"/>
        <v>479037.65073243697</v>
      </c>
      <c r="W30" s="113">
        <f>SUM(V30:V$42)</f>
        <v>5822666.1388561241</v>
      </c>
      <c r="X30" s="114">
        <f t="shared" si="0"/>
        <v>479037.65073243697</v>
      </c>
      <c r="Y30" s="112">
        <f>SUM(X30:X$42)</f>
        <v>5553581.069209774</v>
      </c>
      <c r="Z30" s="112">
        <f t="shared" si="1"/>
        <v>0</v>
      </c>
      <c r="AA30" s="113">
        <f>SUM(Z30:Z$42)</f>
        <v>269085.06964635022</v>
      </c>
      <c r="AB30" s="106">
        <f t="shared" si="2"/>
        <v>60.774618967354748</v>
      </c>
      <c r="AC30" s="107">
        <f t="shared" si="3"/>
        <v>57.966018544873073</v>
      </c>
      <c r="AD30" s="115">
        <f t="shared" si="16"/>
        <v>95.378662227417138</v>
      </c>
      <c r="AE30" s="107">
        <f t="shared" si="4"/>
        <v>2.8086004224816743</v>
      </c>
      <c r="AF30" s="116">
        <f t="shared" si="17"/>
        <v>4.621337772582863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5.3420676215084102</v>
      </c>
      <c r="AL30" s="118">
        <f t="shared" si="33"/>
        <v>0</v>
      </c>
      <c r="AM30" s="118">
        <f>SUM(AL30:AL$42)/U30/U30</f>
        <v>4.5496101804472797</v>
      </c>
      <c r="AN30" s="118">
        <f t="shared" si="34"/>
        <v>0</v>
      </c>
      <c r="AO30" s="119">
        <f>SUM(AN30:AN$42)/U30/U30</f>
        <v>0.12172048636022631</v>
      </c>
      <c r="AP30" s="106">
        <f t="shared" si="5"/>
        <v>56.244487956579597</v>
      </c>
      <c r="AQ30" s="107">
        <f t="shared" si="6"/>
        <v>65.304749978129905</v>
      </c>
      <c r="AR30" s="107">
        <f t="shared" si="7"/>
        <v>53.785374758420289</v>
      </c>
      <c r="AS30" s="107">
        <f t="shared" si="8"/>
        <v>62.146662331325857</v>
      </c>
      <c r="AT30" s="107">
        <f t="shared" si="9"/>
        <v>2.1247865440019775</v>
      </c>
      <c r="AU30" s="120">
        <f t="shared" si="10"/>
        <v>3.4924143009613711</v>
      </c>
    </row>
    <row r="31" spans="1:47" ht="14.45" customHeight="1" x14ac:dyDescent="0.15">
      <c r="A31" s="155"/>
      <c r="B31" s="99" t="s">
        <v>74</v>
      </c>
      <c r="C31" s="142">
        <v>107</v>
      </c>
      <c r="D31" s="101">
        <v>0</v>
      </c>
      <c r="E31" s="101">
        <v>38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95807.530146487392</v>
      </c>
      <c r="V31" s="112">
        <f t="shared" si="30"/>
        <v>479037.65073243697</v>
      </c>
      <c r="W31" s="113">
        <f>SUM(V31:V$42)</f>
        <v>5343628.4881236879</v>
      </c>
      <c r="X31" s="114">
        <f t="shared" si="0"/>
        <v>479037.65073243697</v>
      </c>
      <c r="Y31" s="112">
        <f>SUM(X31:X$42)</f>
        <v>5074543.4184773378</v>
      </c>
      <c r="Z31" s="112">
        <f t="shared" si="1"/>
        <v>0</v>
      </c>
      <c r="AA31" s="113">
        <f>SUM(Z31:Z$42)</f>
        <v>269085.06964635022</v>
      </c>
      <c r="AB31" s="106">
        <f t="shared" si="2"/>
        <v>55.774618967354755</v>
      </c>
      <c r="AC31" s="107">
        <f t="shared" si="3"/>
        <v>52.96601854487308</v>
      </c>
      <c r="AD31" s="115">
        <f t="shared" si="16"/>
        <v>94.964375419354155</v>
      </c>
      <c r="AE31" s="107">
        <f t="shared" si="4"/>
        <v>2.8086004224816743</v>
      </c>
      <c r="AF31" s="116">
        <f t="shared" si="17"/>
        <v>5.035624580645842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5.3420676215084102</v>
      </c>
      <c r="AL31" s="118">
        <f t="shared" si="33"/>
        <v>0</v>
      </c>
      <c r="AM31" s="118">
        <f>SUM(AL31:AL$42)/U31/U31</f>
        <v>4.5496101804472797</v>
      </c>
      <c r="AN31" s="118">
        <f t="shared" si="34"/>
        <v>0</v>
      </c>
      <c r="AO31" s="119">
        <f>SUM(AN31:AN$42)/U31/U31</f>
        <v>0.12172048636022631</v>
      </c>
      <c r="AP31" s="106">
        <f t="shared" si="5"/>
        <v>51.244487956579604</v>
      </c>
      <c r="AQ31" s="107">
        <f t="shared" si="6"/>
        <v>60.304749978129905</v>
      </c>
      <c r="AR31" s="107">
        <f t="shared" si="7"/>
        <v>48.785374758420296</v>
      </c>
      <c r="AS31" s="107">
        <f t="shared" si="8"/>
        <v>57.146662331325864</v>
      </c>
      <c r="AT31" s="107">
        <f t="shared" si="9"/>
        <v>2.1247865440019775</v>
      </c>
      <c r="AU31" s="120">
        <f t="shared" si="10"/>
        <v>3.4924143009613711</v>
      </c>
    </row>
    <row r="32" spans="1:47" ht="14.45" customHeight="1" x14ac:dyDescent="0.15">
      <c r="A32" s="155"/>
      <c r="B32" s="99" t="s">
        <v>75</v>
      </c>
      <c r="C32" s="142">
        <v>161</v>
      </c>
      <c r="D32" s="101">
        <v>1</v>
      </c>
      <c r="E32" s="101">
        <v>50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6.2111801242236021E-3</v>
      </c>
      <c r="R32" s="109">
        <f t="shared" si="14"/>
        <v>6.2249154384541793E-3</v>
      </c>
      <c r="S32" s="110">
        <f t="shared" si="15"/>
        <v>0</v>
      </c>
      <c r="T32" s="111">
        <f t="shared" si="28"/>
        <v>3.0676658124053794E-2</v>
      </c>
      <c r="U32" s="112">
        <f t="shared" si="29"/>
        <v>95807.530146487392</v>
      </c>
      <c r="V32" s="112">
        <f t="shared" si="30"/>
        <v>472143.73866958439</v>
      </c>
      <c r="W32" s="113">
        <f>SUM(V32:V$42)</f>
        <v>4864590.8373912508</v>
      </c>
      <c r="X32" s="114">
        <f t="shared" si="0"/>
        <v>472143.73866958439</v>
      </c>
      <c r="Y32" s="112">
        <f>SUM(X32:X$42)</f>
        <v>4595505.7677449007</v>
      </c>
      <c r="Z32" s="112">
        <f t="shared" si="1"/>
        <v>0</v>
      </c>
      <c r="AA32" s="113">
        <f>SUM(Z32:Z$42)</f>
        <v>269085.06964635022</v>
      </c>
      <c r="AB32" s="106">
        <f t="shared" si="2"/>
        <v>50.774618967354748</v>
      </c>
      <c r="AC32" s="107">
        <f t="shared" si="3"/>
        <v>47.96601854487308</v>
      </c>
      <c r="AD32" s="115">
        <f t="shared" si="16"/>
        <v>94.46849532383996</v>
      </c>
      <c r="AE32" s="107">
        <f t="shared" si="4"/>
        <v>2.8086004224816743</v>
      </c>
      <c r="AF32" s="116">
        <f t="shared" si="17"/>
        <v>5.5315046761600479</v>
      </c>
      <c r="AH32" s="117">
        <f t="shared" si="31"/>
        <v>9.1218885894671863E-4</v>
      </c>
      <c r="AI32" s="118">
        <f t="shared" si="18"/>
        <v>0</v>
      </c>
      <c r="AJ32" s="118">
        <f t="shared" si="32"/>
        <v>20634896735.489056</v>
      </c>
      <c r="AK32" s="118">
        <f>SUM(AJ32:AJ$42)/U32/U32</f>
        <v>5.3420676215084102</v>
      </c>
      <c r="AL32" s="118">
        <f t="shared" si="33"/>
        <v>18296426947.358391</v>
      </c>
      <c r="AM32" s="118">
        <f>SUM(AL32:AL$42)/U32/U32</f>
        <v>4.5496101804472797</v>
      </c>
      <c r="AN32" s="118">
        <f t="shared" si="34"/>
        <v>70295354.345399603</v>
      </c>
      <c r="AO32" s="119">
        <f>SUM(AN32:AN$42)/U32/U32</f>
        <v>0.12172048636022631</v>
      </c>
      <c r="AP32" s="106">
        <f t="shared" si="5"/>
        <v>46.244487956579597</v>
      </c>
      <c r="AQ32" s="107">
        <f t="shared" si="6"/>
        <v>55.304749978129898</v>
      </c>
      <c r="AR32" s="107">
        <f t="shared" si="7"/>
        <v>43.785374758420296</v>
      </c>
      <c r="AS32" s="107">
        <f t="shared" si="8"/>
        <v>52.146662331325864</v>
      </c>
      <c r="AT32" s="107">
        <f t="shared" si="9"/>
        <v>2.1247865440019775</v>
      </c>
      <c r="AU32" s="120">
        <f t="shared" si="10"/>
        <v>3.4924143009613711</v>
      </c>
    </row>
    <row r="33" spans="1:47" ht="14.45" customHeight="1" x14ac:dyDescent="0.15">
      <c r="A33" s="155"/>
      <c r="B33" s="99" t="s">
        <v>76</v>
      </c>
      <c r="C33" s="142">
        <v>159</v>
      </c>
      <c r="D33" s="101">
        <v>0</v>
      </c>
      <c r="E33" s="101">
        <v>56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0</v>
      </c>
      <c r="R33" s="109">
        <f t="shared" si="14"/>
        <v>0</v>
      </c>
      <c r="S33" s="110">
        <f t="shared" si="15"/>
        <v>0</v>
      </c>
      <c r="T33" s="111">
        <f t="shared" si="28"/>
        <v>0</v>
      </c>
      <c r="U33" s="112">
        <f t="shared" si="29"/>
        <v>92868.475298473611</v>
      </c>
      <c r="V33" s="112">
        <f t="shared" si="30"/>
        <v>464342.37649236806</v>
      </c>
      <c r="W33" s="113">
        <f>SUM(V33:V$42)</f>
        <v>4392447.0987216663</v>
      </c>
      <c r="X33" s="114">
        <f t="shared" si="0"/>
        <v>464342.37649236806</v>
      </c>
      <c r="Y33" s="112">
        <f>SUM(X33:X$42)</f>
        <v>4123362.0290753157</v>
      </c>
      <c r="Z33" s="112">
        <f t="shared" si="1"/>
        <v>0</v>
      </c>
      <c r="AA33" s="113">
        <f>SUM(Z33:Z$42)</f>
        <v>269085.06964635022</v>
      </c>
      <c r="AB33" s="106">
        <f t="shared" si="2"/>
        <v>47.297504181097075</v>
      </c>
      <c r="AC33" s="107">
        <f t="shared" si="3"/>
        <v>44.400018583519127</v>
      </c>
      <c r="AD33" s="115">
        <f t="shared" si="16"/>
        <v>93.873914389893002</v>
      </c>
      <c r="AE33" s="107">
        <f t="shared" si="4"/>
        <v>2.8974855975779428</v>
      </c>
      <c r="AF33" s="116">
        <f t="shared" si="17"/>
        <v>6.1260856101069958</v>
      </c>
      <c r="AH33" s="117">
        <f t="shared" si="31"/>
        <v>0</v>
      </c>
      <c r="AI33" s="118">
        <f t="shared" si="18"/>
        <v>0</v>
      </c>
      <c r="AJ33" s="118">
        <f t="shared" si="32"/>
        <v>0</v>
      </c>
      <c r="AK33" s="118">
        <f>SUM(AJ33:AJ$42)/U33/U33</f>
        <v>3.2929685911234037</v>
      </c>
      <c r="AL33" s="118">
        <f t="shared" si="33"/>
        <v>0</v>
      </c>
      <c r="AM33" s="118">
        <f>SUM(AL33:AL$42)/U33/U33</f>
        <v>2.7206998252190573</v>
      </c>
      <c r="AN33" s="118">
        <f t="shared" si="34"/>
        <v>0</v>
      </c>
      <c r="AO33" s="119">
        <f>SUM(AN33:AN$42)/U33/U33</f>
        <v>0.1213960870673973</v>
      </c>
      <c r="AP33" s="106">
        <f t="shared" si="5"/>
        <v>43.740782637363345</v>
      </c>
      <c r="AQ33" s="107">
        <f t="shared" si="6"/>
        <v>50.854225724830805</v>
      </c>
      <c r="AR33" s="107">
        <f t="shared" si="7"/>
        <v>41.16708795503952</v>
      </c>
      <c r="AS33" s="107">
        <f t="shared" si="8"/>
        <v>47.632949211998735</v>
      </c>
      <c r="AT33" s="107">
        <f t="shared" si="9"/>
        <v>2.2145835489076275</v>
      </c>
      <c r="AU33" s="120">
        <f t="shared" si="10"/>
        <v>3.580387646248258</v>
      </c>
    </row>
    <row r="34" spans="1:47" ht="14.45" customHeight="1" x14ac:dyDescent="0.15">
      <c r="A34" s="155"/>
      <c r="B34" s="99" t="s">
        <v>77</v>
      </c>
      <c r="C34" s="142">
        <v>162</v>
      </c>
      <c r="D34" s="101">
        <v>1</v>
      </c>
      <c r="E34" s="101">
        <v>51</v>
      </c>
      <c r="F34" s="156">
        <v>0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6.1728395061728392E-3</v>
      </c>
      <c r="R34" s="109">
        <f t="shared" si="14"/>
        <v>6.1589344353588805E-3</v>
      </c>
      <c r="S34" s="110">
        <f t="shared" si="15"/>
        <v>0</v>
      </c>
      <c r="T34" s="111">
        <f t="shared" si="28"/>
        <v>3.0365501108708476E-2</v>
      </c>
      <c r="U34" s="112">
        <f t="shared" si="29"/>
        <v>92868.475298473611</v>
      </c>
      <c r="V34" s="112">
        <f t="shared" si="30"/>
        <v>457871.05208492855</v>
      </c>
      <c r="W34" s="113">
        <f>SUM(V34:V$42)</f>
        <v>3928104.7222292982</v>
      </c>
      <c r="X34" s="114">
        <f t="shared" si="0"/>
        <v>457871.05208492855</v>
      </c>
      <c r="Y34" s="112">
        <f>SUM(X34:X$42)</f>
        <v>3659019.6525829476</v>
      </c>
      <c r="Z34" s="112">
        <f t="shared" si="1"/>
        <v>0</v>
      </c>
      <c r="AA34" s="113">
        <f>SUM(Z34:Z$42)</f>
        <v>269085.06964635022</v>
      </c>
      <c r="AB34" s="106">
        <f t="shared" si="2"/>
        <v>42.297504181097075</v>
      </c>
      <c r="AC34" s="107">
        <f t="shared" si="3"/>
        <v>39.400018583519127</v>
      </c>
      <c r="AD34" s="115">
        <f t="shared" si="16"/>
        <v>93.149748067469091</v>
      </c>
      <c r="AE34" s="107">
        <f t="shared" si="4"/>
        <v>2.8974855975779428</v>
      </c>
      <c r="AF34" s="116">
        <f t="shared" si="17"/>
        <v>6.8502519325309059</v>
      </c>
      <c r="AH34" s="117">
        <f t="shared" si="31"/>
        <v>8.9406473256634002E-4</v>
      </c>
      <c r="AI34" s="118">
        <f t="shared" si="18"/>
        <v>0</v>
      </c>
      <c r="AJ34" s="118">
        <f t="shared" si="32"/>
        <v>12856151481.080519</v>
      </c>
      <c r="AK34" s="118">
        <f>SUM(AJ34:AJ$42)/U34/U34</f>
        <v>3.2929685911234037</v>
      </c>
      <c r="AL34" s="118">
        <f t="shared" si="33"/>
        <v>11043301059.774719</v>
      </c>
      <c r="AM34" s="118">
        <f>SUM(AL34:AL$42)/U34/U34</f>
        <v>2.7206998252190573</v>
      </c>
      <c r="AN34" s="118">
        <f t="shared" si="34"/>
        <v>68854455.566583291</v>
      </c>
      <c r="AO34" s="119">
        <f>SUM(AN34:AN$42)/U34/U34</f>
        <v>0.1213960870673973</v>
      </c>
      <c r="AP34" s="106">
        <f t="shared" si="5"/>
        <v>38.740782637363345</v>
      </c>
      <c r="AQ34" s="107">
        <f t="shared" si="6"/>
        <v>45.854225724830805</v>
      </c>
      <c r="AR34" s="107">
        <f t="shared" si="7"/>
        <v>36.16708795503952</v>
      </c>
      <c r="AS34" s="107">
        <f t="shared" si="8"/>
        <v>42.632949211998735</v>
      </c>
      <c r="AT34" s="107">
        <f t="shared" si="9"/>
        <v>2.2145835489076275</v>
      </c>
      <c r="AU34" s="120">
        <f t="shared" si="10"/>
        <v>3.580387646248258</v>
      </c>
    </row>
    <row r="35" spans="1:47" ht="14.45" customHeight="1" x14ac:dyDescent="0.15">
      <c r="A35" s="155"/>
      <c r="B35" s="99" t="s">
        <v>78</v>
      </c>
      <c r="C35" s="142">
        <v>181</v>
      </c>
      <c r="D35" s="101">
        <v>0</v>
      </c>
      <c r="E35" s="101">
        <v>61</v>
      </c>
      <c r="F35" s="156">
        <v>0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0</v>
      </c>
      <c r="R35" s="109">
        <f t="shared" si="14"/>
        <v>0</v>
      </c>
      <c r="S35" s="110">
        <f t="shared" si="15"/>
        <v>0</v>
      </c>
      <c r="T35" s="111">
        <f t="shared" si="28"/>
        <v>0</v>
      </c>
      <c r="U35" s="112">
        <f t="shared" si="29"/>
        <v>90048.477508833748</v>
      </c>
      <c r="V35" s="112">
        <f t="shared" si="30"/>
        <v>450242.38754416874</v>
      </c>
      <c r="W35" s="113">
        <f>SUM(V35:V$42)</f>
        <v>3470233.6701443698</v>
      </c>
      <c r="X35" s="114">
        <f t="shared" si="0"/>
        <v>450242.38754416874</v>
      </c>
      <c r="Y35" s="112">
        <f>SUM(X35:X$42)</f>
        <v>3201148.6004980188</v>
      </c>
      <c r="Z35" s="112">
        <f t="shared" si="1"/>
        <v>0</v>
      </c>
      <c r="AA35" s="113">
        <f>SUM(Z35:Z$42)</f>
        <v>269085.06964635022</v>
      </c>
      <c r="AB35" s="106">
        <f t="shared" si="2"/>
        <v>38.537394147546138</v>
      </c>
      <c r="AC35" s="107">
        <f t="shared" si="3"/>
        <v>35.54916961459994</v>
      </c>
      <c r="AD35" s="115">
        <f t="shared" si="16"/>
        <v>92.245909203135696</v>
      </c>
      <c r="AE35" s="107">
        <f t="shared" si="4"/>
        <v>2.9882245329461901</v>
      </c>
      <c r="AF35" s="116">
        <f t="shared" si="17"/>
        <v>7.7540907968642836</v>
      </c>
      <c r="AH35" s="117">
        <f t="shared" si="31"/>
        <v>0</v>
      </c>
      <c r="AI35" s="118">
        <f t="shared" si="18"/>
        <v>0</v>
      </c>
      <c r="AJ35" s="118">
        <f t="shared" si="32"/>
        <v>0</v>
      </c>
      <c r="AK35" s="118">
        <f>SUM(AJ35:AJ$42)/U35/U35</f>
        <v>1.9169754369911591</v>
      </c>
      <c r="AL35" s="118">
        <f t="shared" si="33"/>
        <v>0</v>
      </c>
      <c r="AM35" s="118">
        <f>SUM(AL35:AL$42)/U35/U35</f>
        <v>1.5318703789181438</v>
      </c>
      <c r="AN35" s="118">
        <f t="shared" si="34"/>
        <v>0</v>
      </c>
      <c r="AO35" s="119">
        <f>SUM(AN35:AN$42)/U35/U35</f>
        <v>0.12062712924213821</v>
      </c>
      <c r="AP35" s="106">
        <f t="shared" si="5"/>
        <v>35.823678458910862</v>
      </c>
      <c r="AQ35" s="107">
        <f t="shared" si="6"/>
        <v>41.251109836181413</v>
      </c>
      <c r="AR35" s="107">
        <f t="shared" si="7"/>
        <v>33.123302089846796</v>
      </c>
      <c r="AS35" s="107">
        <f t="shared" si="8"/>
        <v>37.975037139353084</v>
      </c>
      <c r="AT35" s="107">
        <f t="shared" si="9"/>
        <v>2.3074887694545119</v>
      </c>
      <c r="AU35" s="120">
        <f t="shared" si="10"/>
        <v>3.6689602964378683</v>
      </c>
    </row>
    <row r="36" spans="1:47" ht="14.45" customHeight="1" x14ac:dyDescent="0.15">
      <c r="A36" s="155"/>
      <c r="B36" s="99" t="s">
        <v>79</v>
      </c>
      <c r="C36" s="142">
        <v>196</v>
      </c>
      <c r="D36" s="101">
        <v>2</v>
      </c>
      <c r="E36" s="101">
        <v>65</v>
      </c>
      <c r="F36" s="156">
        <v>0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1.020408163265306E-2</v>
      </c>
      <c r="R36" s="109">
        <f t="shared" si="14"/>
        <v>1.0126778659985151E-2</v>
      </c>
      <c r="S36" s="110">
        <f t="shared" si="15"/>
        <v>0</v>
      </c>
      <c r="T36" s="111">
        <f t="shared" si="28"/>
        <v>4.9441539356889427E-2</v>
      </c>
      <c r="U36" s="112">
        <f t="shared" si="29"/>
        <v>90048.477508833748</v>
      </c>
      <c r="V36" s="112">
        <f t="shared" si="30"/>
        <v>439639.83950524154</v>
      </c>
      <c r="W36" s="113">
        <f>SUM(V36:V$42)</f>
        <v>3019991.2826002007</v>
      </c>
      <c r="X36" s="114">
        <f t="shared" si="0"/>
        <v>439639.83950524154</v>
      </c>
      <c r="Y36" s="112">
        <f>SUM(X36:X$42)</f>
        <v>2750906.2129538502</v>
      </c>
      <c r="Z36" s="112">
        <f t="shared" si="1"/>
        <v>0</v>
      </c>
      <c r="AA36" s="113">
        <f>SUM(Z36:Z$42)</f>
        <v>269085.06964635022</v>
      </c>
      <c r="AB36" s="106">
        <f t="shared" si="2"/>
        <v>33.537394147546138</v>
      </c>
      <c r="AC36" s="107">
        <f t="shared" si="3"/>
        <v>30.54916961459994</v>
      </c>
      <c r="AD36" s="115">
        <f t="shared" si="16"/>
        <v>91.089872636497489</v>
      </c>
      <c r="AE36" s="107">
        <f t="shared" si="4"/>
        <v>2.9882245329461901</v>
      </c>
      <c r="AF36" s="116">
        <f t="shared" si="17"/>
        <v>8.9101273635024878</v>
      </c>
      <c r="AH36" s="117">
        <f t="shared" si="31"/>
        <v>1.1618038306152201E-3</v>
      </c>
      <c r="AI36" s="118">
        <f t="shared" si="18"/>
        <v>0</v>
      </c>
      <c r="AJ36" s="118">
        <f t="shared" si="32"/>
        <v>9967229422.1152649</v>
      </c>
      <c r="AK36" s="118">
        <f>SUM(AJ36:AJ$42)/U36/U36</f>
        <v>1.9169754369911591</v>
      </c>
      <c r="AL36" s="118">
        <f t="shared" si="33"/>
        <v>8133717828.3568211</v>
      </c>
      <c r="AM36" s="118">
        <f>SUM(AL36:AL$42)/U36/U36</f>
        <v>1.5318703789181438</v>
      </c>
      <c r="AN36" s="118">
        <f t="shared" si="34"/>
        <v>93100999.464544967</v>
      </c>
      <c r="AO36" s="119">
        <f>SUM(AN36:AN$42)/U36/U36</f>
        <v>0.12062712924213821</v>
      </c>
      <c r="AP36" s="106">
        <f t="shared" si="5"/>
        <v>30.823678458910862</v>
      </c>
      <c r="AQ36" s="107">
        <f t="shared" si="6"/>
        <v>36.251109836181413</v>
      </c>
      <c r="AR36" s="107">
        <f t="shared" si="7"/>
        <v>28.123302089846796</v>
      </c>
      <c r="AS36" s="107">
        <f t="shared" si="8"/>
        <v>32.975037139353084</v>
      </c>
      <c r="AT36" s="107">
        <f t="shared" si="9"/>
        <v>2.3074887694545119</v>
      </c>
      <c r="AU36" s="120">
        <f t="shared" si="10"/>
        <v>3.6689602964378683</v>
      </c>
    </row>
    <row r="37" spans="1:47" ht="14.45" customHeight="1" x14ac:dyDescent="0.15">
      <c r="A37" s="155"/>
      <c r="B37" s="99" t="s">
        <v>80</v>
      </c>
      <c r="C37" s="142">
        <v>283</v>
      </c>
      <c r="D37" s="101">
        <v>0</v>
      </c>
      <c r="E37" s="101">
        <v>96</v>
      </c>
      <c r="F37" s="156">
        <v>0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0</v>
      </c>
      <c r="R37" s="109">
        <f t="shared" si="14"/>
        <v>0</v>
      </c>
      <c r="S37" s="110">
        <f t="shared" si="15"/>
        <v>0</v>
      </c>
      <c r="T37" s="111">
        <f t="shared" si="28"/>
        <v>0</v>
      </c>
      <c r="U37" s="112">
        <f t="shared" si="29"/>
        <v>85596.342164052767</v>
      </c>
      <c r="V37" s="112">
        <f t="shared" si="30"/>
        <v>427981.71082026383</v>
      </c>
      <c r="W37" s="113">
        <f>SUM(V37:V$42)</f>
        <v>2580351.4430949595</v>
      </c>
      <c r="X37" s="114">
        <f t="shared" si="0"/>
        <v>427981.71082026383</v>
      </c>
      <c r="Y37" s="112">
        <f>SUM(X37:X$42)</f>
        <v>2311266.3734486089</v>
      </c>
      <c r="Z37" s="112">
        <f t="shared" si="1"/>
        <v>0</v>
      </c>
      <c r="AA37" s="113">
        <f>SUM(Z37:Z$42)</f>
        <v>269085.06964635022</v>
      </c>
      <c r="AB37" s="106">
        <f t="shared" si="2"/>
        <v>30.145580732287527</v>
      </c>
      <c r="AC37" s="107">
        <f t="shared" si="3"/>
        <v>27.001929229859702</v>
      </c>
      <c r="AD37" s="115">
        <f t="shared" si="16"/>
        <v>89.571766653475663</v>
      </c>
      <c r="AE37" s="107">
        <f t="shared" si="4"/>
        <v>3.14365150242782</v>
      </c>
      <c r="AF37" s="116">
        <f t="shared" si="17"/>
        <v>10.428233346524326</v>
      </c>
      <c r="AH37" s="117">
        <f t="shared" si="31"/>
        <v>0</v>
      </c>
      <c r="AI37" s="118">
        <f t="shared" si="18"/>
        <v>0</v>
      </c>
      <c r="AJ37" s="118">
        <f t="shared" si="32"/>
        <v>0</v>
      </c>
      <c r="AK37" s="118">
        <f>SUM(AJ37:AJ$42)/U37/U37</f>
        <v>0.76118550445926447</v>
      </c>
      <c r="AL37" s="118">
        <f t="shared" si="33"/>
        <v>0</v>
      </c>
      <c r="AM37" s="118">
        <f>SUM(AL37:AL$42)/U37/U37</f>
        <v>0.58522705880350168</v>
      </c>
      <c r="AN37" s="118">
        <f t="shared" si="34"/>
        <v>0</v>
      </c>
      <c r="AO37" s="119">
        <f>SUM(AN37:AN$42)/U37/U37</f>
        <v>0.12079483744197793</v>
      </c>
      <c r="AP37" s="106">
        <f t="shared" si="5"/>
        <v>28.435560196173792</v>
      </c>
      <c r="AQ37" s="107">
        <f t="shared" si="6"/>
        <v>31.855601268401262</v>
      </c>
      <c r="AR37" s="107">
        <f t="shared" si="7"/>
        <v>25.502526592440542</v>
      </c>
      <c r="AS37" s="107">
        <f t="shared" si="8"/>
        <v>28.501331867278861</v>
      </c>
      <c r="AT37" s="107">
        <f t="shared" si="9"/>
        <v>2.4624426889813833</v>
      </c>
      <c r="AU37" s="120">
        <f t="shared" si="10"/>
        <v>3.8248603158742567</v>
      </c>
    </row>
    <row r="38" spans="1:47" ht="14.45" customHeight="1" x14ac:dyDescent="0.15">
      <c r="A38" s="155"/>
      <c r="B38" s="99" t="s">
        <v>81</v>
      </c>
      <c r="C38" s="142">
        <v>307</v>
      </c>
      <c r="D38" s="101">
        <v>2</v>
      </c>
      <c r="E38" s="101">
        <v>102</v>
      </c>
      <c r="F38" s="156">
        <v>3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6.5146579804560263E-3</v>
      </c>
      <c r="R38" s="109">
        <f t="shared" si="14"/>
        <v>6.366461999131991E-3</v>
      </c>
      <c r="S38" s="110">
        <f t="shared" si="15"/>
        <v>2.9411764705882353E-2</v>
      </c>
      <c r="T38" s="111">
        <f t="shared" si="28"/>
        <v>3.1370302136937228E-2</v>
      </c>
      <c r="U38" s="112">
        <f t="shared" si="29"/>
        <v>85596.342164052767</v>
      </c>
      <c r="V38" s="112">
        <f t="shared" si="30"/>
        <v>421770.06881830038</v>
      </c>
      <c r="W38" s="113">
        <f>SUM(V38:V$42)</f>
        <v>2152369.7322746953</v>
      </c>
      <c r="X38" s="114">
        <f t="shared" si="0"/>
        <v>409365.0667942327</v>
      </c>
      <c r="Y38" s="112">
        <f>SUM(X38:X$42)</f>
        <v>1883284.662628345</v>
      </c>
      <c r="Z38" s="112">
        <f t="shared" si="1"/>
        <v>12405.002024067659</v>
      </c>
      <c r="AA38" s="113">
        <f>SUM(Z38:Z$42)</f>
        <v>269085.06964635022</v>
      </c>
      <c r="AB38" s="106">
        <f t="shared" si="2"/>
        <v>25.145580732287524</v>
      </c>
      <c r="AC38" s="107">
        <f t="shared" si="3"/>
        <v>22.001929229859702</v>
      </c>
      <c r="AD38" s="115">
        <f t="shared" si="16"/>
        <v>87.498194868129247</v>
      </c>
      <c r="AE38" s="107">
        <f t="shared" si="4"/>
        <v>3.14365150242782</v>
      </c>
      <c r="AF38" s="116">
        <f t="shared" si="17"/>
        <v>12.501805131870732</v>
      </c>
      <c r="AH38" s="117">
        <f t="shared" si="31"/>
        <v>4.7661223591159778E-4</v>
      </c>
      <c r="AI38" s="118">
        <f t="shared" si="18"/>
        <v>2.798697333604722E-4</v>
      </c>
      <c r="AJ38" s="118">
        <f t="shared" si="32"/>
        <v>1877311631.1377082</v>
      </c>
      <c r="AK38" s="118">
        <f>SUM(AJ38:AJ$42)/U38/U38</f>
        <v>0.76118550445926447</v>
      </c>
      <c r="AL38" s="118">
        <f t="shared" si="33"/>
        <v>1449715437.2518456</v>
      </c>
      <c r="AM38" s="118">
        <f>SUM(AL38:AL$42)/U38/U38</f>
        <v>0.58522705880350168</v>
      </c>
      <c r="AN38" s="118">
        <f t="shared" si="34"/>
        <v>84741596.910727501</v>
      </c>
      <c r="AO38" s="119">
        <f>SUM(AN38:AN$42)/U38/U38</f>
        <v>0.12079483744197793</v>
      </c>
      <c r="AP38" s="106">
        <f t="shared" si="5"/>
        <v>23.435560196173789</v>
      </c>
      <c r="AQ38" s="107">
        <f t="shared" si="6"/>
        <v>26.855601268401259</v>
      </c>
      <c r="AR38" s="107">
        <f t="shared" si="7"/>
        <v>20.502526592440542</v>
      </c>
      <c r="AS38" s="107">
        <f t="shared" si="8"/>
        <v>23.501331867278861</v>
      </c>
      <c r="AT38" s="107">
        <f t="shared" si="9"/>
        <v>2.4624426889813833</v>
      </c>
      <c r="AU38" s="120">
        <f t="shared" si="10"/>
        <v>3.8248603158742567</v>
      </c>
    </row>
    <row r="39" spans="1:47" ht="14.45" customHeight="1" x14ac:dyDescent="0.15">
      <c r="A39" s="155"/>
      <c r="B39" s="99" t="s">
        <v>82</v>
      </c>
      <c r="C39" s="142">
        <v>335</v>
      </c>
      <c r="D39" s="101">
        <v>1</v>
      </c>
      <c r="E39" s="101">
        <v>110</v>
      </c>
      <c r="F39" s="156">
        <v>3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2.9850746268656717E-3</v>
      </c>
      <c r="R39" s="109">
        <f t="shared" si="14"/>
        <v>3.017168084025437E-3</v>
      </c>
      <c r="S39" s="110">
        <f t="shared" si="15"/>
        <v>2.7272727272727271E-2</v>
      </c>
      <c r="T39" s="111">
        <f t="shared" si="28"/>
        <v>1.4981871572566526E-2</v>
      </c>
      <c r="U39" s="112">
        <f t="shared" si="29"/>
        <v>82911.159048549773</v>
      </c>
      <c r="V39" s="112">
        <f t="shared" si="30"/>
        <v>411698.75267298415</v>
      </c>
      <c r="W39" s="113">
        <f>SUM(V39:V$42)</f>
        <v>1730599.6634563948</v>
      </c>
      <c r="X39" s="114">
        <f t="shared" si="0"/>
        <v>400470.60487281188</v>
      </c>
      <c r="Y39" s="112">
        <f>SUM(X39:X$42)</f>
        <v>1473919.5958341125</v>
      </c>
      <c r="Z39" s="112">
        <f t="shared" si="1"/>
        <v>11228.147800172294</v>
      </c>
      <c r="AA39" s="113">
        <f>SUM(Z39:Z$42)</f>
        <v>256680.06762228254</v>
      </c>
      <c r="AB39" s="106">
        <f t="shared" si="2"/>
        <v>20.872940184601909</v>
      </c>
      <c r="AC39" s="107">
        <f t="shared" si="3"/>
        <v>17.777095541156754</v>
      </c>
      <c r="AD39" s="115">
        <f t="shared" si="16"/>
        <v>85.168142982899084</v>
      </c>
      <c r="AE39" s="107">
        <f t="shared" si="4"/>
        <v>3.0958446434451603</v>
      </c>
      <c r="AF39" s="116">
        <f t="shared" si="17"/>
        <v>14.831857017100941</v>
      </c>
      <c r="AH39" s="117">
        <f t="shared" si="31"/>
        <v>2.2109369772255766E-4</v>
      </c>
      <c r="AI39" s="118">
        <f t="shared" si="18"/>
        <v>2.4117205108940644E-4</v>
      </c>
      <c r="AJ39" s="118">
        <f t="shared" si="32"/>
        <v>517328933.82885522</v>
      </c>
      <c r="AK39" s="118">
        <f>SUM(AJ39:AJ$42)/U39/U39</f>
        <v>0.53819491372401163</v>
      </c>
      <c r="AL39" s="118">
        <f t="shared" si="33"/>
        <v>400448133.26342529</v>
      </c>
      <c r="AM39" s="118">
        <f>SUM(AL39:AL$42)/U39/U39</f>
        <v>0.41285713788805906</v>
      </c>
      <c r="AN39" s="118">
        <f t="shared" si="34"/>
        <v>55185142.658146285</v>
      </c>
      <c r="AO39" s="119">
        <f>SUM(AN39:AN$42)/U39/U39</f>
        <v>0.11641834701353045</v>
      </c>
      <c r="AP39" s="106">
        <f t="shared" si="5"/>
        <v>19.435049514014551</v>
      </c>
      <c r="AQ39" s="107">
        <f t="shared" si="6"/>
        <v>22.310830855189266</v>
      </c>
      <c r="AR39" s="107">
        <f t="shared" si="7"/>
        <v>16.517717924668844</v>
      </c>
      <c r="AS39" s="107">
        <f t="shared" si="8"/>
        <v>19.036473157644664</v>
      </c>
      <c r="AT39" s="107">
        <f t="shared" si="9"/>
        <v>2.4270900383117238</v>
      </c>
      <c r="AU39" s="120">
        <f t="shared" si="10"/>
        <v>3.7645992485785968</v>
      </c>
    </row>
    <row r="40" spans="1:47" ht="14.45" customHeight="1" x14ac:dyDescent="0.15">
      <c r="A40" s="155"/>
      <c r="B40" s="99" t="s">
        <v>83</v>
      </c>
      <c r="C40" s="142">
        <v>286</v>
      </c>
      <c r="D40" s="101">
        <v>6</v>
      </c>
      <c r="E40" s="101">
        <v>95</v>
      </c>
      <c r="F40" s="156">
        <v>5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2.097902097902098E-2</v>
      </c>
      <c r="R40" s="109">
        <f t="shared" si="14"/>
        <v>2.0442180419497479E-2</v>
      </c>
      <c r="S40" s="110">
        <f t="shared" si="15"/>
        <v>5.2631578947368418E-2</v>
      </c>
      <c r="T40" s="111">
        <f t="shared" si="28"/>
        <v>9.766207592983045E-2</v>
      </c>
      <c r="U40" s="112">
        <f t="shared" si="29"/>
        <v>81668.994711751773</v>
      </c>
      <c r="V40" s="112">
        <f t="shared" si="30"/>
        <v>390171.86028965167</v>
      </c>
      <c r="W40" s="113">
        <f>SUM(V40:V$42)</f>
        <v>1318900.910783411</v>
      </c>
      <c r="X40" s="114">
        <f t="shared" si="0"/>
        <v>369636.49922177527</v>
      </c>
      <c r="Y40" s="112">
        <f>SUM(X40:X$42)</f>
        <v>1073448.9909613007</v>
      </c>
      <c r="Z40" s="112">
        <f t="shared" si="1"/>
        <v>20535.361067876402</v>
      </c>
      <c r="AA40" s="113">
        <f>SUM(Z40:Z$42)</f>
        <v>245451.91982211024</v>
      </c>
      <c r="AB40" s="106">
        <f t="shared" si="2"/>
        <v>16.149346706647137</v>
      </c>
      <c r="AC40" s="107">
        <f t="shared" si="3"/>
        <v>13.14389866986861</v>
      </c>
      <c r="AD40" s="115">
        <f t="shared" si="16"/>
        <v>81.389661814979348</v>
      </c>
      <c r="AE40" s="107">
        <f t="shared" si="4"/>
        <v>3.0054480367785268</v>
      </c>
      <c r="AF40" s="116">
        <f t="shared" si="17"/>
        <v>18.610338185020652</v>
      </c>
      <c r="AH40" s="117">
        <f t="shared" si="31"/>
        <v>1.4343986348625086E-3</v>
      </c>
      <c r="AI40" s="118">
        <f t="shared" si="18"/>
        <v>5.2485785099868785E-4</v>
      </c>
      <c r="AJ40" s="118">
        <f t="shared" si="32"/>
        <v>2118642305.3428962</v>
      </c>
      <c r="AK40" s="118">
        <f>SUM(AJ40:AJ$42)/U40/U40</f>
        <v>0.4771284309400104</v>
      </c>
      <c r="AL40" s="118">
        <f t="shared" si="33"/>
        <v>1391605550.9380445</v>
      </c>
      <c r="AM40" s="118">
        <f>SUM(AL40:AL$42)/U40/U40</f>
        <v>0.36547276844434884</v>
      </c>
      <c r="AN40" s="118">
        <f t="shared" si="34"/>
        <v>176161943.14603877</v>
      </c>
      <c r="AO40" s="119">
        <f>SUM(AN40:AN$42)/U40/U40</f>
        <v>0.1117128127984878</v>
      </c>
      <c r="AP40" s="106">
        <f t="shared" si="5"/>
        <v>14.795486824569547</v>
      </c>
      <c r="AQ40" s="107">
        <f t="shared" si="6"/>
        <v>17.503206588724726</v>
      </c>
      <c r="AR40" s="107">
        <f t="shared" si="7"/>
        <v>11.958993531363502</v>
      </c>
      <c r="AS40" s="107">
        <f t="shared" si="8"/>
        <v>14.328803808373719</v>
      </c>
      <c r="AT40" s="107">
        <f t="shared" si="9"/>
        <v>2.3503480889486781</v>
      </c>
      <c r="AU40" s="120">
        <f t="shared" si="10"/>
        <v>3.6605479846083755</v>
      </c>
    </row>
    <row r="41" spans="1:47" ht="14.45" customHeight="1" x14ac:dyDescent="0.15">
      <c r="A41" s="155"/>
      <c r="B41" s="99" t="s">
        <v>84</v>
      </c>
      <c r="C41" s="142">
        <v>301</v>
      </c>
      <c r="D41" s="101">
        <v>7</v>
      </c>
      <c r="E41" s="101">
        <v>99</v>
      </c>
      <c r="F41" s="156">
        <v>12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2.3255813953488372E-2</v>
      </c>
      <c r="R41" s="109">
        <f t="shared" si="14"/>
        <v>2.35647557152702E-2</v>
      </c>
      <c r="S41" s="110">
        <f t="shared" si="15"/>
        <v>0.12121212121212122</v>
      </c>
      <c r="T41" s="111">
        <f>5*R41/(1+5*(1-O41)*R41)</f>
        <v>0.11186009065857282</v>
      </c>
      <c r="U41" s="112">
        <f t="shared" si="29"/>
        <v>73693.031149099756</v>
      </c>
      <c r="V41" s="112">
        <f>5*U41*((1-T41)+O41*T41)</f>
        <v>349815.17503708223</v>
      </c>
      <c r="W41" s="113">
        <f>SUM(V41:V$42)</f>
        <v>928729.0504937591</v>
      </c>
      <c r="X41" s="114">
        <f t="shared" si="0"/>
        <v>307413.33563864802</v>
      </c>
      <c r="Y41" s="112">
        <f>SUM(X41:X$42)</f>
        <v>703812.49173952523</v>
      </c>
      <c r="Z41" s="112">
        <f t="shared" si="1"/>
        <v>42401.839398434211</v>
      </c>
      <c r="AA41" s="113">
        <f>SUM(Z41:Z$42)</f>
        <v>224916.55875423385</v>
      </c>
      <c r="AB41" s="106">
        <f t="shared" si="2"/>
        <v>12.602671324710526</v>
      </c>
      <c r="AC41" s="107">
        <f t="shared" si="3"/>
        <v>9.5505976720584815</v>
      </c>
      <c r="AD41" s="115">
        <f t="shared" si="16"/>
        <v>75.782327619163325</v>
      </c>
      <c r="AE41" s="107">
        <f t="shared" si="4"/>
        <v>3.0520736526520453</v>
      </c>
      <c r="AF41" s="116">
        <f t="shared" si="17"/>
        <v>24.217672380836682</v>
      </c>
      <c r="AH41" s="117">
        <f>IF(D41=0,0,T41*T41*(1-T41)/D41)</f>
        <v>1.5875729108779694E-3</v>
      </c>
      <c r="AI41" s="118">
        <f t="shared" si="18"/>
        <v>1.0759569988220126E-3</v>
      </c>
      <c r="AJ41" s="118">
        <f>U41*U41*((1-O41)*5+AB42)^2*AH41</f>
        <v>1063720687.0904955</v>
      </c>
      <c r="AK41" s="118">
        <f>SUM(AJ41:AJ$42)/U41/U41</f>
        <v>0.1958730855590769</v>
      </c>
      <c r="AL41" s="118">
        <f>U41*U41*((1-O41)*5*(1-S41)+AC42)^2*AH41+V41*V41*AI41</f>
        <v>689636304.18347168</v>
      </c>
      <c r="AM41" s="118">
        <f>SUM(AL41:AL$42)/U41/U41</f>
        <v>0.19261621960820355</v>
      </c>
      <c r="AN41" s="118">
        <f>U41*U41*((1-O41)*5*S41+AE42)^2*AH41+V41*V41*AI41</f>
        <v>212545492.64119592</v>
      </c>
      <c r="AO41" s="119">
        <f>SUM(AN41:AN$42)/U41/U41</f>
        <v>0.10476491570597958</v>
      </c>
      <c r="AP41" s="106">
        <f t="shared" si="5"/>
        <v>11.735223317344234</v>
      </c>
      <c r="AQ41" s="107">
        <f t="shared" si="6"/>
        <v>13.470119332076818</v>
      </c>
      <c r="AR41" s="107">
        <f t="shared" si="7"/>
        <v>8.6903916099740091</v>
      </c>
      <c r="AS41" s="107">
        <f t="shared" si="8"/>
        <v>10.410803734142954</v>
      </c>
      <c r="AT41" s="107">
        <f t="shared" si="9"/>
        <v>2.4176724387691499</v>
      </c>
      <c r="AU41" s="120">
        <f t="shared" si="10"/>
        <v>3.6864748665349407</v>
      </c>
    </row>
    <row r="42" spans="1:47" ht="14.45" customHeight="1" thickBot="1" x14ac:dyDescent="0.2">
      <c r="A42" s="157"/>
      <c r="B42" s="158" t="s">
        <v>85</v>
      </c>
      <c r="C42" s="159">
        <v>603</v>
      </c>
      <c r="D42" s="160">
        <v>60</v>
      </c>
      <c r="E42" s="160">
        <v>203</v>
      </c>
      <c r="F42" s="161">
        <v>64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9.950248756218906E-2</v>
      </c>
      <c r="R42" s="168">
        <f t="shared" si="14"/>
        <v>0.11305606028569679</v>
      </c>
      <c r="S42" s="169">
        <f t="shared" si="15"/>
        <v>0.31527093596059114</v>
      </c>
      <c r="T42" s="165">
        <v>1</v>
      </c>
      <c r="U42" s="170">
        <f>U41*(1-T41)</f>
        <v>65449.722003856426</v>
      </c>
      <c r="V42" s="170">
        <f>U42/R42</f>
        <v>578913.87545667693</v>
      </c>
      <c r="W42" s="171">
        <f>SUM(V42:V$42)</f>
        <v>578913.87545667693</v>
      </c>
      <c r="X42" s="165">
        <f t="shared" si="0"/>
        <v>396399.15610087727</v>
      </c>
      <c r="Y42" s="170">
        <f>SUM(X42:X$42)</f>
        <v>396399.15610087727</v>
      </c>
      <c r="Z42" s="170">
        <f t="shared" si="1"/>
        <v>182514.71935579964</v>
      </c>
      <c r="AA42" s="171">
        <f>SUM(Z42:Z$42)</f>
        <v>182514.71935579964</v>
      </c>
      <c r="AB42" s="172">
        <f t="shared" si="2"/>
        <v>8.8451693564499205</v>
      </c>
      <c r="AC42" s="166">
        <f t="shared" si="3"/>
        <v>6.0565445347120139</v>
      </c>
      <c r="AD42" s="173">
        <f t="shared" si="16"/>
        <v>68.472906403940883</v>
      </c>
      <c r="AE42" s="166">
        <f t="shared" si="4"/>
        <v>2.7886248217379062</v>
      </c>
      <c r="AF42" s="174">
        <f t="shared" si="17"/>
        <v>31.527093596059114</v>
      </c>
      <c r="AH42" s="175">
        <f>0</f>
        <v>0</v>
      </c>
      <c r="AI42" s="176">
        <f t="shared" si="18"/>
        <v>1.0634244970400195E-3</v>
      </c>
      <c r="AJ42" s="176">
        <v>0</v>
      </c>
      <c r="AK42" s="176">
        <f>(1-R42)/R42/R42/D42</f>
        <v>1.1565308597971795</v>
      </c>
      <c r="AL42" s="176">
        <f>V42*V42*AI42</f>
        <v>356397442.01294297</v>
      </c>
      <c r="AM42" s="176">
        <f>(1-S42)*(1-S42)*(1-R42)/R42/R42/D42+AI42/R42/R42</f>
        <v>0.62544315848730792</v>
      </c>
      <c r="AN42" s="176">
        <f>V42*V42*AI42</f>
        <v>356397442.01294297</v>
      </c>
      <c r="AO42" s="177">
        <f>S42*S42*(1-R42)/R42/R42/D42+AI42/R42/R42</f>
        <v>0.19815343196125654</v>
      </c>
      <c r="AP42" s="172">
        <f t="shared" si="5"/>
        <v>6.7373437111469592</v>
      </c>
      <c r="AQ42" s="166">
        <f t="shared" si="6"/>
        <v>10.952995001752882</v>
      </c>
      <c r="AR42" s="166">
        <f t="shared" si="7"/>
        <v>4.5064792336214943</v>
      </c>
      <c r="AS42" s="166">
        <f t="shared" si="8"/>
        <v>7.6066098358025336</v>
      </c>
      <c r="AT42" s="166">
        <f t="shared" si="9"/>
        <v>1.9161420286569406</v>
      </c>
      <c r="AU42" s="178">
        <f t="shared" si="10"/>
        <v>3.6611076148188717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85.817170356213325</v>
      </c>
      <c r="D47" s="194">
        <f t="shared" ref="D47:E82" si="35">AP7</f>
        <v>83.864518555946034</v>
      </c>
      <c r="E47" s="195">
        <f t="shared" si="35"/>
        <v>87.769822156480615</v>
      </c>
      <c r="F47" s="196">
        <f>AC7</f>
        <v>84.251401594693178</v>
      </c>
      <c r="G47" s="194">
        <f t="shared" ref="G47:H82" si="36">AR7</f>
        <v>82.46619773520375</v>
      </c>
      <c r="H47" s="194">
        <f t="shared" si="36"/>
        <v>86.036605454182606</v>
      </c>
      <c r="I47" s="197">
        <f t="shared" ref="I47:J82" si="37">AD7</f>
        <v>98.175459811805851</v>
      </c>
      <c r="J47" s="196">
        <f t="shared" si="37"/>
        <v>1.5657687615201623</v>
      </c>
      <c r="K47" s="194">
        <f t="shared" ref="K47:L82" si="38">AT7</f>
        <v>1.0453961710755935</v>
      </c>
      <c r="L47" s="194">
        <f t="shared" si="38"/>
        <v>2.0861413519647312</v>
      </c>
      <c r="M47" s="198">
        <f>AF7</f>
        <v>1.8245401881941656</v>
      </c>
    </row>
    <row r="48" spans="1:47" ht="14.45" customHeight="1" x14ac:dyDescent="0.25">
      <c r="A48" s="75"/>
      <c r="B48" s="99">
        <v>5</v>
      </c>
      <c r="C48" s="199">
        <f>AB8</f>
        <v>80.817170356213325</v>
      </c>
      <c r="D48" s="199">
        <f t="shared" si="35"/>
        <v>78.864518555946034</v>
      </c>
      <c r="E48" s="200">
        <f t="shared" si="35"/>
        <v>82.769822156480615</v>
      </c>
      <c r="F48" s="201">
        <f>AC8</f>
        <v>79.251401594693178</v>
      </c>
      <c r="G48" s="199">
        <f t="shared" si="36"/>
        <v>77.46619773520375</v>
      </c>
      <c r="H48" s="199">
        <f t="shared" si="36"/>
        <v>81.036605454182606</v>
      </c>
      <c r="I48" s="202">
        <f t="shared" si="37"/>
        <v>98.062579084842</v>
      </c>
      <c r="J48" s="201">
        <f t="shared" si="37"/>
        <v>1.5657687615201623</v>
      </c>
      <c r="K48" s="199">
        <f t="shared" si="38"/>
        <v>1.0453961710755935</v>
      </c>
      <c r="L48" s="199">
        <f t="shared" si="38"/>
        <v>2.0861413519647312</v>
      </c>
      <c r="M48" s="203">
        <f>AF8</f>
        <v>1.9374209151580175</v>
      </c>
    </row>
    <row r="49" spans="1:13" ht="14.45" customHeight="1" x14ac:dyDescent="0.25">
      <c r="A49" s="75"/>
      <c r="B49" s="99">
        <v>10</v>
      </c>
      <c r="C49" s="199">
        <f t="shared" ref="C49:C62" si="39">AB9</f>
        <v>75.817170356213325</v>
      </c>
      <c r="D49" s="199">
        <f t="shared" si="35"/>
        <v>73.864518555946034</v>
      </c>
      <c r="E49" s="200">
        <f t="shared" si="35"/>
        <v>77.769822156480615</v>
      </c>
      <c r="F49" s="201">
        <f t="shared" ref="F49:F62" si="40">AC9</f>
        <v>74.251401594693178</v>
      </c>
      <c r="G49" s="199">
        <f t="shared" si="36"/>
        <v>72.46619773520375</v>
      </c>
      <c r="H49" s="199">
        <f t="shared" si="36"/>
        <v>76.036605454182606</v>
      </c>
      <c r="I49" s="202">
        <f t="shared" si="37"/>
        <v>97.934809813972663</v>
      </c>
      <c r="J49" s="201">
        <f t="shared" si="37"/>
        <v>1.5657687615201623</v>
      </c>
      <c r="K49" s="199">
        <f t="shared" si="38"/>
        <v>1.0453961710755935</v>
      </c>
      <c r="L49" s="199">
        <f t="shared" si="38"/>
        <v>2.0861413519647312</v>
      </c>
      <c r="M49" s="203">
        <f t="shared" ref="M49:M62" si="41">AF9</f>
        <v>2.06519018602736</v>
      </c>
    </row>
    <row r="50" spans="1:13" ht="14.45" customHeight="1" x14ac:dyDescent="0.25">
      <c r="A50" s="75"/>
      <c r="B50" s="99">
        <v>15</v>
      </c>
      <c r="C50" s="199">
        <f t="shared" si="39"/>
        <v>70.817170356213325</v>
      </c>
      <c r="D50" s="199">
        <f t="shared" si="35"/>
        <v>68.864518555946034</v>
      </c>
      <c r="E50" s="200">
        <f t="shared" si="35"/>
        <v>72.769822156480615</v>
      </c>
      <c r="F50" s="201">
        <f t="shared" si="40"/>
        <v>69.251401594693178</v>
      </c>
      <c r="G50" s="199">
        <f t="shared" si="36"/>
        <v>67.46619773520375</v>
      </c>
      <c r="H50" s="199">
        <f t="shared" si="36"/>
        <v>71.036605454182606</v>
      </c>
      <c r="I50" s="202">
        <f t="shared" si="37"/>
        <v>97.788998411480904</v>
      </c>
      <c r="J50" s="201">
        <f t="shared" si="37"/>
        <v>1.5657687615201623</v>
      </c>
      <c r="K50" s="199">
        <f t="shared" si="38"/>
        <v>1.0453961710755935</v>
      </c>
      <c r="L50" s="199">
        <f t="shared" si="38"/>
        <v>2.0861413519647312</v>
      </c>
      <c r="M50" s="203">
        <f t="shared" si="41"/>
        <v>2.2110015885191117</v>
      </c>
    </row>
    <row r="51" spans="1:13" ht="14.45" customHeight="1" x14ac:dyDescent="0.25">
      <c r="A51" s="75"/>
      <c r="B51" s="99">
        <v>20</v>
      </c>
      <c r="C51" s="199">
        <f t="shared" si="39"/>
        <v>65.817170356213325</v>
      </c>
      <c r="D51" s="199">
        <f t="shared" si="35"/>
        <v>63.864518555946034</v>
      </c>
      <c r="E51" s="200">
        <f t="shared" si="35"/>
        <v>67.769822156480615</v>
      </c>
      <c r="F51" s="201">
        <f t="shared" si="40"/>
        <v>64.251401594693178</v>
      </c>
      <c r="G51" s="199">
        <f t="shared" si="36"/>
        <v>62.46619773520375</v>
      </c>
      <c r="H51" s="199">
        <f t="shared" si="36"/>
        <v>66.036605454182606</v>
      </c>
      <c r="I51" s="202">
        <f t="shared" si="37"/>
        <v>97.621033002412673</v>
      </c>
      <c r="J51" s="201">
        <f t="shared" si="37"/>
        <v>1.5657687615201623</v>
      </c>
      <c r="K51" s="199">
        <f t="shared" si="38"/>
        <v>1.0453961710755935</v>
      </c>
      <c r="L51" s="199">
        <f t="shared" si="38"/>
        <v>2.0861413519647312</v>
      </c>
      <c r="M51" s="203">
        <f t="shared" si="41"/>
        <v>2.3789669975873546</v>
      </c>
    </row>
    <row r="52" spans="1:13" ht="14.45" customHeight="1" x14ac:dyDescent="0.25">
      <c r="A52" s="75"/>
      <c r="B52" s="99">
        <v>25</v>
      </c>
      <c r="C52" s="199">
        <f t="shared" si="39"/>
        <v>60.817170356213332</v>
      </c>
      <c r="D52" s="199">
        <f t="shared" si="35"/>
        <v>58.864518555946042</v>
      </c>
      <c r="E52" s="200">
        <f t="shared" si="35"/>
        <v>62.769822156480622</v>
      </c>
      <c r="F52" s="201">
        <f t="shared" si="40"/>
        <v>59.251401594693178</v>
      </c>
      <c r="G52" s="199">
        <f t="shared" si="36"/>
        <v>57.46619773520375</v>
      </c>
      <c r="H52" s="199">
        <f t="shared" si="36"/>
        <v>61.036605454182606</v>
      </c>
      <c r="I52" s="202">
        <f t="shared" si="37"/>
        <v>97.425449503241822</v>
      </c>
      <c r="J52" s="201">
        <f t="shared" si="37"/>
        <v>1.5657687615201623</v>
      </c>
      <c r="K52" s="199">
        <f t="shared" si="38"/>
        <v>1.0453961710755935</v>
      </c>
      <c r="L52" s="199">
        <f t="shared" si="38"/>
        <v>2.0861413519647312</v>
      </c>
      <c r="M52" s="203">
        <f t="shared" si="41"/>
        <v>2.5745504967581856</v>
      </c>
    </row>
    <row r="53" spans="1:13" ht="14.45" customHeight="1" x14ac:dyDescent="0.25">
      <c r="A53" s="75"/>
      <c r="B53" s="99">
        <v>30</v>
      </c>
      <c r="C53" s="199">
        <f t="shared" si="39"/>
        <v>55.817170356213339</v>
      </c>
      <c r="D53" s="199">
        <f t="shared" si="35"/>
        <v>53.864518555946049</v>
      </c>
      <c r="E53" s="200">
        <f t="shared" si="35"/>
        <v>57.769822156480629</v>
      </c>
      <c r="F53" s="201">
        <f t="shared" si="40"/>
        <v>54.251401594693178</v>
      </c>
      <c r="G53" s="199">
        <f t="shared" si="36"/>
        <v>52.46619773520375</v>
      </c>
      <c r="H53" s="199">
        <f t="shared" si="36"/>
        <v>56.036605454182606</v>
      </c>
      <c r="I53" s="202">
        <f t="shared" si="37"/>
        <v>97.194825980020568</v>
      </c>
      <c r="J53" s="201">
        <f t="shared" si="37"/>
        <v>1.5657687615201623</v>
      </c>
      <c r="K53" s="199">
        <f t="shared" si="38"/>
        <v>1.0453961710755935</v>
      </c>
      <c r="L53" s="199">
        <f t="shared" si="38"/>
        <v>2.0861413519647312</v>
      </c>
      <c r="M53" s="203">
        <f t="shared" si="41"/>
        <v>2.8051740199794404</v>
      </c>
    </row>
    <row r="54" spans="1:13" ht="14.45" customHeight="1" x14ac:dyDescent="0.25">
      <c r="A54" s="75"/>
      <c r="B54" s="99">
        <v>35</v>
      </c>
      <c r="C54" s="199">
        <f t="shared" si="39"/>
        <v>50.817170356213339</v>
      </c>
      <c r="D54" s="199">
        <f t="shared" si="35"/>
        <v>48.864518555946049</v>
      </c>
      <c r="E54" s="200">
        <f t="shared" si="35"/>
        <v>52.769822156480629</v>
      </c>
      <c r="F54" s="201">
        <f t="shared" si="40"/>
        <v>49.251401594693178</v>
      </c>
      <c r="G54" s="199">
        <f t="shared" si="36"/>
        <v>47.46619773520375</v>
      </c>
      <c r="H54" s="199">
        <f t="shared" si="36"/>
        <v>51.036605454182606</v>
      </c>
      <c r="I54" s="202">
        <f t="shared" si="37"/>
        <v>96.918819464868704</v>
      </c>
      <c r="J54" s="201">
        <f t="shared" si="37"/>
        <v>1.5657687615201623</v>
      </c>
      <c r="K54" s="199">
        <f t="shared" si="38"/>
        <v>1.0453961710755935</v>
      </c>
      <c r="L54" s="199">
        <f t="shared" si="38"/>
        <v>2.0861413519647312</v>
      </c>
      <c r="M54" s="203">
        <f t="shared" si="41"/>
        <v>3.0811805351313075</v>
      </c>
    </row>
    <row r="55" spans="1:13" ht="14.45" customHeight="1" x14ac:dyDescent="0.25">
      <c r="A55" s="75"/>
      <c r="B55" s="99">
        <v>40</v>
      </c>
      <c r="C55" s="199">
        <f t="shared" si="39"/>
        <v>45.817170356213339</v>
      </c>
      <c r="D55" s="199">
        <f t="shared" si="35"/>
        <v>43.864518555946049</v>
      </c>
      <c r="E55" s="200">
        <f t="shared" si="35"/>
        <v>47.769822156480629</v>
      </c>
      <c r="F55" s="201">
        <f t="shared" si="40"/>
        <v>44.251401594693164</v>
      </c>
      <c r="G55" s="199">
        <f t="shared" si="36"/>
        <v>42.466197735203735</v>
      </c>
      <c r="H55" s="199">
        <f t="shared" si="36"/>
        <v>46.036605454182592</v>
      </c>
      <c r="I55" s="202">
        <f t="shared" si="37"/>
        <v>96.582572102670596</v>
      </c>
      <c r="J55" s="201">
        <f t="shared" si="37"/>
        <v>1.5657687615201623</v>
      </c>
      <c r="K55" s="199">
        <f t="shared" si="38"/>
        <v>1.0453961710755935</v>
      </c>
      <c r="L55" s="199">
        <f t="shared" si="38"/>
        <v>2.0861413519647312</v>
      </c>
      <c r="M55" s="203">
        <f t="shared" si="41"/>
        <v>3.4174278973293815</v>
      </c>
    </row>
    <row r="56" spans="1:13" ht="14.45" customHeight="1" x14ac:dyDescent="0.25">
      <c r="A56" s="75"/>
      <c r="B56" s="99">
        <v>45</v>
      </c>
      <c r="C56" s="199">
        <f t="shared" si="39"/>
        <v>40.817170356213339</v>
      </c>
      <c r="D56" s="199">
        <f t="shared" si="35"/>
        <v>38.864518555946049</v>
      </c>
      <c r="E56" s="200">
        <f t="shared" si="35"/>
        <v>42.769822156480629</v>
      </c>
      <c r="F56" s="201">
        <f t="shared" si="40"/>
        <v>39.251401594693164</v>
      </c>
      <c r="G56" s="199">
        <f t="shared" si="36"/>
        <v>37.466197735203735</v>
      </c>
      <c r="H56" s="199">
        <f t="shared" si="36"/>
        <v>41.036605454182592</v>
      </c>
      <c r="I56" s="202">
        <f t="shared" si="37"/>
        <v>96.163945839812897</v>
      </c>
      <c r="J56" s="201">
        <f t="shared" si="37"/>
        <v>1.5657687615201623</v>
      </c>
      <c r="K56" s="199">
        <f t="shared" si="38"/>
        <v>1.0453961710755935</v>
      </c>
      <c r="L56" s="199">
        <f t="shared" si="38"/>
        <v>2.0861413519647312</v>
      </c>
      <c r="M56" s="203">
        <f t="shared" si="41"/>
        <v>3.8360541601870626</v>
      </c>
    </row>
    <row r="57" spans="1:13" ht="14.45" customHeight="1" x14ac:dyDescent="0.25">
      <c r="A57" s="75"/>
      <c r="B57" s="99">
        <v>50</v>
      </c>
      <c r="C57" s="199">
        <f t="shared" si="39"/>
        <v>35.817170356213339</v>
      </c>
      <c r="D57" s="199">
        <f t="shared" si="35"/>
        <v>33.864518555946049</v>
      </c>
      <c r="E57" s="200">
        <f t="shared" si="35"/>
        <v>37.769822156480629</v>
      </c>
      <c r="F57" s="201">
        <f t="shared" si="40"/>
        <v>34.251401594693164</v>
      </c>
      <c r="G57" s="199">
        <f t="shared" si="36"/>
        <v>32.466197735203735</v>
      </c>
      <c r="H57" s="199">
        <f t="shared" si="36"/>
        <v>36.036605454182592</v>
      </c>
      <c r="I57" s="202">
        <f t="shared" si="37"/>
        <v>95.628440923869476</v>
      </c>
      <c r="J57" s="201">
        <f t="shared" si="37"/>
        <v>1.5657687615201623</v>
      </c>
      <c r="K57" s="199">
        <f t="shared" si="38"/>
        <v>1.0453961710755935</v>
      </c>
      <c r="L57" s="199">
        <f t="shared" si="38"/>
        <v>2.0861413519647312</v>
      </c>
      <c r="M57" s="203">
        <f t="shared" si="41"/>
        <v>4.3715590761304863</v>
      </c>
    </row>
    <row r="58" spans="1:13" ht="14.45" customHeight="1" x14ac:dyDescent="0.25">
      <c r="A58" s="75"/>
      <c r="B58" s="99">
        <v>55</v>
      </c>
      <c r="C58" s="199">
        <f t="shared" si="39"/>
        <v>30.817170356213339</v>
      </c>
      <c r="D58" s="199">
        <f t="shared" si="35"/>
        <v>28.864518555946049</v>
      </c>
      <c r="E58" s="200">
        <f t="shared" si="35"/>
        <v>32.769822156480629</v>
      </c>
      <c r="F58" s="201">
        <f t="shared" si="40"/>
        <v>29.251401594693171</v>
      </c>
      <c r="G58" s="199">
        <f t="shared" si="36"/>
        <v>27.466197735203743</v>
      </c>
      <c r="H58" s="199">
        <f t="shared" si="36"/>
        <v>31.036605454182599</v>
      </c>
      <c r="I58" s="202">
        <f t="shared" si="37"/>
        <v>94.919167647705592</v>
      </c>
      <c r="J58" s="201">
        <f t="shared" si="37"/>
        <v>1.5657687615201623</v>
      </c>
      <c r="K58" s="199">
        <f t="shared" si="38"/>
        <v>1.0453961710755935</v>
      </c>
      <c r="L58" s="199">
        <f t="shared" si="38"/>
        <v>2.0861413519647312</v>
      </c>
      <c r="M58" s="203">
        <f t="shared" si="41"/>
        <v>5.0808323522943857</v>
      </c>
    </row>
    <row r="59" spans="1:13" ht="14.45" customHeight="1" x14ac:dyDescent="0.25">
      <c r="A59" s="75"/>
      <c r="B59" s="99">
        <v>60</v>
      </c>
      <c r="C59" s="199">
        <f t="shared" si="39"/>
        <v>25.817170356213339</v>
      </c>
      <c r="D59" s="199">
        <f t="shared" si="35"/>
        <v>23.864518555946049</v>
      </c>
      <c r="E59" s="200">
        <f t="shared" si="35"/>
        <v>27.769822156480629</v>
      </c>
      <c r="F59" s="201">
        <f t="shared" si="40"/>
        <v>24.251401594693171</v>
      </c>
      <c r="G59" s="199">
        <f t="shared" si="36"/>
        <v>22.466197735203743</v>
      </c>
      <c r="H59" s="199">
        <f t="shared" si="36"/>
        <v>26.036605454182599</v>
      </c>
      <c r="I59" s="202">
        <f t="shared" si="37"/>
        <v>93.9351650861949</v>
      </c>
      <c r="J59" s="201">
        <f t="shared" si="37"/>
        <v>1.5657687615201623</v>
      </c>
      <c r="K59" s="199">
        <f t="shared" si="38"/>
        <v>1.0453961710755935</v>
      </c>
      <c r="L59" s="199">
        <f t="shared" si="38"/>
        <v>2.0861413519647312</v>
      </c>
      <c r="M59" s="203">
        <f t="shared" si="41"/>
        <v>6.0648349138050817</v>
      </c>
    </row>
    <row r="60" spans="1:13" ht="14.45" customHeight="1" x14ac:dyDescent="0.25">
      <c r="A60" s="75"/>
      <c r="B60" s="99">
        <v>65</v>
      </c>
      <c r="C60" s="199">
        <f t="shared" si="39"/>
        <v>21.446285794143996</v>
      </c>
      <c r="D60" s="199">
        <f t="shared" si="35"/>
        <v>19.645693529027369</v>
      </c>
      <c r="E60" s="200">
        <f t="shared" si="35"/>
        <v>23.246878059260624</v>
      </c>
      <c r="F60" s="201">
        <f t="shared" si="40"/>
        <v>19.837939652348268</v>
      </c>
      <c r="G60" s="199">
        <f t="shared" si="36"/>
        <v>18.199691582280149</v>
      </c>
      <c r="H60" s="199">
        <f t="shared" si="36"/>
        <v>21.476187722416388</v>
      </c>
      <c r="I60" s="202">
        <f t="shared" si="37"/>
        <v>92.500584216615749</v>
      </c>
      <c r="J60" s="201">
        <f t="shared" si="37"/>
        <v>1.6083461417957279</v>
      </c>
      <c r="K60" s="199">
        <f t="shared" si="38"/>
        <v>1.0771795524117356</v>
      </c>
      <c r="L60" s="199">
        <f t="shared" si="38"/>
        <v>2.1395127311797202</v>
      </c>
      <c r="M60" s="203">
        <f t="shared" si="41"/>
        <v>7.4994157833842445</v>
      </c>
    </row>
    <row r="61" spans="1:13" ht="14.45" customHeight="1" x14ac:dyDescent="0.25">
      <c r="A61" s="75"/>
      <c r="B61" s="99">
        <v>70</v>
      </c>
      <c r="C61" s="199">
        <f t="shared" si="39"/>
        <v>17.365480813187602</v>
      </c>
      <c r="D61" s="199">
        <f t="shared" si="35"/>
        <v>15.717333624569823</v>
      </c>
      <c r="E61" s="200">
        <f t="shared" si="35"/>
        <v>19.01362800180538</v>
      </c>
      <c r="F61" s="201">
        <f t="shared" si="40"/>
        <v>15.717210336072224</v>
      </c>
      <c r="G61" s="199">
        <f t="shared" si="36"/>
        <v>14.222450460173288</v>
      </c>
      <c r="H61" s="199">
        <f t="shared" si="36"/>
        <v>17.21197021197116</v>
      </c>
      <c r="I61" s="202">
        <f t="shared" si="37"/>
        <v>90.508351050875262</v>
      </c>
      <c r="J61" s="201">
        <f t="shared" si="37"/>
        <v>1.6482704771153784</v>
      </c>
      <c r="K61" s="199">
        <f t="shared" si="38"/>
        <v>1.1018263185783637</v>
      </c>
      <c r="L61" s="199">
        <f t="shared" si="38"/>
        <v>2.1947146356523932</v>
      </c>
      <c r="M61" s="203">
        <f t="shared" si="41"/>
        <v>9.491648949124734</v>
      </c>
    </row>
    <row r="62" spans="1:13" ht="14.45" customHeight="1" x14ac:dyDescent="0.25">
      <c r="A62" s="75"/>
      <c r="B62" s="99">
        <v>75</v>
      </c>
      <c r="C62" s="199">
        <f t="shared" si="39"/>
        <v>12.971011262017415</v>
      </c>
      <c r="D62" s="199">
        <f t="shared" si="35"/>
        <v>11.403951037553245</v>
      </c>
      <c r="E62" s="200">
        <f t="shared" si="35"/>
        <v>14.538071486481584</v>
      </c>
      <c r="F62" s="201">
        <f t="shared" si="40"/>
        <v>11.413339030893201</v>
      </c>
      <c r="G62" s="199">
        <f t="shared" si="36"/>
        <v>9.9962071551588085</v>
      </c>
      <c r="H62" s="199">
        <f t="shared" si="36"/>
        <v>12.830470906627594</v>
      </c>
      <c r="I62" s="202">
        <f t="shared" si="37"/>
        <v>87.991127294095463</v>
      </c>
      <c r="J62" s="201">
        <f t="shared" si="37"/>
        <v>1.5576722311242133</v>
      </c>
      <c r="K62" s="199">
        <f t="shared" si="38"/>
        <v>1.014728513353452</v>
      </c>
      <c r="L62" s="199">
        <f t="shared" si="38"/>
        <v>2.1006159488949745</v>
      </c>
      <c r="M62" s="203">
        <f t="shared" si="41"/>
        <v>12.00887270590454</v>
      </c>
    </row>
    <row r="63" spans="1:13" ht="14.45" customHeight="1" x14ac:dyDescent="0.25">
      <c r="A63" s="75"/>
      <c r="B63" s="99">
        <v>80</v>
      </c>
      <c r="C63" s="199">
        <f>AB23</f>
        <v>9.7435217278440369</v>
      </c>
      <c r="D63" s="199">
        <f t="shared" si="35"/>
        <v>8.7362617449858604</v>
      </c>
      <c r="E63" s="200">
        <f t="shared" si="35"/>
        <v>10.750781710702213</v>
      </c>
      <c r="F63" s="201">
        <f>AC23</f>
        <v>8.1740327953743961</v>
      </c>
      <c r="G63" s="199">
        <f t="shared" si="36"/>
        <v>7.209792876365702</v>
      </c>
      <c r="H63" s="199">
        <f t="shared" si="36"/>
        <v>9.1382727143830902</v>
      </c>
      <c r="I63" s="202">
        <f t="shared" si="37"/>
        <v>83.891974828931552</v>
      </c>
      <c r="J63" s="201">
        <f t="shared" si="37"/>
        <v>1.5694889324696399</v>
      </c>
      <c r="K63" s="199">
        <f t="shared" si="38"/>
        <v>1.040846889601676</v>
      </c>
      <c r="L63" s="199">
        <f t="shared" si="38"/>
        <v>2.0981309753376038</v>
      </c>
      <c r="M63" s="203">
        <f>AF23</f>
        <v>16.108025171068437</v>
      </c>
    </row>
    <row r="64" spans="1:13" ht="14.45" customHeight="1" x14ac:dyDescent="0.25">
      <c r="A64" s="51"/>
      <c r="B64" s="121">
        <v>85</v>
      </c>
      <c r="C64" s="204">
        <f>AB24</f>
        <v>6.7602754062298436</v>
      </c>
      <c r="D64" s="204">
        <f t="shared" si="35"/>
        <v>4.9163915937140121</v>
      </c>
      <c r="E64" s="205">
        <f t="shared" si="35"/>
        <v>8.604159218745675</v>
      </c>
      <c r="F64" s="206">
        <f>AC24</f>
        <v>5.3842901465547426</v>
      </c>
      <c r="G64" s="204">
        <f t="shared" si="36"/>
        <v>3.8323246173211025</v>
      </c>
      <c r="H64" s="204">
        <f t="shared" si="36"/>
        <v>6.9362556757883826</v>
      </c>
      <c r="I64" s="207">
        <f t="shared" si="37"/>
        <v>79.646017699115049</v>
      </c>
      <c r="J64" s="206">
        <f t="shared" si="37"/>
        <v>1.375985259675101</v>
      </c>
      <c r="K64" s="204">
        <f t="shared" si="38"/>
        <v>0.74930939673865005</v>
      </c>
      <c r="L64" s="204">
        <f t="shared" si="38"/>
        <v>2.0026611226115518</v>
      </c>
      <c r="M64" s="208">
        <f>AF24</f>
        <v>20.353982300884958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82.212044502049949</v>
      </c>
      <c r="D65" s="210">
        <f t="shared" si="35"/>
        <v>74.1157119282189</v>
      </c>
      <c r="E65" s="211">
        <f t="shared" si="35"/>
        <v>90.308377075880998</v>
      </c>
      <c r="F65" s="212">
        <f>AC25</f>
        <v>79.521193805586449</v>
      </c>
      <c r="G65" s="210">
        <f t="shared" si="36"/>
        <v>71.793366013356717</v>
      </c>
      <c r="H65" s="210">
        <f t="shared" si="36"/>
        <v>87.249021597816181</v>
      </c>
      <c r="I65" s="213">
        <f t="shared" si="37"/>
        <v>96.726938597912621</v>
      </c>
      <c r="J65" s="212">
        <f t="shared" si="37"/>
        <v>2.6908506964635022</v>
      </c>
      <c r="K65" s="210">
        <f t="shared" si="38"/>
        <v>1.9978529147014608</v>
      </c>
      <c r="L65" s="210">
        <f t="shared" si="38"/>
        <v>3.3838484782255436</v>
      </c>
      <c r="M65" s="214">
        <f>AF25</f>
        <v>3.2730614020873863</v>
      </c>
    </row>
    <row r="66" spans="1:13" ht="14.45" customHeight="1" x14ac:dyDescent="0.25">
      <c r="A66" s="155"/>
      <c r="B66" s="99">
        <v>5</v>
      </c>
      <c r="C66" s="199">
        <f>AB26</f>
        <v>80.774618967354755</v>
      </c>
      <c r="D66" s="199">
        <f t="shared" si="35"/>
        <v>76.244487956579604</v>
      </c>
      <c r="E66" s="200">
        <f t="shared" si="35"/>
        <v>85.304749978129905</v>
      </c>
      <c r="F66" s="201">
        <f>AC26</f>
        <v>77.96601854487308</v>
      </c>
      <c r="G66" s="199">
        <f t="shared" si="36"/>
        <v>73.785374758420289</v>
      </c>
      <c r="H66" s="199">
        <f t="shared" si="36"/>
        <v>82.146662331325871</v>
      </c>
      <c r="I66" s="202">
        <f t="shared" si="37"/>
        <v>96.522917150971921</v>
      </c>
      <c r="J66" s="201">
        <f t="shared" si="37"/>
        <v>2.8086004224816743</v>
      </c>
      <c r="K66" s="199">
        <f t="shared" si="38"/>
        <v>2.1247865440019775</v>
      </c>
      <c r="L66" s="199">
        <f t="shared" si="38"/>
        <v>3.4924143009613711</v>
      </c>
      <c r="M66" s="203">
        <f>AF26</f>
        <v>3.4770828490280801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75.774618967354755</v>
      </c>
      <c r="D67" s="199">
        <f t="shared" si="35"/>
        <v>71.244487956579604</v>
      </c>
      <c r="E67" s="200">
        <f t="shared" si="35"/>
        <v>80.304749978129905</v>
      </c>
      <c r="F67" s="201">
        <f t="shared" ref="F67:F80" si="43">AC27</f>
        <v>72.96601854487308</v>
      </c>
      <c r="G67" s="199">
        <f t="shared" si="36"/>
        <v>68.785374758420289</v>
      </c>
      <c r="H67" s="199">
        <f t="shared" si="36"/>
        <v>77.146662331325871</v>
      </c>
      <c r="I67" s="202">
        <f t="shared" si="37"/>
        <v>96.293481299204316</v>
      </c>
      <c r="J67" s="201">
        <f t="shared" si="37"/>
        <v>2.8086004224816743</v>
      </c>
      <c r="K67" s="199">
        <f t="shared" si="38"/>
        <v>2.1247865440019775</v>
      </c>
      <c r="L67" s="199">
        <f t="shared" si="38"/>
        <v>3.4924143009613711</v>
      </c>
      <c r="M67" s="203">
        <f t="shared" ref="M67:M80" si="44">AF27</f>
        <v>3.7065187007956801</v>
      </c>
    </row>
    <row r="68" spans="1:13" ht="14.45" customHeight="1" x14ac:dyDescent="0.25">
      <c r="A68" s="155"/>
      <c r="B68" s="99">
        <v>15</v>
      </c>
      <c r="C68" s="199">
        <f t="shared" si="42"/>
        <v>70.774618967354755</v>
      </c>
      <c r="D68" s="199">
        <f t="shared" si="35"/>
        <v>66.244487956579604</v>
      </c>
      <c r="E68" s="200">
        <f t="shared" si="35"/>
        <v>75.304749978129905</v>
      </c>
      <c r="F68" s="201">
        <f t="shared" si="43"/>
        <v>67.96601854487308</v>
      </c>
      <c r="G68" s="199">
        <f t="shared" si="36"/>
        <v>63.785374758420296</v>
      </c>
      <c r="H68" s="199">
        <f t="shared" si="36"/>
        <v>72.146662331325871</v>
      </c>
      <c r="I68" s="202">
        <f t="shared" si="37"/>
        <v>96.031627632248842</v>
      </c>
      <c r="J68" s="201">
        <f t="shared" si="37"/>
        <v>2.8086004224816743</v>
      </c>
      <c r="K68" s="199">
        <f t="shared" si="38"/>
        <v>2.1247865440019775</v>
      </c>
      <c r="L68" s="199">
        <f t="shared" si="38"/>
        <v>3.4924143009613711</v>
      </c>
      <c r="M68" s="203">
        <f t="shared" si="44"/>
        <v>3.9683723677511558</v>
      </c>
    </row>
    <row r="69" spans="1:13" ht="14.45" customHeight="1" x14ac:dyDescent="0.25">
      <c r="A69" s="155"/>
      <c r="B69" s="99">
        <v>20</v>
      </c>
      <c r="C69" s="199">
        <f t="shared" si="42"/>
        <v>65.774618967354741</v>
      </c>
      <c r="D69" s="199">
        <f t="shared" si="35"/>
        <v>61.24448795657959</v>
      </c>
      <c r="E69" s="200">
        <f t="shared" si="35"/>
        <v>70.304749978129891</v>
      </c>
      <c r="F69" s="201">
        <f t="shared" si="43"/>
        <v>62.966018544873073</v>
      </c>
      <c r="G69" s="199">
        <f t="shared" si="36"/>
        <v>58.785374758420289</v>
      </c>
      <c r="H69" s="199">
        <f t="shared" si="36"/>
        <v>67.146662331325857</v>
      </c>
      <c r="I69" s="202">
        <f t="shared" si="37"/>
        <v>95.729963218980203</v>
      </c>
      <c r="J69" s="201">
        <f t="shared" si="37"/>
        <v>2.8086004224816743</v>
      </c>
      <c r="K69" s="199">
        <f t="shared" si="38"/>
        <v>2.1247865440019775</v>
      </c>
      <c r="L69" s="199">
        <f t="shared" si="38"/>
        <v>3.4924143009613711</v>
      </c>
      <c r="M69" s="203">
        <f t="shared" si="44"/>
        <v>4.2700367810198019</v>
      </c>
    </row>
    <row r="70" spans="1:13" ht="14.45" customHeight="1" x14ac:dyDescent="0.25">
      <c r="A70" s="155"/>
      <c r="B70" s="99">
        <v>25</v>
      </c>
      <c r="C70" s="199">
        <f t="shared" si="42"/>
        <v>60.774618967354748</v>
      </c>
      <c r="D70" s="199">
        <f t="shared" si="35"/>
        <v>56.244487956579597</v>
      </c>
      <c r="E70" s="200">
        <f t="shared" si="35"/>
        <v>65.304749978129905</v>
      </c>
      <c r="F70" s="201">
        <f t="shared" si="43"/>
        <v>57.966018544873073</v>
      </c>
      <c r="G70" s="199">
        <f t="shared" si="36"/>
        <v>53.785374758420289</v>
      </c>
      <c r="H70" s="199">
        <f t="shared" si="36"/>
        <v>62.146662331325857</v>
      </c>
      <c r="I70" s="202">
        <f t="shared" si="37"/>
        <v>95.378662227417138</v>
      </c>
      <c r="J70" s="201">
        <f t="shared" si="37"/>
        <v>2.8086004224816743</v>
      </c>
      <c r="K70" s="199">
        <f t="shared" si="38"/>
        <v>2.1247865440019775</v>
      </c>
      <c r="L70" s="199">
        <f t="shared" si="38"/>
        <v>3.4924143009613711</v>
      </c>
      <c r="M70" s="203">
        <f t="shared" si="44"/>
        <v>4.621337772582863</v>
      </c>
    </row>
    <row r="71" spans="1:13" ht="14.45" customHeight="1" x14ac:dyDescent="0.25">
      <c r="A71" s="155"/>
      <c r="B71" s="99">
        <v>30</v>
      </c>
      <c r="C71" s="199">
        <f t="shared" si="42"/>
        <v>55.774618967354755</v>
      </c>
      <c r="D71" s="199">
        <f t="shared" si="35"/>
        <v>51.244487956579604</v>
      </c>
      <c r="E71" s="200">
        <f t="shared" si="35"/>
        <v>60.304749978129905</v>
      </c>
      <c r="F71" s="201">
        <f t="shared" si="43"/>
        <v>52.96601854487308</v>
      </c>
      <c r="G71" s="199">
        <f t="shared" si="36"/>
        <v>48.785374758420296</v>
      </c>
      <c r="H71" s="199">
        <f t="shared" si="36"/>
        <v>57.146662331325864</v>
      </c>
      <c r="I71" s="202">
        <f t="shared" si="37"/>
        <v>94.964375419354155</v>
      </c>
      <c r="J71" s="201">
        <f t="shared" si="37"/>
        <v>2.8086004224816743</v>
      </c>
      <c r="K71" s="199">
        <f t="shared" si="38"/>
        <v>2.1247865440019775</v>
      </c>
      <c r="L71" s="199">
        <f t="shared" si="38"/>
        <v>3.4924143009613711</v>
      </c>
      <c r="M71" s="203">
        <f t="shared" si="44"/>
        <v>5.035624580645842</v>
      </c>
    </row>
    <row r="72" spans="1:13" ht="14.45" customHeight="1" x14ac:dyDescent="0.25">
      <c r="A72" s="155"/>
      <c r="B72" s="99">
        <v>35</v>
      </c>
      <c r="C72" s="199">
        <f t="shared" si="42"/>
        <v>50.774618967354748</v>
      </c>
      <c r="D72" s="199">
        <f t="shared" si="35"/>
        <v>46.244487956579597</v>
      </c>
      <c r="E72" s="200">
        <f t="shared" si="35"/>
        <v>55.304749978129898</v>
      </c>
      <c r="F72" s="201">
        <f t="shared" si="43"/>
        <v>47.96601854487308</v>
      </c>
      <c r="G72" s="199">
        <f t="shared" si="36"/>
        <v>43.785374758420296</v>
      </c>
      <c r="H72" s="199">
        <f t="shared" si="36"/>
        <v>52.146662331325864</v>
      </c>
      <c r="I72" s="202">
        <f t="shared" si="37"/>
        <v>94.46849532383996</v>
      </c>
      <c r="J72" s="201">
        <f t="shared" si="37"/>
        <v>2.8086004224816743</v>
      </c>
      <c r="K72" s="199">
        <f t="shared" si="38"/>
        <v>2.1247865440019775</v>
      </c>
      <c r="L72" s="199">
        <f t="shared" si="38"/>
        <v>3.4924143009613711</v>
      </c>
      <c r="M72" s="203">
        <f t="shared" si="44"/>
        <v>5.5315046761600479</v>
      </c>
    </row>
    <row r="73" spans="1:13" ht="14.45" customHeight="1" x14ac:dyDescent="0.25">
      <c r="A73" s="155"/>
      <c r="B73" s="99">
        <v>40</v>
      </c>
      <c r="C73" s="199">
        <f t="shared" si="42"/>
        <v>47.297504181097075</v>
      </c>
      <c r="D73" s="199">
        <f t="shared" si="35"/>
        <v>43.740782637363345</v>
      </c>
      <c r="E73" s="200">
        <f t="shared" si="35"/>
        <v>50.854225724830805</v>
      </c>
      <c r="F73" s="201">
        <f t="shared" si="43"/>
        <v>44.400018583519127</v>
      </c>
      <c r="G73" s="199">
        <f t="shared" si="36"/>
        <v>41.16708795503952</v>
      </c>
      <c r="H73" s="199">
        <f t="shared" si="36"/>
        <v>47.632949211998735</v>
      </c>
      <c r="I73" s="202">
        <f t="shared" si="37"/>
        <v>93.873914389893002</v>
      </c>
      <c r="J73" s="201">
        <f t="shared" si="37"/>
        <v>2.8974855975779428</v>
      </c>
      <c r="K73" s="199">
        <f t="shared" si="38"/>
        <v>2.2145835489076275</v>
      </c>
      <c r="L73" s="199">
        <f t="shared" si="38"/>
        <v>3.580387646248258</v>
      </c>
      <c r="M73" s="203">
        <f t="shared" si="44"/>
        <v>6.1260856101069958</v>
      </c>
    </row>
    <row r="74" spans="1:13" ht="14.45" customHeight="1" x14ac:dyDescent="0.25">
      <c r="A74" s="155"/>
      <c r="B74" s="99">
        <v>45</v>
      </c>
      <c r="C74" s="199">
        <f t="shared" si="42"/>
        <v>42.297504181097075</v>
      </c>
      <c r="D74" s="199">
        <f t="shared" si="35"/>
        <v>38.740782637363345</v>
      </c>
      <c r="E74" s="200">
        <f t="shared" si="35"/>
        <v>45.854225724830805</v>
      </c>
      <c r="F74" s="201">
        <f t="shared" si="43"/>
        <v>39.400018583519127</v>
      </c>
      <c r="G74" s="199">
        <f t="shared" si="36"/>
        <v>36.16708795503952</v>
      </c>
      <c r="H74" s="199">
        <f t="shared" si="36"/>
        <v>42.632949211998735</v>
      </c>
      <c r="I74" s="202">
        <f t="shared" si="37"/>
        <v>93.149748067469091</v>
      </c>
      <c r="J74" s="201">
        <f t="shared" si="37"/>
        <v>2.8974855975779428</v>
      </c>
      <c r="K74" s="199">
        <f t="shared" si="38"/>
        <v>2.2145835489076275</v>
      </c>
      <c r="L74" s="199">
        <f t="shared" si="38"/>
        <v>3.580387646248258</v>
      </c>
      <c r="M74" s="203">
        <f t="shared" si="44"/>
        <v>6.8502519325309059</v>
      </c>
    </row>
    <row r="75" spans="1:13" ht="14.45" customHeight="1" x14ac:dyDescent="0.25">
      <c r="A75" s="155"/>
      <c r="B75" s="99">
        <v>50</v>
      </c>
      <c r="C75" s="199">
        <f t="shared" si="42"/>
        <v>38.537394147546138</v>
      </c>
      <c r="D75" s="199">
        <f t="shared" si="35"/>
        <v>35.823678458910862</v>
      </c>
      <c r="E75" s="200">
        <f t="shared" si="35"/>
        <v>41.251109836181413</v>
      </c>
      <c r="F75" s="201">
        <f t="shared" si="43"/>
        <v>35.54916961459994</v>
      </c>
      <c r="G75" s="199">
        <f t="shared" si="36"/>
        <v>33.123302089846796</v>
      </c>
      <c r="H75" s="199">
        <f t="shared" si="36"/>
        <v>37.975037139353084</v>
      </c>
      <c r="I75" s="202">
        <f t="shared" si="37"/>
        <v>92.245909203135696</v>
      </c>
      <c r="J75" s="201">
        <f t="shared" si="37"/>
        <v>2.9882245329461901</v>
      </c>
      <c r="K75" s="199">
        <f t="shared" si="38"/>
        <v>2.3074887694545119</v>
      </c>
      <c r="L75" s="199">
        <f t="shared" si="38"/>
        <v>3.6689602964378683</v>
      </c>
      <c r="M75" s="203">
        <f t="shared" si="44"/>
        <v>7.7540907968642836</v>
      </c>
    </row>
    <row r="76" spans="1:13" ht="14.45" customHeight="1" x14ac:dyDescent="0.25">
      <c r="A76" s="155"/>
      <c r="B76" s="99">
        <v>55</v>
      </c>
      <c r="C76" s="199">
        <f t="shared" si="42"/>
        <v>33.537394147546138</v>
      </c>
      <c r="D76" s="199">
        <f t="shared" si="35"/>
        <v>30.823678458910862</v>
      </c>
      <c r="E76" s="200">
        <f t="shared" si="35"/>
        <v>36.251109836181413</v>
      </c>
      <c r="F76" s="201">
        <f t="shared" si="43"/>
        <v>30.54916961459994</v>
      </c>
      <c r="G76" s="199">
        <f t="shared" si="36"/>
        <v>28.123302089846796</v>
      </c>
      <c r="H76" s="199">
        <f t="shared" si="36"/>
        <v>32.975037139353084</v>
      </c>
      <c r="I76" s="202">
        <f t="shared" si="37"/>
        <v>91.089872636497489</v>
      </c>
      <c r="J76" s="201">
        <f t="shared" si="37"/>
        <v>2.9882245329461901</v>
      </c>
      <c r="K76" s="199">
        <f t="shared" si="38"/>
        <v>2.3074887694545119</v>
      </c>
      <c r="L76" s="199">
        <f t="shared" si="38"/>
        <v>3.6689602964378683</v>
      </c>
      <c r="M76" s="203">
        <f t="shared" si="44"/>
        <v>8.9101273635024878</v>
      </c>
    </row>
    <row r="77" spans="1:13" ht="14.45" customHeight="1" x14ac:dyDescent="0.25">
      <c r="A77" s="155"/>
      <c r="B77" s="99">
        <v>60</v>
      </c>
      <c r="C77" s="199">
        <f t="shared" si="42"/>
        <v>30.145580732287527</v>
      </c>
      <c r="D77" s="199">
        <f t="shared" si="35"/>
        <v>28.435560196173792</v>
      </c>
      <c r="E77" s="200">
        <f t="shared" si="35"/>
        <v>31.855601268401262</v>
      </c>
      <c r="F77" s="201">
        <f t="shared" si="43"/>
        <v>27.001929229859702</v>
      </c>
      <c r="G77" s="199">
        <f t="shared" si="36"/>
        <v>25.502526592440542</v>
      </c>
      <c r="H77" s="199">
        <f t="shared" si="36"/>
        <v>28.501331867278861</v>
      </c>
      <c r="I77" s="202">
        <f t="shared" si="37"/>
        <v>89.571766653475663</v>
      </c>
      <c r="J77" s="201">
        <f t="shared" si="37"/>
        <v>3.14365150242782</v>
      </c>
      <c r="K77" s="199">
        <f t="shared" si="38"/>
        <v>2.4624426889813833</v>
      </c>
      <c r="L77" s="199">
        <f t="shared" si="38"/>
        <v>3.8248603158742567</v>
      </c>
      <c r="M77" s="203">
        <f t="shared" si="44"/>
        <v>10.428233346524326</v>
      </c>
    </row>
    <row r="78" spans="1:13" ht="14.45" customHeight="1" x14ac:dyDescent="0.25">
      <c r="A78" s="155"/>
      <c r="B78" s="99">
        <v>65</v>
      </c>
      <c r="C78" s="199">
        <f t="shared" si="42"/>
        <v>25.145580732287524</v>
      </c>
      <c r="D78" s="199">
        <f t="shared" si="35"/>
        <v>23.435560196173789</v>
      </c>
      <c r="E78" s="200">
        <f t="shared" si="35"/>
        <v>26.855601268401259</v>
      </c>
      <c r="F78" s="201">
        <f t="shared" si="43"/>
        <v>22.001929229859702</v>
      </c>
      <c r="G78" s="199">
        <f t="shared" si="36"/>
        <v>20.502526592440542</v>
      </c>
      <c r="H78" s="199">
        <f t="shared" si="36"/>
        <v>23.501331867278861</v>
      </c>
      <c r="I78" s="202">
        <f t="shared" si="37"/>
        <v>87.498194868129247</v>
      </c>
      <c r="J78" s="201">
        <f t="shared" si="37"/>
        <v>3.14365150242782</v>
      </c>
      <c r="K78" s="199">
        <f t="shared" si="38"/>
        <v>2.4624426889813833</v>
      </c>
      <c r="L78" s="199">
        <f t="shared" si="38"/>
        <v>3.8248603158742567</v>
      </c>
      <c r="M78" s="203">
        <f t="shared" si="44"/>
        <v>12.501805131870732</v>
      </c>
    </row>
    <row r="79" spans="1:13" ht="14.45" customHeight="1" x14ac:dyDescent="0.25">
      <c r="A79" s="155"/>
      <c r="B79" s="99">
        <v>70</v>
      </c>
      <c r="C79" s="199">
        <f t="shared" si="42"/>
        <v>20.872940184601909</v>
      </c>
      <c r="D79" s="199">
        <f t="shared" si="35"/>
        <v>19.435049514014551</v>
      </c>
      <c r="E79" s="200">
        <f t="shared" si="35"/>
        <v>22.310830855189266</v>
      </c>
      <c r="F79" s="201">
        <f t="shared" si="43"/>
        <v>17.777095541156754</v>
      </c>
      <c r="G79" s="199">
        <f t="shared" si="36"/>
        <v>16.517717924668844</v>
      </c>
      <c r="H79" s="199">
        <f t="shared" si="36"/>
        <v>19.036473157644664</v>
      </c>
      <c r="I79" s="202">
        <f t="shared" si="37"/>
        <v>85.168142982899084</v>
      </c>
      <c r="J79" s="201">
        <f t="shared" si="37"/>
        <v>3.0958446434451603</v>
      </c>
      <c r="K79" s="199">
        <f t="shared" si="38"/>
        <v>2.4270900383117238</v>
      </c>
      <c r="L79" s="199">
        <f t="shared" si="38"/>
        <v>3.7645992485785968</v>
      </c>
      <c r="M79" s="203">
        <f t="shared" si="44"/>
        <v>14.831857017100941</v>
      </c>
    </row>
    <row r="80" spans="1:13" ht="14.45" customHeight="1" x14ac:dyDescent="0.25">
      <c r="A80" s="155"/>
      <c r="B80" s="99">
        <v>75</v>
      </c>
      <c r="C80" s="199">
        <f t="shared" si="42"/>
        <v>16.149346706647137</v>
      </c>
      <c r="D80" s="199">
        <f t="shared" si="35"/>
        <v>14.795486824569547</v>
      </c>
      <c r="E80" s="200">
        <f t="shared" si="35"/>
        <v>17.503206588724726</v>
      </c>
      <c r="F80" s="201">
        <f t="shared" si="43"/>
        <v>13.14389866986861</v>
      </c>
      <c r="G80" s="199">
        <f t="shared" si="36"/>
        <v>11.958993531363502</v>
      </c>
      <c r="H80" s="199">
        <f t="shared" si="36"/>
        <v>14.328803808373719</v>
      </c>
      <c r="I80" s="202">
        <f t="shared" si="37"/>
        <v>81.389661814979348</v>
      </c>
      <c r="J80" s="201">
        <f t="shared" si="37"/>
        <v>3.0054480367785268</v>
      </c>
      <c r="K80" s="199">
        <f t="shared" si="38"/>
        <v>2.3503480889486781</v>
      </c>
      <c r="L80" s="199">
        <f t="shared" si="38"/>
        <v>3.6605479846083755</v>
      </c>
      <c r="M80" s="203">
        <f t="shared" si="44"/>
        <v>18.610338185020652</v>
      </c>
    </row>
    <row r="81" spans="1:13" ht="14.45" customHeight="1" x14ac:dyDescent="0.25">
      <c r="A81" s="155"/>
      <c r="B81" s="99">
        <v>80</v>
      </c>
      <c r="C81" s="199">
        <f>AB41</f>
        <v>12.602671324710526</v>
      </c>
      <c r="D81" s="199">
        <f t="shared" si="35"/>
        <v>11.735223317344234</v>
      </c>
      <c r="E81" s="200">
        <f t="shared" si="35"/>
        <v>13.470119332076818</v>
      </c>
      <c r="F81" s="201">
        <f>AC41</f>
        <v>9.5505976720584815</v>
      </c>
      <c r="G81" s="199">
        <f t="shared" si="36"/>
        <v>8.6903916099740091</v>
      </c>
      <c r="H81" s="199">
        <f t="shared" si="36"/>
        <v>10.410803734142954</v>
      </c>
      <c r="I81" s="202">
        <f t="shared" si="37"/>
        <v>75.782327619163325</v>
      </c>
      <c r="J81" s="201">
        <f t="shared" si="37"/>
        <v>3.0520736526520453</v>
      </c>
      <c r="K81" s="199">
        <f t="shared" si="38"/>
        <v>2.4176724387691499</v>
      </c>
      <c r="L81" s="199">
        <f t="shared" si="38"/>
        <v>3.6864748665349407</v>
      </c>
      <c r="M81" s="203">
        <f>AF41</f>
        <v>24.217672380836682</v>
      </c>
    </row>
    <row r="82" spans="1:13" ht="14.45" customHeight="1" thickBot="1" x14ac:dyDescent="0.3">
      <c r="A82" s="157"/>
      <c r="B82" s="215">
        <v>85</v>
      </c>
      <c r="C82" s="216">
        <f>AB42</f>
        <v>8.8451693564499205</v>
      </c>
      <c r="D82" s="216">
        <f t="shared" si="35"/>
        <v>6.7373437111469592</v>
      </c>
      <c r="E82" s="217">
        <f t="shared" si="35"/>
        <v>10.952995001752882</v>
      </c>
      <c r="F82" s="218">
        <f>AC42</f>
        <v>6.0565445347120139</v>
      </c>
      <c r="G82" s="216">
        <f t="shared" si="36"/>
        <v>4.5064792336214943</v>
      </c>
      <c r="H82" s="216">
        <f t="shared" si="36"/>
        <v>7.6066098358025336</v>
      </c>
      <c r="I82" s="219">
        <f t="shared" si="37"/>
        <v>68.472906403940883</v>
      </c>
      <c r="J82" s="218">
        <f t="shared" si="37"/>
        <v>2.7886248217379062</v>
      </c>
      <c r="K82" s="216">
        <f t="shared" si="38"/>
        <v>1.9161420286569406</v>
      </c>
      <c r="L82" s="216">
        <f t="shared" si="38"/>
        <v>3.6611076148188717</v>
      </c>
      <c r="M82" s="220">
        <f>AF42</f>
        <v>31.527093596059114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" right="0.7" top="0.75" bottom="0.75" header="0.3" footer="0.3"/>
  <pageSetup paperSize="9" scale="5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30CF8-0294-43DA-9874-7C7BF51E85F8}">
  <dimension ref="A1:AU84"/>
  <sheetViews>
    <sheetView view="pageBreakPreview" topLeftCell="A62" zoomScaleNormal="100" zoomScaleSheetLayoutView="100" workbookViewId="0">
      <selection activeCell="H10" sqref="H10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115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186</v>
      </c>
      <c r="D7" s="78">
        <v>1</v>
      </c>
      <c r="E7" s="78">
        <v>65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5.3763440860215058E-3</v>
      </c>
      <c r="R7" s="87">
        <f>IF(P7=0,Q7,Q7/P7)</f>
        <v>5.6426309990898439E-3</v>
      </c>
      <c r="S7" s="88">
        <f>IF(E7&lt;0.5,0,F7/E7)</f>
        <v>0</v>
      </c>
      <c r="T7" s="89">
        <f>5*R7/(1+5*(1-O7)*R7)</f>
        <v>2.7560887810649023E-2</v>
      </c>
      <c r="U7" s="90">
        <v>100000</v>
      </c>
      <c r="V7" s="90">
        <f>5*U7*((1-T7)+O7*T7)</f>
        <v>488440.37143478973</v>
      </c>
      <c r="W7" s="91">
        <f>SUM(V7:V$24)</f>
        <v>7446316.447923108</v>
      </c>
      <c r="X7" s="92">
        <f t="shared" ref="X7:X42" si="0">V7*(1-S7)</f>
        <v>488440.37143478973</v>
      </c>
      <c r="Y7" s="90">
        <f>SUM(X7:X$24)</f>
        <v>7319739.9870513408</v>
      </c>
      <c r="Z7" s="90">
        <f t="shared" ref="Z7:Z42" si="1">V7*S7</f>
        <v>0</v>
      </c>
      <c r="AA7" s="91">
        <f>SUM(Z7:Z$24)</f>
        <v>126576.46087176587</v>
      </c>
      <c r="AB7" s="84">
        <f t="shared" ref="AB7:AB42" si="2">W7/U7</f>
        <v>74.463164479231082</v>
      </c>
      <c r="AC7" s="85">
        <f t="shared" ref="AC7:AC42" si="3">Y7/U7</f>
        <v>73.197399870513408</v>
      </c>
      <c r="AD7" s="93">
        <f>AC7/AB7*100</f>
        <v>98.300146632808335</v>
      </c>
      <c r="AE7" s="85">
        <f t="shared" ref="AE7:AE42" si="4">AA7/U7</f>
        <v>1.2657646087176586</v>
      </c>
      <c r="AF7" s="94">
        <f>AE7/AB7*100</f>
        <v>1.6998533671916398</v>
      </c>
      <c r="AH7" s="95">
        <f>IF(D7=0,0,T7*T7*(1-T7)/D7)</f>
        <v>7.386672166106884E-4</v>
      </c>
      <c r="AI7" s="96">
        <f>IF(E7&lt;0.5,0,S7*(1-S7)/E7)</f>
        <v>0</v>
      </c>
      <c r="AJ7" s="96">
        <f>U7*U7*((1-O7)*5+AB8)^2*AH7</f>
        <v>42379566944.188057</v>
      </c>
      <c r="AK7" s="96">
        <f>SUM(AJ7:AJ$24)/U7/U7</f>
        <v>11.055923034535679</v>
      </c>
      <c r="AL7" s="96">
        <f>U7*U7*((1-O7)*5*(1-S7)+AC8)^2*AH7+V7*V7*AI7</f>
        <v>40935539301.256721</v>
      </c>
      <c r="AM7" s="96">
        <f>SUM(AL7:AL$24)/U7/U7</f>
        <v>10.476426304837267</v>
      </c>
      <c r="AN7" s="96">
        <f>U7*U7*((1-O7)*5*S7+AE8)^2*AH7+V7*V7*AI7</f>
        <v>12514972.08641002</v>
      </c>
      <c r="AO7" s="97">
        <f>SUM(AN7:AN$24)/U7/U7</f>
        <v>2.7409006218615136E-2</v>
      </c>
      <c r="AP7" s="84">
        <f t="shared" ref="AP7:AP42" si="5">AB7-1.96*SQRT(AK7)</f>
        <v>67.946076638065193</v>
      </c>
      <c r="AQ7" s="85">
        <f t="shared" ref="AQ7:AQ42" si="6">AB7+1.96*SQRT(AK7)</f>
        <v>80.980252320396971</v>
      </c>
      <c r="AR7" s="85">
        <f t="shared" ref="AR7:AR42" si="7">AC7-1.96*SQRT(AM7)</f>
        <v>66.853407492470794</v>
      </c>
      <c r="AS7" s="85">
        <f t="shared" ref="AS7:AS42" si="8">AC7+1.96*SQRT(AM7)</f>
        <v>79.541392248556022</v>
      </c>
      <c r="AT7" s="85">
        <f t="shared" ref="AT7:AT42" si="9">AE7-1.96*SQRT(AO7)</f>
        <v>0.94127356371112558</v>
      </c>
      <c r="AU7" s="98">
        <f t="shared" ref="AU7:AU42" si="10">AE7+1.96*SQRT(AO7)</f>
        <v>1.5902556537241916</v>
      </c>
    </row>
    <row r="8" spans="1:47" ht="14.45" customHeight="1" x14ac:dyDescent="0.25">
      <c r="A8" s="75"/>
      <c r="B8" s="99" t="s">
        <v>69</v>
      </c>
      <c r="C8" s="100">
        <v>229</v>
      </c>
      <c r="D8" s="101">
        <v>0</v>
      </c>
      <c r="E8" s="101">
        <v>76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97243.9112189351</v>
      </c>
      <c r="V8" s="112">
        <f>5*U8*((1-T8)+O8*T8)</f>
        <v>486219.5560946755</v>
      </c>
      <c r="W8" s="113">
        <f>SUM(V8:V$24)</f>
        <v>6957876.0764883189</v>
      </c>
      <c r="X8" s="114">
        <f t="shared" si="0"/>
        <v>486219.5560946755</v>
      </c>
      <c r="Y8" s="112">
        <f>SUM(X8:X$24)</f>
        <v>6831299.6156165507</v>
      </c>
      <c r="Z8" s="112">
        <f t="shared" si="1"/>
        <v>0</v>
      </c>
      <c r="AA8" s="113">
        <f>SUM(Z8:Z$24)</f>
        <v>126576.46087176587</v>
      </c>
      <c r="AB8" s="106">
        <f t="shared" si="2"/>
        <v>71.550763325668228</v>
      </c>
      <c r="AC8" s="107">
        <f t="shared" si="3"/>
        <v>70.249124392339084</v>
      </c>
      <c r="AD8" s="115">
        <f t="shared" ref="AD8:AD42" si="16">AC8/AB8*100</f>
        <v>98.180817544315161</v>
      </c>
      <c r="AE8" s="107">
        <f t="shared" si="4"/>
        <v>1.3016389333291152</v>
      </c>
      <c r="AF8" s="116">
        <f t="shared" ref="AF8:AF42" si="17">AE8/AB8*100</f>
        <v>1.8191824556848064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7.2099128715641934</v>
      </c>
      <c r="AL8" s="118">
        <f>U8*U8*((1-O8)*5*(1-S8)+AC9)^2*AH8+V8*V8*AI8</f>
        <v>0</v>
      </c>
      <c r="AM8" s="118">
        <f>SUM(AL8:AL$24)/U8/U8</f>
        <v>6.7498065253275765</v>
      </c>
      <c r="AN8" s="118">
        <f>U8*U8*((1-O8)*5*S8+AE9)^2*AH8+V8*V8*AI8</f>
        <v>0</v>
      </c>
      <c r="AO8" s="119">
        <f>SUM(AN8:AN$24)/U8/U8</f>
        <v>2.7661233788935959E-2</v>
      </c>
      <c r="AP8" s="106">
        <f t="shared" si="5"/>
        <v>66.287912264940687</v>
      </c>
      <c r="AQ8" s="107">
        <f t="shared" si="6"/>
        <v>76.81361438639577</v>
      </c>
      <c r="AR8" s="107">
        <f t="shared" si="7"/>
        <v>65.156967997676958</v>
      </c>
      <c r="AS8" s="107">
        <f t="shared" si="8"/>
        <v>75.34128078700121</v>
      </c>
      <c r="AT8" s="107">
        <f t="shared" si="9"/>
        <v>0.97565826561463798</v>
      </c>
      <c r="AU8" s="120">
        <f t="shared" si="10"/>
        <v>1.6276196010435924</v>
      </c>
    </row>
    <row r="9" spans="1:47" ht="14.45" customHeight="1" x14ac:dyDescent="0.25">
      <c r="A9" s="75"/>
      <c r="B9" s="99" t="s">
        <v>70</v>
      </c>
      <c r="C9" s="100">
        <v>252</v>
      </c>
      <c r="D9" s="101">
        <v>0</v>
      </c>
      <c r="E9" s="101">
        <v>86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97243.9112189351</v>
      </c>
      <c r="V9" s="112">
        <f t="shared" ref="V9:V22" si="21">5*U9*((1-T9)+O9*T9)</f>
        <v>486219.5560946755</v>
      </c>
      <c r="W9" s="113">
        <f>SUM(V9:V$24)</f>
        <v>6471656.5203936426</v>
      </c>
      <c r="X9" s="114">
        <f t="shared" si="0"/>
        <v>486219.5560946755</v>
      </c>
      <c r="Y9" s="112">
        <f>SUM(X9:X$24)</f>
        <v>6345080.0595218753</v>
      </c>
      <c r="Z9" s="112">
        <f t="shared" si="1"/>
        <v>0</v>
      </c>
      <c r="AA9" s="113">
        <f>SUM(Z9:Z$24)</f>
        <v>126576.46087176587</v>
      </c>
      <c r="AB9" s="106">
        <f t="shared" si="2"/>
        <v>66.550763325668228</v>
      </c>
      <c r="AC9" s="107">
        <f t="shared" si="3"/>
        <v>65.249124392339098</v>
      </c>
      <c r="AD9" s="115">
        <f t="shared" si="16"/>
        <v>98.044141241536892</v>
      </c>
      <c r="AE9" s="107">
        <f t="shared" si="4"/>
        <v>1.3016389333291152</v>
      </c>
      <c r="AF9" s="116">
        <f t="shared" si="17"/>
        <v>1.9558587584630767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7.2099128715641934</v>
      </c>
      <c r="AL9" s="118">
        <f t="shared" ref="AL9:AL23" si="23">U9*U9*((1-O9)*5*(1-S9)+AC10)^2*AH9+V9*V9*AI9</f>
        <v>0</v>
      </c>
      <c r="AM9" s="118">
        <f>SUM(AL9:AL$24)/U9/U9</f>
        <v>6.7498065253275765</v>
      </c>
      <c r="AN9" s="118">
        <f t="shared" ref="AN9:AN23" si="24">U9*U9*((1-O9)*5*S9+AE10)^2*AH9+V9*V9*AI9</f>
        <v>0</v>
      </c>
      <c r="AO9" s="119">
        <f>SUM(AN9:AN$24)/U9/U9</f>
        <v>2.7661233788935959E-2</v>
      </c>
      <c r="AP9" s="106">
        <f t="shared" si="5"/>
        <v>61.287912264940687</v>
      </c>
      <c r="AQ9" s="107">
        <f t="shared" si="6"/>
        <v>71.81361438639577</v>
      </c>
      <c r="AR9" s="107">
        <f t="shared" si="7"/>
        <v>60.156967997676972</v>
      </c>
      <c r="AS9" s="107">
        <f t="shared" si="8"/>
        <v>70.341280787001224</v>
      </c>
      <c r="AT9" s="107">
        <f t="shared" si="9"/>
        <v>0.97565826561463798</v>
      </c>
      <c r="AU9" s="120">
        <f t="shared" si="10"/>
        <v>1.6276196010435924</v>
      </c>
    </row>
    <row r="10" spans="1:47" ht="14.45" customHeight="1" x14ac:dyDescent="0.25">
      <c r="A10" s="75"/>
      <c r="B10" s="99" t="s">
        <v>71</v>
      </c>
      <c r="C10" s="100">
        <v>154</v>
      </c>
      <c r="D10" s="101">
        <v>0</v>
      </c>
      <c r="E10" s="101">
        <v>46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97243.9112189351</v>
      </c>
      <c r="V10" s="112">
        <f t="shared" si="21"/>
        <v>486219.5560946755</v>
      </c>
      <c r="W10" s="113">
        <f>SUM(V10:V$24)</f>
        <v>5985436.9642989663</v>
      </c>
      <c r="X10" s="114">
        <f t="shared" si="0"/>
        <v>486219.5560946755</v>
      </c>
      <c r="Y10" s="112">
        <f>SUM(X10:X$24)</f>
        <v>5858860.5034272</v>
      </c>
      <c r="Z10" s="112">
        <f t="shared" si="1"/>
        <v>0</v>
      </c>
      <c r="AA10" s="113">
        <f>SUM(Z10:Z$24)</f>
        <v>126576.46087176587</v>
      </c>
      <c r="AB10" s="106">
        <f t="shared" si="2"/>
        <v>61.550763325668214</v>
      </c>
      <c r="AC10" s="107">
        <f t="shared" si="3"/>
        <v>60.249124392339091</v>
      </c>
      <c r="AD10" s="115">
        <f t="shared" si="16"/>
        <v>97.885259478518421</v>
      </c>
      <c r="AE10" s="107">
        <f t="shared" si="4"/>
        <v>1.3016389333291152</v>
      </c>
      <c r="AF10" s="116">
        <f t="shared" si="17"/>
        <v>2.1147405214815573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7.2099128715641934</v>
      </c>
      <c r="AL10" s="118">
        <f t="shared" si="23"/>
        <v>0</v>
      </c>
      <c r="AM10" s="118">
        <f>SUM(AL10:AL$24)/U10/U10</f>
        <v>6.7498065253275765</v>
      </c>
      <c r="AN10" s="118">
        <f t="shared" si="24"/>
        <v>0</v>
      </c>
      <c r="AO10" s="119">
        <f>SUM(AN10:AN$24)/U10/U10</f>
        <v>2.7661233788935959E-2</v>
      </c>
      <c r="AP10" s="106">
        <f t="shared" si="5"/>
        <v>56.287912264940672</v>
      </c>
      <c r="AQ10" s="107">
        <f t="shared" si="6"/>
        <v>66.813614386395756</v>
      </c>
      <c r="AR10" s="107">
        <f t="shared" si="7"/>
        <v>55.156967997676958</v>
      </c>
      <c r="AS10" s="107">
        <f t="shared" si="8"/>
        <v>65.341280787001224</v>
      </c>
      <c r="AT10" s="107">
        <f t="shared" si="9"/>
        <v>0.97565826561463798</v>
      </c>
      <c r="AU10" s="120">
        <f t="shared" si="10"/>
        <v>1.6276196010435924</v>
      </c>
    </row>
    <row r="11" spans="1:47" ht="14.45" customHeight="1" x14ac:dyDescent="0.25">
      <c r="A11" s="75"/>
      <c r="B11" s="99" t="s">
        <v>72</v>
      </c>
      <c r="C11" s="100">
        <v>141</v>
      </c>
      <c r="D11" s="101">
        <v>0</v>
      </c>
      <c r="E11" s="101">
        <v>46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97243.9112189351</v>
      </c>
      <c r="V11" s="112">
        <f t="shared" si="21"/>
        <v>486219.5560946755</v>
      </c>
      <c r="W11" s="113">
        <f>SUM(V11:V$24)</f>
        <v>5499217.4082042901</v>
      </c>
      <c r="X11" s="114">
        <f t="shared" si="0"/>
        <v>486219.5560946755</v>
      </c>
      <c r="Y11" s="112">
        <f>SUM(X11:X$24)</f>
        <v>5372640.9473325247</v>
      </c>
      <c r="Z11" s="112">
        <f t="shared" si="1"/>
        <v>0</v>
      </c>
      <c r="AA11" s="113">
        <f>SUM(Z11:Z$24)</f>
        <v>126576.46087176587</v>
      </c>
      <c r="AB11" s="106">
        <f t="shared" si="2"/>
        <v>56.550763325668207</v>
      </c>
      <c r="AC11" s="107">
        <f t="shared" si="3"/>
        <v>55.249124392339098</v>
      </c>
      <c r="AD11" s="115">
        <f t="shared" si="16"/>
        <v>97.69828229225989</v>
      </c>
      <c r="AE11" s="107">
        <f t="shared" si="4"/>
        <v>1.3016389333291152</v>
      </c>
      <c r="AF11" s="116">
        <f t="shared" si="17"/>
        <v>2.3017177077401278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7.2099128715641934</v>
      </c>
      <c r="AL11" s="118">
        <f t="shared" si="23"/>
        <v>0</v>
      </c>
      <c r="AM11" s="118">
        <f>SUM(AL11:AL$24)/U11/U11</f>
        <v>6.7498065253275765</v>
      </c>
      <c r="AN11" s="118">
        <f t="shared" si="24"/>
        <v>0</v>
      </c>
      <c r="AO11" s="119">
        <f>SUM(AN11:AN$24)/U11/U11</f>
        <v>2.7661233788935959E-2</v>
      </c>
      <c r="AP11" s="106">
        <f t="shared" si="5"/>
        <v>51.287912264940665</v>
      </c>
      <c r="AQ11" s="107">
        <f t="shared" si="6"/>
        <v>61.813614386395749</v>
      </c>
      <c r="AR11" s="107">
        <f t="shared" si="7"/>
        <v>50.156967997676972</v>
      </c>
      <c r="AS11" s="107">
        <f t="shared" si="8"/>
        <v>60.341280787001224</v>
      </c>
      <c r="AT11" s="107">
        <f t="shared" si="9"/>
        <v>0.97565826561463798</v>
      </c>
      <c r="AU11" s="120">
        <f t="shared" si="10"/>
        <v>1.6276196010435924</v>
      </c>
    </row>
    <row r="12" spans="1:47" ht="14.45" customHeight="1" x14ac:dyDescent="0.25">
      <c r="A12" s="75"/>
      <c r="B12" s="99" t="s">
        <v>73</v>
      </c>
      <c r="C12" s="100">
        <v>155</v>
      </c>
      <c r="D12" s="101">
        <v>2</v>
      </c>
      <c r="E12" s="101">
        <v>55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1.2903225806451613E-2</v>
      </c>
      <c r="R12" s="109">
        <f t="shared" si="14"/>
        <v>1.2932680164436711E-2</v>
      </c>
      <c r="S12" s="110">
        <f t="shared" si="15"/>
        <v>0</v>
      </c>
      <c r="T12" s="111">
        <f t="shared" si="19"/>
        <v>6.2657039941143328E-2</v>
      </c>
      <c r="U12" s="112">
        <f t="shared" si="20"/>
        <v>97243.9112189351</v>
      </c>
      <c r="V12" s="112">
        <f t="shared" si="21"/>
        <v>471133.24939658365</v>
      </c>
      <c r="W12" s="113">
        <f>SUM(V12:V$24)</f>
        <v>5012997.8521096157</v>
      </c>
      <c r="X12" s="114">
        <f t="shared" si="0"/>
        <v>471133.24939658365</v>
      </c>
      <c r="Y12" s="112">
        <f>SUM(X12:X$24)</f>
        <v>4886421.3912378494</v>
      </c>
      <c r="Z12" s="112">
        <f t="shared" si="1"/>
        <v>0</v>
      </c>
      <c r="AA12" s="113">
        <f>SUM(Z12:Z$24)</f>
        <v>126576.46087176587</v>
      </c>
      <c r="AB12" s="106">
        <f t="shared" si="2"/>
        <v>51.550763325668221</v>
      </c>
      <c r="AC12" s="107">
        <f t="shared" si="3"/>
        <v>50.249124392339098</v>
      </c>
      <c r="AD12" s="115">
        <f t="shared" si="16"/>
        <v>97.47503460791431</v>
      </c>
      <c r="AE12" s="107">
        <f t="shared" si="4"/>
        <v>1.3016389333291152</v>
      </c>
      <c r="AF12" s="116">
        <f t="shared" si="17"/>
        <v>2.5249653920856714</v>
      </c>
      <c r="AH12" s="117">
        <f t="shared" si="25"/>
        <v>1.8399595447317876E-3</v>
      </c>
      <c r="AI12" s="118">
        <f t="shared" si="18"/>
        <v>0</v>
      </c>
      <c r="AJ12" s="118">
        <f t="shared" si="22"/>
        <v>47599513295.919228</v>
      </c>
      <c r="AK12" s="118">
        <f>SUM(AJ12:AJ$24)/U12/U12</f>
        <v>7.2099128715641934</v>
      </c>
      <c r="AL12" s="118">
        <f t="shared" si="23"/>
        <v>45105573046.958496</v>
      </c>
      <c r="AM12" s="118">
        <f>SUM(AL12:AL$24)/U12/U12</f>
        <v>6.7498065253275765</v>
      </c>
      <c r="AN12" s="118">
        <f t="shared" si="24"/>
        <v>33551900.660637956</v>
      </c>
      <c r="AO12" s="119">
        <f>SUM(AN12:AN$24)/U12/U12</f>
        <v>2.7661233788935959E-2</v>
      </c>
      <c r="AP12" s="106">
        <f t="shared" si="5"/>
        <v>46.28791226494068</v>
      </c>
      <c r="AQ12" s="107">
        <f t="shared" si="6"/>
        <v>56.813614386395763</v>
      </c>
      <c r="AR12" s="107">
        <f t="shared" si="7"/>
        <v>45.156967997676972</v>
      </c>
      <c r="AS12" s="107">
        <f t="shared" si="8"/>
        <v>55.341280787001224</v>
      </c>
      <c r="AT12" s="107">
        <f t="shared" si="9"/>
        <v>0.97565826561463798</v>
      </c>
      <c r="AU12" s="120">
        <f t="shared" si="10"/>
        <v>1.6276196010435924</v>
      </c>
    </row>
    <row r="13" spans="1:47" ht="14.45" customHeight="1" x14ac:dyDescent="0.25">
      <c r="A13" s="75"/>
      <c r="B13" s="99" t="s">
        <v>74</v>
      </c>
      <c r="C13" s="100">
        <v>197</v>
      </c>
      <c r="D13" s="101">
        <v>0</v>
      </c>
      <c r="E13" s="101">
        <v>72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0</v>
      </c>
      <c r="R13" s="109">
        <f t="shared" si="14"/>
        <v>0</v>
      </c>
      <c r="S13" s="110">
        <f t="shared" si="15"/>
        <v>0</v>
      </c>
      <c r="T13" s="111">
        <f t="shared" si="19"/>
        <v>0</v>
      </c>
      <c r="U13" s="112">
        <f t="shared" si="20"/>
        <v>91150.895589657288</v>
      </c>
      <c r="V13" s="112">
        <f t="shared" si="21"/>
        <v>455754.47794828645</v>
      </c>
      <c r="W13" s="113">
        <f>SUM(V13:V$24)</f>
        <v>4541864.6027130317</v>
      </c>
      <c r="X13" s="114">
        <f t="shared" si="0"/>
        <v>455754.47794828645</v>
      </c>
      <c r="Y13" s="112">
        <f>SUM(X13:X$24)</f>
        <v>4415288.1418412654</v>
      </c>
      <c r="Z13" s="112">
        <f t="shared" si="1"/>
        <v>0</v>
      </c>
      <c r="AA13" s="113">
        <f>SUM(Z13:Z$24)</f>
        <v>126576.46087176587</v>
      </c>
      <c r="AB13" s="106">
        <f t="shared" si="2"/>
        <v>49.827975614848356</v>
      </c>
      <c r="AC13" s="107">
        <f t="shared" si="3"/>
        <v>48.439328141305275</v>
      </c>
      <c r="AD13" s="115">
        <f t="shared" si="16"/>
        <v>97.21311681558808</v>
      </c>
      <c r="AE13" s="107">
        <f t="shared" si="4"/>
        <v>1.3886474735430712</v>
      </c>
      <c r="AF13" s="116">
        <f t="shared" si="17"/>
        <v>2.7868831844119009</v>
      </c>
      <c r="AH13" s="117">
        <f t="shared" si="25"/>
        <v>0</v>
      </c>
      <c r="AI13" s="118">
        <f t="shared" si="18"/>
        <v>0</v>
      </c>
      <c r="AJ13" s="118">
        <f t="shared" si="22"/>
        <v>0</v>
      </c>
      <c r="AK13" s="118">
        <f>SUM(AJ13:AJ$24)/U13/U13</f>
        <v>2.4770037143825219</v>
      </c>
      <c r="AL13" s="118">
        <f t="shared" si="23"/>
        <v>0</v>
      </c>
      <c r="AM13" s="118">
        <f>SUM(AL13:AL$24)/U13/U13</f>
        <v>2.2534973550753623</v>
      </c>
      <c r="AN13" s="118">
        <f t="shared" si="24"/>
        <v>0</v>
      </c>
      <c r="AO13" s="119">
        <f>SUM(AN13:AN$24)/U13/U13</f>
        <v>2.744461455905212E-2</v>
      </c>
      <c r="AP13" s="106">
        <f t="shared" si="5"/>
        <v>46.743229682170607</v>
      </c>
      <c r="AQ13" s="107">
        <f t="shared" si="6"/>
        <v>52.912721547526104</v>
      </c>
      <c r="AR13" s="107">
        <f t="shared" si="7"/>
        <v>45.49704408988238</v>
      </c>
      <c r="AS13" s="107">
        <f t="shared" si="8"/>
        <v>51.38161219272817</v>
      </c>
      <c r="AT13" s="107">
        <f t="shared" si="9"/>
        <v>1.0639457160947097</v>
      </c>
      <c r="AU13" s="120">
        <f t="shared" si="10"/>
        <v>1.7133492309914327</v>
      </c>
    </row>
    <row r="14" spans="1:47" ht="14.45" customHeight="1" x14ac:dyDescent="0.25">
      <c r="A14" s="75"/>
      <c r="B14" s="99" t="s">
        <v>75</v>
      </c>
      <c r="C14" s="100">
        <v>263</v>
      </c>
      <c r="D14" s="101">
        <v>2</v>
      </c>
      <c r="E14" s="101">
        <v>83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7.6045627376425855E-3</v>
      </c>
      <c r="R14" s="109">
        <f t="shared" si="14"/>
        <v>7.5410426267857791E-3</v>
      </c>
      <c r="S14" s="110">
        <f t="shared" si="15"/>
        <v>0</v>
      </c>
      <c r="T14" s="111">
        <f t="shared" si="19"/>
        <v>3.7041795457450281E-2</v>
      </c>
      <c r="U14" s="112">
        <f t="shared" si="20"/>
        <v>91150.895589657288</v>
      </c>
      <c r="V14" s="112">
        <f t="shared" si="21"/>
        <v>447735.54497657222</v>
      </c>
      <c r="W14" s="113">
        <f>SUM(V14:V$24)</f>
        <v>4086110.1247647451</v>
      </c>
      <c r="X14" s="114">
        <f t="shared" si="0"/>
        <v>447735.54497657222</v>
      </c>
      <c r="Y14" s="112">
        <f>SUM(X14:X$24)</f>
        <v>3959533.6638929793</v>
      </c>
      <c r="Z14" s="112">
        <f t="shared" si="1"/>
        <v>0</v>
      </c>
      <c r="AA14" s="113">
        <f>SUM(Z14:Z$24)</f>
        <v>126576.46087176587</v>
      </c>
      <c r="AB14" s="106">
        <f t="shared" si="2"/>
        <v>44.827975614848356</v>
      </c>
      <c r="AC14" s="107">
        <f t="shared" si="3"/>
        <v>43.439328141305282</v>
      </c>
      <c r="AD14" s="115">
        <f t="shared" si="16"/>
        <v>96.902274852931086</v>
      </c>
      <c r="AE14" s="107">
        <f t="shared" si="4"/>
        <v>1.3886474735430712</v>
      </c>
      <c r="AF14" s="116">
        <f t="shared" si="17"/>
        <v>3.0977251470688985</v>
      </c>
      <c r="AH14" s="117">
        <f t="shared" si="25"/>
        <v>6.60634881396668E-4</v>
      </c>
      <c r="AI14" s="118">
        <f t="shared" si="18"/>
        <v>0</v>
      </c>
      <c r="AJ14" s="118">
        <f t="shared" si="22"/>
        <v>10542768035.954645</v>
      </c>
      <c r="AK14" s="118">
        <f>SUM(AJ14:AJ$24)/U14/U14</f>
        <v>2.4770037143825219</v>
      </c>
      <c r="AL14" s="118">
        <f t="shared" si="23"/>
        <v>9860383560.5106468</v>
      </c>
      <c r="AM14" s="118">
        <f>SUM(AL14:AL$24)/U14/U14</f>
        <v>2.2534973550753623</v>
      </c>
      <c r="AN14" s="118">
        <f t="shared" si="24"/>
        <v>11414385.133413633</v>
      </c>
      <c r="AO14" s="119">
        <f>SUM(AN14:AN$24)/U14/U14</f>
        <v>2.744461455905212E-2</v>
      </c>
      <c r="AP14" s="106">
        <f t="shared" si="5"/>
        <v>41.743229682170607</v>
      </c>
      <c r="AQ14" s="107">
        <f t="shared" si="6"/>
        <v>47.912721547526104</v>
      </c>
      <c r="AR14" s="107">
        <f t="shared" si="7"/>
        <v>40.497044089882387</v>
      </c>
      <c r="AS14" s="107">
        <f t="shared" si="8"/>
        <v>46.381612192728177</v>
      </c>
      <c r="AT14" s="107">
        <f t="shared" si="9"/>
        <v>1.0639457160947097</v>
      </c>
      <c r="AU14" s="120">
        <f t="shared" si="10"/>
        <v>1.7133492309914327</v>
      </c>
    </row>
    <row r="15" spans="1:47" ht="14.45" customHeight="1" x14ac:dyDescent="0.25">
      <c r="A15" s="75"/>
      <c r="B15" s="99" t="s">
        <v>76</v>
      </c>
      <c r="C15" s="100">
        <v>304</v>
      </c>
      <c r="D15" s="101">
        <v>1</v>
      </c>
      <c r="E15" s="101">
        <v>102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3.2894736842105261E-3</v>
      </c>
      <c r="R15" s="109">
        <f t="shared" si="14"/>
        <v>3.2290311179995843E-3</v>
      </c>
      <c r="S15" s="110">
        <f t="shared" si="15"/>
        <v>0</v>
      </c>
      <c r="T15" s="111">
        <f t="shared" si="19"/>
        <v>1.6024259294657645E-2</v>
      </c>
      <c r="U15" s="112">
        <f t="shared" si="20"/>
        <v>87774.5027594618</v>
      </c>
      <c r="V15" s="112">
        <f t="shared" si="21"/>
        <v>435586.19916571525</v>
      </c>
      <c r="W15" s="113">
        <f>SUM(V15:V$24)</f>
        <v>3638374.5797881726</v>
      </c>
      <c r="X15" s="114">
        <f t="shared" si="0"/>
        <v>435586.19916571525</v>
      </c>
      <c r="Y15" s="112">
        <f>SUM(X15:X$24)</f>
        <v>3511798.1189164068</v>
      </c>
      <c r="Z15" s="112">
        <f t="shared" si="1"/>
        <v>0</v>
      </c>
      <c r="AA15" s="113">
        <f>SUM(Z15:Z$24)</f>
        <v>126576.46087176587</v>
      </c>
      <c r="AB15" s="106">
        <f t="shared" si="2"/>
        <v>41.451383549945177</v>
      </c>
      <c r="AC15" s="107">
        <f t="shared" si="3"/>
        <v>40.009319432320524</v>
      </c>
      <c r="AD15" s="115">
        <f t="shared" si="16"/>
        <v>96.521071206496416</v>
      </c>
      <c r="AE15" s="107">
        <f t="shared" si="4"/>
        <v>1.442064117624652</v>
      </c>
      <c r="AF15" s="116">
        <f t="shared" si="17"/>
        <v>3.4789287935035871</v>
      </c>
      <c r="AH15" s="117">
        <f t="shared" si="25"/>
        <v>2.5266222654120579E-4</v>
      </c>
      <c r="AI15" s="118">
        <f t="shared" si="18"/>
        <v>0</v>
      </c>
      <c r="AJ15" s="118">
        <f t="shared" si="22"/>
        <v>3024823918.1453733</v>
      </c>
      <c r="AK15" s="118">
        <f>SUM(AJ15:AJ$24)/U15/U15</f>
        <v>1.3028178492212548</v>
      </c>
      <c r="AL15" s="118">
        <f t="shared" si="23"/>
        <v>2804089715.1099901</v>
      </c>
      <c r="AM15" s="118">
        <f>SUM(AL15:AL$24)/U15/U15</f>
        <v>1.1503568503529737</v>
      </c>
      <c r="AN15" s="118">
        <f t="shared" si="24"/>
        <v>4180973.6768505769</v>
      </c>
      <c r="AO15" s="119">
        <f>SUM(AN15:AN$24)/U15/U15</f>
        <v>2.8115081661701794E-2</v>
      </c>
      <c r="AP15" s="106">
        <f t="shared" si="5"/>
        <v>39.214219038880252</v>
      </c>
      <c r="AQ15" s="107">
        <f t="shared" si="6"/>
        <v>43.688548061010103</v>
      </c>
      <c r="AR15" s="107">
        <f t="shared" si="7"/>
        <v>37.907127510464676</v>
      </c>
      <c r="AS15" s="107">
        <f t="shared" si="8"/>
        <v>42.111511354176372</v>
      </c>
      <c r="AT15" s="107">
        <f t="shared" si="9"/>
        <v>1.1134200887551264</v>
      </c>
      <c r="AU15" s="120">
        <f t="shared" si="10"/>
        <v>1.7707081464941776</v>
      </c>
    </row>
    <row r="16" spans="1:47" ht="14.45" customHeight="1" x14ac:dyDescent="0.25">
      <c r="A16" s="75"/>
      <c r="B16" s="99" t="s">
        <v>77</v>
      </c>
      <c r="C16" s="100">
        <v>306</v>
      </c>
      <c r="D16" s="101">
        <v>0</v>
      </c>
      <c r="E16" s="101">
        <v>102</v>
      </c>
      <c r="F16" s="102">
        <v>0.3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0</v>
      </c>
      <c r="R16" s="109">
        <f t="shared" si="14"/>
        <v>0</v>
      </c>
      <c r="S16" s="110">
        <f t="shared" si="15"/>
        <v>2.9411764705882353E-3</v>
      </c>
      <c r="T16" s="111">
        <f t="shared" si="19"/>
        <v>0</v>
      </c>
      <c r="U16" s="112">
        <f t="shared" si="20"/>
        <v>86367.981367784538</v>
      </c>
      <c r="V16" s="112">
        <f t="shared" si="21"/>
        <v>431839.9068389227</v>
      </c>
      <c r="W16" s="113">
        <f>SUM(V16:V$24)</f>
        <v>3202788.3806224577</v>
      </c>
      <c r="X16" s="114">
        <f t="shared" si="0"/>
        <v>430569.78946586704</v>
      </c>
      <c r="Y16" s="112">
        <f>SUM(X16:X$24)</f>
        <v>3076211.9197506919</v>
      </c>
      <c r="Z16" s="112">
        <f t="shared" si="1"/>
        <v>1270.117373055655</v>
      </c>
      <c r="AA16" s="113">
        <f>SUM(Z16:Z$24)</f>
        <v>126576.46087176587</v>
      </c>
      <c r="AB16" s="106">
        <f t="shared" si="2"/>
        <v>37.083052421752043</v>
      </c>
      <c r="AC16" s="107">
        <f t="shared" si="3"/>
        <v>35.61750397582091</v>
      </c>
      <c r="AD16" s="115">
        <f t="shared" si="16"/>
        <v>96.047929309423637</v>
      </c>
      <c r="AE16" s="107">
        <f t="shared" si="4"/>
        <v>1.4655484459311352</v>
      </c>
      <c r="AF16" s="116">
        <f t="shared" si="17"/>
        <v>3.9520706905763752</v>
      </c>
      <c r="AH16" s="117">
        <f t="shared" si="25"/>
        <v>0</v>
      </c>
      <c r="AI16" s="118">
        <f t="shared" si="18"/>
        <v>2.8750254427030328E-5</v>
      </c>
      <c r="AJ16" s="118">
        <f t="shared" si="22"/>
        <v>0</v>
      </c>
      <c r="AK16" s="118">
        <f>SUM(AJ16:AJ$24)/U16/U16</f>
        <v>0.94009325620102535</v>
      </c>
      <c r="AL16" s="118">
        <f t="shared" si="23"/>
        <v>5361511.4697403284</v>
      </c>
      <c r="AM16" s="118">
        <f>SUM(AL16:AL$24)/U16/U16</f>
        <v>0.81221740562262801</v>
      </c>
      <c r="AN16" s="118">
        <f t="shared" si="24"/>
        <v>5361511.4697403284</v>
      </c>
      <c r="AO16" s="119">
        <f>SUM(AN16:AN$24)/U16/U16</f>
        <v>2.8477763278276769E-2</v>
      </c>
      <c r="AP16" s="106">
        <f t="shared" si="5"/>
        <v>35.182667657284107</v>
      </c>
      <c r="AQ16" s="107">
        <f t="shared" si="6"/>
        <v>38.98343718621998</v>
      </c>
      <c r="AR16" s="107">
        <f t="shared" si="7"/>
        <v>33.851091117670279</v>
      </c>
      <c r="AS16" s="107">
        <f t="shared" si="8"/>
        <v>37.38391683397154</v>
      </c>
      <c r="AT16" s="107">
        <f t="shared" si="9"/>
        <v>1.1347914725959869</v>
      </c>
      <c r="AU16" s="120">
        <f t="shared" si="10"/>
        <v>1.7963054192662835</v>
      </c>
    </row>
    <row r="17" spans="1:47" ht="14.45" customHeight="1" x14ac:dyDescent="0.25">
      <c r="A17" s="75"/>
      <c r="B17" s="99" t="s">
        <v>78</v>
      </c>
      <c r="C17" s="100">
        <v>369</v>
      </c>
      <c r="D17" s="101">
        <v>1</v>
      </c>
      <c r="E17" s="101">
        <v>129</v>
      </c>
      <c r="F17" s="102">
        <v>0.3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2.7100271002710027E-3</v>
      </c>
      <c r="R17" s="109">
        <f t="shared" si="14"/>
        <v>2.7795294011752534E-3</v>
      </c>
      <c r="S17" s="110">
        <f t="shared" si="15"/>
        <v>2.3255813953488372E-3</v>
      </c>
      <c r="T17" s="111">
        <f t="shared" si="19"/>
        <v>1.3809598493345466E-2</v>
      </c>
      <c r="U17" s="112">
        <f t="shared" si="20"/>
        <v>86367.981367784538</v>
      </c>
      <c r="V17" s="112">
        <f t="shared" si="21"/>
        <v>429103.98604365927</v>
      </c>
      <c r="W17" s="113">
        <f>SUM(V17:V$24)</f>
        <v>2770948.473783535</v>
      </c>
      <c r="X17" s="114">
        <f t="shared" si="0"/>
        <v>428106.06979704608</v>
      </c>
      <c r="Y17" s="112">
        <f>SUM(X17:X$24)</f>
        <v>2645642.1302848249</v>
      </c>
      <c r="Z17" s="112">
        <f t="shared" si="1"/>
        <v>997.91624661316109</v>
      </c>
      <c r="AA17" s="113">
        <f>SUM(Z17:Z$24)</f>
        <v>125306.34349871022</v>
      </c>
      <c r="AB17" s="106">
        <f t="shared" si="2"/>
        <v>32.083052421752043</v>
      </c>
      <c r="AC17" s="107">
        <f t="shared" si="3"/>
        <v>30.632209858173848</v>
      </c>
      <c r="AD17" s="115">
        <f t="shared" si="16"/>
        <v>95.477853713836353</v>
      </c>
      <c r="AE17" s="107">
        <f t="shared" si="4"/>
        <v>1.4508425635781941</v>
      </c>
      <c r="AF17" s="116">
        <f t="shared" si="17"/>
        <v>4.5221462861636414</v>
      </c>
      <c r="AH17" s="117">
        <f t="shared" si="25"/>
        <v>1.8807145092108045E-4</v>
      </c>
      <c r="AI17" s="118">
        <f t="shared" si="18"/>
        <v>1.798583772498019E-5</v>
      </c>
      <c r="AJ17" s="118">
        <f t="shared" si="22"/>
        <v>1244857395.8118074</v>
      </c>
      <c r="AK17" s="118">
        <f>SUM(AJ17:AJ$24)/U17/U17</f>
        <v>0.94009325620102535</v>
      </c>
      <c r="AL17" s="118">
        <f t="shared" si="23"/>
        <v>1128752624.6181357</v>
      </c>
      <c r="AM17" s="118">
        <f>SUM(AL17:AL$24)/U17/U17</f>
        <v>0.81149864926195214</v>
      </c>
      <c r="AN17" s="118">
        <f t="shared" si="24"/>
        <v>6321771.6672647744</v>
      </c>
      <c r="AO17" s="119">
        <f>SUM(AN17:AN$24)/U17/U17</f>
        <v>2.7759006917601012E-2</v>
      </c>
      <c r="AP17" s="106">
        <f t="shared" si="5"/>
        <v>30.182667657284107</v>
      </c>
      <c r="AQ17" s="107">
        <f t="shared" si="6"/>
        <v>33.98343718621998</v>
      </c>
      <c r="AR17" s="107">
        <f t="shared" si="7"/>
        <v>28.8665787497583</v>
      </c>
      <c r="AS17" s="107">
        <f t="shared" si="8"/>
        <v>32.397840966589399</v>
      </c>
      <c r="AT17" s="107">
        <f t="shared" si="9"/>
        <v>1.124286288221777</v>
      </c>
      <c r="AU17" s="120">
        <f t="shared" si="10"/>
        <v>1.7773988389346111</v>
      </c>
    </row>
    <row r="18" spans="1:47" ht="14.45" customHeight="1" x14ac:dyDescent="0.25">
      <c r="A18" s="75"/>
      <c r="B18" s="99" t="s">
        <v>79</v>
      </c>
      <c r="C18" s="100">
        <v>415</v>
      </c>
      <c r="D18" s="101">
        <v>4</v>
      </c>
      <c r="E18" s="101">
        <v>130</v>
      </c>
      <c r="F18" s="102">
        <v>0.6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9.6385542168674707E-3</v>
      </c>
      <c r="R18" s="109">
        <f t="shared" si="14"/>
        <v>9.5677601000723565E-3</v>
      </c>
      <c r="S18" s="110">
        <f t="shared" si="15"/>
        <v>4.6153846153846149E-3</v>
      </c>
      <c r="T18" s="111">
        <f t="shared" si="19"/>
        <v>4.6797666195910845E-2</v>
      </c>
      <c r="U18" s="112">
        <f t="shared" si="20"/>
        <v>85175.274222414693</v>
      </c>
      <c r="V18" s="112">
        <f t="shared" si="21"/>
        <v>416607.85905110522</v>
      </c>
      <c r="W18" s="113">
        <f>SUM(V18:V$24)</f>
        <v>2341844.4877398754</v>
      </c>
      <c r="X18" s="114">
        <f t="shared" si="0"/>
        <v>414685.05354779243</v>
      </c>
      <c r="Y18" s="112">
        <f>SUM(X18:X$24)</f>
        <v>2217536.0604877789</v>
      </c>
      <c r="Z18" s="112">
        <f t="shared" si="1"/>
        <v>1922.8055033127932</v>
      </c>
      <c r="AA18" s="113">
        <f>SUM(Z18:Z$24)</f>
        <v>124308.42725209706</v>
      </c>
      <c r="AB18" s="106">
        <f t="shared" si="2"/>
        <v>27.494416767296965</v>
      </c>
      <c r="AC18" s="107">
        <f t="shared" si="3"/>
        <v>26.03497412520467</v>
      </c>
      <c r="AD18" s="115">
        <f t="shared" si="16"/>
        <v>94.691858152713323</v>
      </c>
      <c r="AE18" s="107">
        <f t="shared" si="4"/>
        <v>1.4594426420922997</v>
      </c>
      <c r="AF18" s="116">
        <f t="shared" si="17"/>
        <v>5.3081418472866941</v>
      </c>
      <c r="AH18" s="117">
        <f t="shared" si="25"/>
        <v>5.218834158481014E-4</v>
      </c>
      <c r="AI18" s="118">
        <f t="shared" si="18"/>
        <v>3.5339098771051432E-5</v>
      </c>
      <c r="AJ18" s="118">
        <f t="shared" si="22"/>
        <v>2566981676.9419847</v>
      </c>
      <c r="AK18" s="118">
        <f>SUM(AJ18:AJ$24)/U18/U18</f>
        <v>0.79501557872239925</v>
      </c>
      <c r="AL18" s="118">
        <f t="shared" si="23"/>
        <v>2282508542.2211857</v>
      </c>
      <c r="AM18" s="118">
        <f>SUM(AL18:AL$24)/U18/U18</f>
        <v>0.67879813790583732</v>
      </c>
      <c r="AN18" s="118">
        <f t="shared" si="24"/>
        <v>14859747.20017009</v>
      </c>
      <c r="AO18" s="119">
        <f>SUM(AN18:AN$24)/U18/U18</f>
        <v>2.767047899492539E-2</v>
      </c>
      <c r="AP18" s="106">
        <f t="shared" si="5"/>
        <v>25.746809303585515</v>
      </c>
      <c r="AQ18" s="107">
        <f t="shared" si="6"/>
        <v>29.242024231008415</v>
      </c>
      <c r="AR18" s="107">
        <f t="shared" si="7"/>
        <v>24.420145674074625</v>
      </c>
      <c r="AS18" s="107">
        <f t="shared" si="8"/>
        <v>27.649802576334714</v>
      </c>
      <c r="AT18" s="107">
        <f t="shared" si="9"/>
        <v>1.1334075027178676</v>
      </c>
      <c r="AU18" s="120">
        <f t="shared" si="10"/>
        <v>1.7854777814667318</v>
      </c>
    </row>
    <row r="19" spans="1:47" ht="14.45" customHeight="1" x14ac:dyDescent="0.25">
      <c r="A19" s="75"/>
      <c r="B19" s="99" t="s">
        <v>80</v>
      </c>
      <c r="C19" s="100">
        <v>623</v>
      </c>
      <c r="D19" s="101">
        <v>6</v>
      </c>
      <c r="E19" s="101">
        <v>208</v>
      </c>
      <c r="F19" s="102">
        <v>1.8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9.630818619582664E-3</v>
      </c>
      <c r="R19" s="109">
        <f t="shared" si="14"/>
        <v>9.6279807114586675E-3</v>
      </c>
      <c r="S19" s="110">
        <f t="shared" si="15"/>
        <v>8.6538461538461543E-3</v>
      </c>
      <c r="T19" s="111">
        <f t="shared" si="19"/>
        <v>4.708883806826436E-2</v>
      </c>
      <c r="U19" s="112">
        <f t="shared" si="20"/>
        <v>81189.270171208962</v>
      </c>
      <c r="V19" s="112">
        <f t="shared" si="21"/>
        <v>397083.09671025636</v>
      </c>
      <c r="W19" s="113">
        <f>SUM(V19:V$24)</f>
        <v>1925236.6286887706</v>
      </c>
      <c r="X19" s="114">
        <f t="shared" si="0"/>
        <v>393646.800681033</v>
      </c>
      <c r="Y19" s="112">
        <f>SUM(X19:X$24)</f>
        <v>1802851.0069399863</v>
      </c>
      <c r="Z19" s="112">
        <f t="shared" si="1"/>
        <v>3436.2960292233724</v>
      </c>
      <c r="AA19" s="113">
        <f>SUM(Z19:Z$24)</f>
        <v>122385.62174878427</v>
      </c>
      <c r="AB19" s="106">
        <f t="shared" si="2"/>
        <v>23.71294414432969</v>
      </c>
      <c r="AC19" s="107">
        <f t="shared" si="3"/>
        <v>22.205532863372216</v>
      </c>
      <c r="AD19" s="115">
        <f t="shared" si="16"/>
        <v>93.643086780862973</v>
      </c>
      <c r="AE19" s="107">
        <f t="shared" si="4"/>
        <v>1.5074112809574707</v>
      </c>
      <c r="AF19" s="116">
        <f t="shared" si="17"/>
        <v>6.3569132191370139</v>
      </c>
      <c r="AH19" s="117">
        <f t="shared" si="25"/>
        <v>3.5215763787319537E-4</v>
      </c>
      <c r="AI19" s="118">
        <f t="shared" si="18"/>
        <v>4.1244986060537103E-5</v>
      </c>
      <c r="AJ19" s="118">
        <f t="shared" si="22"/>
        <v>1130735487.0627015</v>
      </c>
      <c r="AK19" s="118">
        <f>SUM(AJ19:AJ$24)/U19/U19</f>
        <v>0.48556825222050115</v>
      </c>
      <c r="AL19" s="118">
        <f t="shared" si="23"/>
        <v>983275282.21698558</v>
      </c>
      <c r="AM19" s="118">
        <f>SUM(AL19:AL$24)/U19/U19</f>
        <v>0.4008155273782153</v>
      </c>
      <c r="AN19" s="118">
        <f t="shared" si="24"/>
        <v>12134711.909883939</v>
      </c>
      <c r="AO19" s="119">
        <f>SUM(AN19:AN$24)/U19/U19</f>
        <v>2.8199837405668626E-2</v>
      </c>
      <c r="AP19" s="106">
        <f t="shared" si="5"/>
        <v>22.347162683871876</v>
      </c>
      <c r="AQ19" s="107">
        <f t="shared" si="6"/>
        <v>25.078725604787504</v>
      </c>
      <c r="AR19" s="107">
        <f t="shared" si="7"/>
        <v>20.964656991265681</v>
      </c>
      <c r="AS19" s="107">
        <f t="shared" si="8"/>
        <v>23.446408735478752</v>
      </c>
      <c r="AT19" s="107">
        <f t="shared" si="9"/>
        <v>1.178272259603854</v>
      </c>
      <c r="AU19" s="120">
        <f t="shared" si="10"/>
        <v>1.8365503023110874</v>
      </c>
    </row>
    <row r="20" spans="1:47" ht="14.45" customHeight="1" x14ac:dyDescent="0.25">
      <c r="A20" s="75"/>
      <c r="B20" s="99" t="s">
        <v>81</v>
      </c>
      <c r="C20" s="100">
        <v>755</v>
      </c>
      <c r="D20" s="101">
        <v>7</v>
      </c>
      <c r="E20" s="101">
        <v>257</v>
      </c>
      <c r="F20" s="102">
        <v>3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9.2715231788079479E-3</v>
      </c>
      <c r="R20" s="109">
        <f t="shared" si="14"/>
        <v>9.0955609695619142E-3</v>
      </c>
      <c r="S20" s="110">
        <f t="shared" si="15"/>
        <v>1.1673151750972763E-2</v>
      </c>
      <c r="T20" s="111">
        <f t="shared" si="19"/>
        <v>4.4539962185695239E-2</v>
      </c>
      <c r="U20" s="112">
        <f t="shared" si="20"/>
        <v>77366.161775236338</v>
      </c>
      <c r="V20" s="112">
        <f t="shared" si="21"/>
        <v>378853.589289653</v>
      </c>
      <c r="W20" s="113">
        <f>SUM(V20:V$24)</f>
        <v>1528153.531978514</v>
      </c>
      <c r="X20" s="114">
        <f t="shared" si="0"/>
        <v>374431.17385047418</v>
      </c>
      <c r="Y20" s="112">
        <f>SUM(X20:X$24)</f>
        <v>1409204.2062589531</v>
      </c>
      <c r="Z20" s="112">
        <f t="shared" si="1"/>
        <v>4422.4154391788288</v>
      </c>
      <c r="AA20" s="113">
        <f>SUM(Z20:Z$24)</f>
        <v>118949.32571956089</v>
      </c>
      <c r="AB20" s="106">
        <f t="shared" si="2"/>
        <v>19.752221086243047</v>
      </c>
      <c r="AC20" s="107">
        <f t="shared" si="3"/>
        <v>18.214735924899102</v>
      </c>
      <c r="AD20" s="115">
        <f t="shared" si="16"/>
        <v>92.216140379196304</v>
      </c>
      <c r="AE20" s="107">
        <f t="shared" si="4"/>
        <v>1.5374851613439438</v>
      </c>
      <c r="AF20" s="116">
        <f t="shared" si="17"/>
        <v>7.7838596208036863</v>
      </c>
      <c r="AH20" s="117">
        <f t="shared" si="25"/>
        <v>2.7077849826976285E-4</v>
      </c>
      <c r="AI20" s="118">
        <f t="shared" si="18"/>
        <v>4.4890619763313321E-5</v>
      </c>
      <c r="AJ20" s="118">
        <f t="shared" si="22"/>
        <v>517150273.81930065</v>
      </c>
      <c r="AK20" s="118">
        <f>SUM(AJ20:AJ$24)/U20/U20</f>
        <v>0.34583170017742165</v>
      </c>
      <c r="AL20" s="118">
        <f t="shared" si="23"/>
        <v>436346177.10916692</v>
      </c>
      <c r="AM20" s="118">
        <f>SUM(AL20:AL$24)/U20/U20</f>
        <v>0.2771319176925543</v>
      </c>
      <c r="AN20" s="118">
        <f t="shared" si="24"/>
        <v>10470540.639803041</v>
      </c>
      <c r="AO20" s="119">
        <f>SUM(AN20:AN$24)/U20/U20</f>
        <v>2.9028388786576605E-2</v>
      </c>
      <c r="AP20" s="106">
        <f t="shared" si="5"/>
        <v>18.599594928548548</v>
      </c>
      <c r="AQ20" s="107">
        <f t="shared" si="6"/>
        <v>20.904847243937546</v>
      </c>
      <c r="AR20" s="107">
        <f t="shared" si="7"/>
        <v>17.182926846140965</v>
      </c>
      <c r="AS20" s="107">
        <f t="shared" si="8"/>
        <v>19.246545003657239</v>
      </c>
      <c r="AT20" s="107">
        <f t="shared" si="9"/>
        <v>1.2035458579331104</v>
      </c>
      <c r="AU20" s="120">
        <f t="shared" si="10"/>
        <v>1.8714244647547771</v>
      </c>
    </row>
    <row r="21" spans="1:47" ht="14.45" customHeight="1" x14ac:dyDescent="0.25">
      <c r="A21" s="75"/>
      <c r="B21" s="99" t="s">
        <v>82</v>
      </c>
      <c r="C21" s="100">
        <v>860</v>
      </c>
      <c r="D21" s="101">
        <v>18</v>
      </c>
      <c r="E21" s="101">
        <v>295</v>
      </c>
      <c r="F21" s="102">
        <v>9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2.0930232558139535E-2</v>
      </c>
      <c r="R21" s="109">
        <f t="shared" si="14"/>
        <v>2.1126896191375807E-2</v>
      </c>
      <c r="S21" s="110">
        <f t="shared" si="15"/>
        <v>3.0508474576271188E-2</v>
      </c>
      <c r="T21" s="111">
        <f t="shared" si="19"/>
        <v>0.10063585399039708</v>
      </c>
      <c r="U21" s="112">
        <f t="shared" si="20"/>
        <v>73920.275855314932</v>
      </c>
      <c r="V21" s="112">
        <f t="shared" si="21"/>
        <v>352111.83036635676</v>
      </c>
      <c r="W21" s="113">
        <f>SUM(V21:V$24)</f>
        <v>1149299.9426888612</v>
      </c>
      <c r="X21" s="114">
        <f t="shared" si="0"/>
        <v>341369.43554162048</v>
      </c>
      <c r="Y21" s="112">
        <f>SUM(X21:X$24)</f>
        <v>1034773.0324084789</v>
      </c>
      <c r="Z21" s="112">
        <f t="shared" si="1"/>
        <v>10742.394824736308</v>
      </c>
      <c r="AA21" s="113">
        <f>SUM(Z21:Z$24)</f>
        <v>114526.91028038206</v>
      </c>
      <c r="AB21" s="106">
        <f t="shared" si="2"/>
        <v>15.54783081354296</v>
      </c>
      <c r="AC21" s="107">
        <f t="shared" si="3"/>
        <v>13.99850068787423</v>
      </c>
      <c r="AD21" s="115">
        <f t="shared" si="16"/>
        <v>90.035072131610903</v>
      </c>
      <c r="AE21" s="107">
        <f t="shared" si="4"/>
        <v>1.5493301256687271</v>
      </c>
      <c r="AF21" s="116">
        <f t="shared" si="17"/>
        <v>9.9649278683890792</v>
      </c>
      <c r="AH21" s="117">
        <f t="shared" si="25"/>
        <v>5.0602099658295335E-4</v>
      </c>
      <c r="AI21" s="118">
        <f t="shared" si="18"/>
        <v>1.0026341544169561E-4</v>
      </c>
      <c r="AJ21" s="118">
        <f t="shared" si="22"/>
        <v>568759640.47720778</v>
      </c>
      <c r="AK21" s="118">
        <f>SUM(AJ21:AJ$24)/U21/U21</f>
        <v>0.28418273056694204</v>
      </c>
      <c r="AL21" s="118">
        <f t="shared" si="23"/>
        <v>459057967.90920466</v>
      </c>
      <c r="AM21" s="118">
        <f>SUM(AL21:AL$24)/U21/U21</f>
        <v>0.22371649647744843</v>
      </c>
      <c r="AN21" s="118">
        <f t="shared" si="24"/>
        <v>19802862.941440228</v>
      </c>
      <c r="AO21" s="119">
        <f>SUM(AN21:AN$24)/U21/U21</f>
        <v>2.9881653877278553E-2</v>
      </c>
      <c r="AP21" s="106">
        <f t="shared" si="5"/>
        <v>14.502978490127845</v>
      </c>
      <c r="AQ21" s="107">
        <f t="shared" si="6"/>
        <v>16.592683136958076</v>
      </c>
      <c r="AR21" s="107">
        <f t="shared" si="7"/>
        <v>13.071446594054583</v>
      </c>
      <c r="AS21" s="107">
        <f t="shared" si="8"/>
        <v>14.925554781693878</v>
      </c>
      <c r="AT21" s="107">
        <f t="shared" si="9"/>
        <v>1.210518435293449</v>
      </c>
      <c r="AU21" s="120">
        <f t="shared" si="10"/>
        <v>1.8881418160440051</v>
      </c>
    </row>
    <row r="22" spans="1:47" ht="14.45" customHeight="1" x14ac:dyDescent="0.25">
      <c r="A22" s="75"/>
      <c r="B22" s="99" t="s">
        <v>83</v>
      </c>
      <c r="C22" s="100">
        <v>465</v>
      </c>
      <c r="D22" s="101">
        <v>14</v>
      </c>
      <c r="E22" s="101">
        <v>143</v>
      </c>
      <c r="F22" s="102">
        <v>6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3.0107526881720432E-2</v>
      </c>
      <c r="R22" s="109">
        <f t="shared" si="14"/>
        <v>2.9384676409980923E-2</v>
      </c>
      <c r="S22" s="110">
        <f t="shared" si="15"/>
        <v>4.195804195804196E-2</v>
      </c>
      <c r="T22" s="111">
        <f t="shared" si="19"/>
        <v>0.13743623005138311</v>
      </c>
      <c r="U22" s="112">
        <f t="shared" si="20"/>
        <v>66481.245767409579</v>
      </c>
      <c r="V22" s="112">
        <f t="shared" si="21"/>
        <v>310942.05904846219</v>
      </c>
      <c r="W22" s="113">
        <f>SUM(V22:V$24)</f>
        <v>797188.11232250428</v>
      </c>
      <c r="X22" s="114">
        <f t="shared" si="0"/>
        <v>297895.53908838687</v>
      </c>
      <c r="Y22" s="112">
        <f>SUM(X22:X$24)</f>
        <v>693403.59686685854</v>
      </c>
      <c r="Z22" s="112">
        <f t="shared" si="1"/>
        <v>13046.519960075337</v>
      </c>
      <c r="AA22" s="113">
        <f>SUM(Z22:Z$24)</f>
        <v>103784.51545564576</v>
      </c>
      <c r="AB22" s="106">
        <f t="shared" si="2"/>
        <v>11.99117289575975</v>
      </c>
      <c r="AC22" s="107">
        <f t="shared" si="3"/>
        <v>10.430063228550068</v>
      </c>
      <c r="AD22" s="115">
        <f t="shared" si="16"/>
        <v>86.98117623037767</v>
      </c>
      <c r="AE22" s="107">
        <f t="shared" si="4"/>
        <v>1.5611096672096807</v>
      </c>
      <c r="AF22" s="116">
        <f t="shared" si="17"/>
        <v>13.018823769622331</v>
      </c>
      <c r="AH22" s="117">
        <f t="shared" si="25"/>
        <v>1.1637659450210018E-3</v>
      </c>
      <c r="AI22" s="118">
        <f t="shared" si="18"/>
        <v>2.8110185086076332E-4</v>
      </c>
      <c r="AJ22" s="118">
        <f t="shared" si="22"/>
        <v>603124246.37378097</v>
      </c>
      <c r="AK22" s="118">
        <f>SUM(AJ22:AJ$24)/U22/U22</f>
        <v>0.22265339272133877</v>
      </c>
      <c r="AL22" s="118">
        <f t="shared" si="23"/>
        <v>457591340.59572792</v>
      </c>
      <c r="AM22" s="118">
        <f>SUM(AL22:AL$24)/U22/U22</f>
        <v>0.17271888138014665</v>
      </c>
      <c r="AN22" s="118">
        <f t="shared" si="24"/>
        <v>41711117.389450513</v>
      </c>
      <c r="AO22" s="119">
        <f>SUM(AN22:AN$24)/U22/U22</f>
        <v>3.2462580183480721E-2</v>
      </c>
      <c r="AP22" s="106">
        <f t="shared" si="5"/>
        <v>11.066324111645127</v>
      </c>
      <c r="AQ22" s="107">
        <f t="shared" si="6"/>
        <v>12.916021679874373</v>
      </c>
      <c r="AR22" s="107">
        <f t="shared" si="7"/>
        <v>9.6154977893679412</v>
      </c>
      <c r="AS22" s="107">
        <f t="shared" si="8"/>
        <v>11.244628667732195</v>
      </c>
      <c r="AT22" s="107">
        <f t="shared" si="9"/>
        <v>1.2079691172400411</v>
      </c>
      <c r="AU22" s="120">
        <f t="shared" si="10"/>
        <v>1.9142502171793203</v>
      </c>
    </row>
    <row r="23" spans="1:47" ht="14.45" customHeight="1" x14ac:dyDescent="0.25">
      <c r="A23" s="75"/>
      <c r="B23" s="99" t="s">
        <v>84</v>
      </c>
      <c r="C23" s="100">
        <v>471</v>
      </c>
      <c r="D23" s="101">
        <v>28</v>
      </c>
      <c r="E23" s="101">
        <v>153</v>
      </c>
      <c r="F23" s="102">
        <v>13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5.9447983014861996E-2</v>
      </c>
      <c r="R23" s="109">
        <f t="shared" si="14"/>
        <v>6.0363677654277949E-2</v>
      </c>
      <c r="S23" s="110">
        <f t="shared" si="15"/>
        <v>8.4967320261437912E-2</v>
      </c>
      <c r="T23" s="111">
        <f>5*R23/(1+5*(1-O23)*R23)</f>
        <v>0.26399644852257959</v>
      </c>
      <c r="U23" s="112">
        <f t="shared" si="20"/>
        <v>57344.31398001733</v>
      </c>
      <c r="V23" s="112">
        <f>5*U23*((1-T23)+O23*T23)</f>
        <v>250791.46635817035</v>
      </c>
      <c r="W23" s="113">
        <f>SUM(V23:V$24)</f>
        <v>486246.05327404209</v>
      </c>
      <c r="X23" s="114">
        <f t="shared" si="0"/>
        <v>229482.38751728006</v>
      </c>
      <c r="Y23" s="112">
        <f>SUM(X23:X$24)</f>
        <v>395508.05777847162</v>
      </c>
      <c r="Z23" s="112">
        <f t="shared" si="1"/>
        <v>21309.078840890292</v>
      </c>
      <c r="AA23" s="113">
        <f>SUM(Z23:Z$24)</f>
        <v>90737.995495570416</v>
      </c>
      <c r="AB23" s="106">
        <f t="shared" si="2"/>
        <v>8.4794118113172186</v>
      </c>
      <c r="AC23" s="107">
        <f t="shared" si="3"/>
        <v>6.8970754086672583</v>
      </c>
      <c r="AD23" s="115">
        <f t="shared" si="16"/>
        <v>81.339078253776236</v>
      </c>
      <c r="AE23" s="107">
        <f t="shared" si="4"/>
        <v>1.5823364026499598</v>
      </c>
      <c r="AF23" s="116">
        <f t="shared" si="17"/>
        <v>18.660921746223746</v>
      </c>
      <c r="AH23" s="117">
        <f>IF(D23=0,0,T23*T23*(1-T23)/D23)</f>
        <v>1.8319686926377299E-3</v>
      </c>
      <c r="AI23" s="118">
        <f t="shared" si="18"/>
        <v>5.0815604411129508E-4</v>
      </c>
      <c r="AJ23" s="118">
        <f t="shared" si="22"/>
        <v>380949430.66270584</v>
      </c>
      <c r="AK23" s="118">
        <f>SUM(AJ23:AJ$24)/U23/U23</f>
        <v>0.11584748388963217</v>
      </c>
      <c r="AL23" s="118">
        <f t="shared" si="23"/>
        <v>256523369.75092763</v>
      </c>
      <c r="AM23" s="118">
        <f>SUM(AL23:AL$24)/U23/U23</f>
        <v>9.2989519499714582E-2</v>
      </c>
      <c r="AN23" s="118">
        <f t="shared" si="24"/>
        <v>52504958.765352622</v>
      </c>
      <c r="AO23" s="119">
        <f>SUM(AN23:AN$24)/U23/U23</f>
        <v>3.0947112614570033E-2</v>
      </c>
      <c r="AP23" s="106">
        <f t="shared" si="5"/>
        <v>7.8122988567807239</v>
      </c>
      <c r="AQ23" s="107">
        <f t="shared" si="6"/>
        <v>9.1465247658537123</v>
      </c>
      <c r="AR23" s="107">
        <f t="shared" si="7"/>
        <v>6.2993894224586944</v>
      </c>
      <c r="AS23" s="107">
        <f t="shared" si="8"/>
        <v>7.4947613948758223</v>
      </c>
      <c r="AT23" s="107">
        <f t="shared" si="9"/>
        <v>1.2375372903829294</v>
      </c>
      <c r="AU23" s="120">
        <f t="shared" si="10"/>
        <v>1.9271355149169902</v>
      </c>
    </row>
    <row r="24" spans="1:47" ht="14.45" customHeight="1" x14ac:dyDescent="0.25">
      <c r="A24" s="51"/>
      <c r="B24" s="121" t="s">
        <v>85</v>
      </c>
      <c r="C24" s="122">
        <v>687</v>
      </c>
      <c r="D24" s="123">
        <v>110</v>
      </c>
      <c r="E24" s="123">
        <v>234</v>
      </c>
      <c r="F24" s="124">
        <v>69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0.16011644832605532</v>
      </c>
      <c r="R24" s="131">
        <f t="shared" si="14"/>
        <v>0.17925163106467393</v>
      </c>
      <c r="S24" s="132">
        <f t="shared" si="15"/>
        <v>0.29487179487179488</v>
      </c>
      <c r="T24" s="128">
        <v>1</v>
      </c>
      <c r="U24" s="133">
        <f>U23*(1-T23)</f>
        <v>42205.618746329041</v>
      </c>
      <c r="V24" s="133">
        <f>U24/R24</f>
        <v>235454.58691587174</v>
      </c>
      <c r="W24" s="134">
        <f>SUM(V24:V$24)</f>
        <v>235454.58691587174</v>
      </c>
      <c r="X24" s="128">
        <f t="shared" si="0"/>
        <v>166025.67026119158</v>
      </c>
      <c r="Y24" s="133">
        <f>SUM(X24:X$24)</f>
        <v>166025.67026119158</v>
      </c>
      <c r="Z24" s="133">
        <f t="shared" si="1"/>
        <v>69428.916654680128</v>
      </c>
      <c r="AA24" s="134">
        <f>SUM(Z24:Z$24)</f>
        <v>69428.916654680128</v>
      </c>
      <c r="AB24" s="135">
        <f t="shared" si="2"/>
        <v>5.5787497946905731</v>
      </c>
      <c r="AC24" s="129">
        <f t="shared" si="3"/>
        <v>3.9337338295895061</v>
      </c>
      <c r="AD24" s="136">
        <f t="shared" si="16"/>
        <v>70.512820512820511</v>
      </c>
      <c r="AE24" s="129">
        <f t="shared" si="4"/>
        <v>1.6450159651010665</v>
      </c>
      <c r="AF24" s="137">
        <f t="shared" si="17"/>
        <v>29.487179487179489</v>
      </c>
      <c r="AH24" s="138">
        <f>0</f>
        <v>0</v>
      </c>
      <c r="AI24" s="139">
        <f t="shared" si="18"/>
        <v>8.885573481234231E-4</v>
      </c>
      <c r="AJ24" s="139">
        <v>0</v>
      </c>
      <c r="AK24" s="139">
        <f>(1-R24)/R24/R24/D24</f>
        <v>0.23221544979154124</v>
      </c>
      <c r="AL24" s="139">
        <f>V24*V24*AI24</f>
        <v>49260608.645733669</v>
      </c>
      <c r="AM24" s="139">
        <f>(1-S24)*(1-S24)*(1-R24)/R24/R24/D24+AI24/R24/R24</f>
        <v>0.1431129461497152</v>
      </c>
      <c r="AN24" s="139">
        <f>V24*V24*AI24</f>
        <v>49260608.645733669</v>
      </c>
      <c r="AO24" s="140">
        <f>S24*S24*(1-R24)/R24/R24/D24+AI24/R24/R24</f>
        <v>4.7845069312159864E-2</v>
      </c>
      <c r="AP24" s="135">
        <f t="shared" si="5"/>
        <v>4.6342505242201373</v>
      </c>
      <c r="AQ24" s="129">
        <f t="shared" si="6"/>
        <v>6.5232490651610089</v>
      </c>
      <c r="AR24" s="129">
        <f t="shared" si="7"/>
        <v>3.1922605030775228</v>
      </c>
      <c r="AS24" s="129">
        <f t="shared" si="8"/>
        <v>4.6752071561014894</v>
      </c>
      <c r="AT24" s="129">
        <f t="shared" si="9"/>
        <v>1.2162950555694771</v>
      </c>
      <c r="AU24" s="141">
        <f t="shared" si="10"/>
        <v>2.0737368746326559</v>
      </c>
    </row>
    <row r="25" spans="1:47" ht="14.45" customHeight="1" x14ac:dyDescent="0.15">
      <c r="A25" s="75" t="s">
        <v>86</v>
      </c>
      <c r="B25" s="76" t="s">
        <v>68</v>
      </c>
      <c r="C25" s="142">
        <v>161</v>
      </c>
      <c r="D25" s="78">
        <v>0</v>
      </c>
      <c r="E25" s="78">
        <v>53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8432761.3311409429</v>
      </c>
      <c r="X25" s="153">
        <f t="shared" si="0"/>
        <v>500000</v>
      </c>
      <c r="Y25" s="151">
        <f>SUM(X25:X$42)</f>
        <v>8198559.3094823807</v>
      </c>
      <c r="Z25" s="151">
        <f t="shared" si="1"/>
        <v>0</v>
      </c>
      <c r="AA25" s="152">
        <f>SUM(Z25:Z$42)</f>
        <v>234202.02165856276</v>
      </c>
      <c r="AB25" s="146">
        <f t="shared" si="2"/>
        <v>84.327613311409422</v>
      </c>
      <c r="AC25" s="147">
        <f t="shared" si="3"/>
        <v>81.985593094823813</v>
      </c>
      <c r="AD25" s="93">
        <f t="shared" si="16"/>
        <v>97.222712555688162</v>
      </c>
      <c r="AE25" s="147">
        <f t="shared" si="4"/>
        <v>2.3420202165856274</v>
      </c>
      <c r="AF25" s="94">
        <f t="shared" si="17"/>
        <v>2.777287444311856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3.8580257744173401</v>
      </c>
      <c r="AL25" s="96">
        <f>U25*U25*((1-O25)*5*(1-S25)+AC26)^2*AH25+V25*V25*AI25</f>
        <v>0</v>
      </c>
      <c r="AM25" s="96">
        <f>SUM(AL25:AL$42)/U25/U25</f>
        <v>3.4230033377212181</v>
      </c>
      <c r="AN25" s="96">
        <f>U25*U25*((1-O25)*5*S25+AE26)^2*AH25+V25*V25*AI25</f>
        <v>0</v>
      </c>
      <c r="AO25" s="97">
        <f>SUM(AN25:AN$42)/U25/U25</f>
        <v>4.2055824041355307E-2</v>
      </c>
      <c r="AP25" s="146">
        <f t="shared" si="5"/>
        <v>80.477809184573658</v>
      </c>
      <c r="AQ25" s="147">
        <f t="shared" si="6"/>
        <v>88.177417438245186</v>
      </c>
      <c r="AR25" s="147">
        <f t="shared" si="7"/>
        <v>78.359326471671309</v>
      </c>
      <c r="AS25" s="147">
        <f t="shared" si="8"/>
        <v>85.611859717976316</v>
      </c>
      <c r="AT25" s="147">
        <f t="shared" si="9"/>
        <v>1.9400728896418218</v>
      </c>
      <c r="AU25" s="154">
        <f t="shared" si="10"/>
        <v>2.7439675435294331</v>
      </c>
    </row>
    <row r="26" spans="1:47" ht="14.45" customHeight="1" x14ac:dyDescent="0.15">
      <c r="A26" s="155"/>
      <c r="B26" s="99" t="s">
        <v>69</v>
      </c>
      <c r="C26" s="142">
        <v>186</v>
      </c>
      <c r="D26" s="101">
        <v>0</v>
      </c>
      <c r="E26" s="101">
        <v>61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7932761.3311409438</v>
      </c>
      <c r="X26" s="114">
        <f t="shared" si="0"/>
        <v>500000</v>
      </c>
      <c r="Y26" s="112">
        <f>SUM(X26:X$42)</f>
        <v>7698559.3094823807</v>
      </c>
      <c r="Z26" s="112">
        <f t="shared" si="1"/>
        <v>0</v>
      </c>
      <c r="AA26" s="113">
        <f>SUM(Z26:Z$42)</f>
        <v>234202.02165856276</v>
      </c>
      <c r="AB26" s="106">
        <f t="shared" si="2"/>
        <v>79.327613311409436</v>
      </c>
      <c r="AC26" s="107">
        <f t="shared" si="3"/>
        <v>76.985593094823813</v>
      </c>
      <c r="AD26" s="115">
        <f t="shared" si="16"/>
        <v>97.047660809620268</v>
      </c>
      <c r="AE26" s="107">
        <f t="shared" si="4"/>
        <v>2.3420202165856274</v>
      </c>
      <c r="AF26" s="116">
        <f t="shared" si="17"/>
        <v>2.9523391903797291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3.8580257744173401</v>
      </c>
      <c r="AL26" s="118">
        <f>U26*U26*((1-O26)*5*(1-S26)+AC27)^2*AH26+V26*V26*AI26</f>
        <v>0</v>
      </c>
      <c r="AM26" s="118">
        <f>SUM(AL26:AL$42)/U26/U26</f>
        <v>3.4230033377212181</v>
      </c>
      <c r="AN26" s="118">
        <f>U26*U26*((1-O26)*5*S26+AE27)^2*AH26+V26*V26*AI26</f>
        <v>0</v>
      </c>
      <c r="AO26" s="119">
        <f>SUM(AN26:AN$42)/U26/U26</f>
        <v>4.2055824041355307E-2</v>
      </c>
      <c r="AP26" s="106">
        <f t="shared" si="5"/>
        <v>75.477809184573672</v>
      </c>
      <c r="AQ26" s="107">
        <f t="shared" si="6"/>
        <v>83.1774174382452</v>
      </c>
      <c r="AR26" s="107">
        <f t="shared" si="7"/>
        <v>73.359326471671309</v>
      </c>
      <c r="AS26" s="107">
        <f t="shared" si="8"/>
        <v>80.611859717976316</v>
      </c>
      <c r="AT26" s="107">
        <f t="shared" si="9"/>
        <v>1.9400728896418218</v>
      </c>
      <c r="AU26" s="120">
        <f t="shared" si="10"/>
        <v>2.7439675435294331</v>
      </c>
    </row>
    <row r="27" spans="1:47" ht="14.45" customHeight="1" x14ac:dyDescent="0.15">
      <c r="A27" s="155"/>
      <c r="B27" s="99" t="s">
        <v>70</v>
      </c>
      <c r="C27" s="142">
        <v>229</v>
      </c>
      <c r="D27" s="101">
        <v>0</v>
      </c>
      <c r="E27" s="101">
        <v>78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7432761.3311409438</v>
      </c>
      <c r="X27" s="114">
        <f t="shared" si="0"/>
        <v>500000</v>
      </c>
      <c r="Y27" s="112">
        <f>SUM(X27:X$42)</f>
        <v>7198559.3094823807</v>
      </c>
      <c r="Z27" s="112">
        <f t="shared" si="1"/>
        <v>0</v>
      </c>
      <c r="AA27" s="113">
        <f>SUM(Z27:Z$42)</f>
        <v>234202.02165856276</v>
      </c>
      <c r="AB27" s="106">
        <f t="shared" si="2"/>
        <v>74.327613311409436</v>
      </c>
      <c r="AC27" s="107">
        <f t="shared" si="3"/>
        <v>71.985593094823813</v>
      </c>
      <c r="AD27" s="115">
        <f t="shared" si="16"/>
        <v>96.849057689000063</v>
      </c>
      <c r="AE27" s="107">
        <f t="shared" si="4"/>
        <v>2.3420202165856274</v>
      </c>
      <c r="AF27" s="116">
        <f t="shared" si="17"/>
        <v>3.1509423109999455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3.8580257744173401</v>
      </c>
      <c r="AL27" s="118">
        <f t="shared" ref="AL27:AL40" si="33">U27*U27*((1-O27)*5*(1-S27)+AC28)^2*AH27+V27*V27*AI27</f>
        <v>0</v>
      </c>
      <c r="AM27" s="118">
        <f>SUM(AL27:AL$42)/U27/U27</f>
        <v>3.4230033377212181</v>
      </c>
      <c r="AN27" s="118">
        <f t="shared" ref="AN27:AN40" si="34">U27*U27*((1-O27)*5*S27+AE28)^2*AH27+V27*V27*AI27</f>
        <v>0</v>
      </c>
      <c r="AO27" s="119">
        <f>SUM(AN27:AN$42)/U27/U27</f>
        <v>4.2055824041355307E-2</v>
      </c>
      <c r="AP27" s="106">
        <f t="shared" si="5"/>
        <v>70.477809184573672</v>
      </c>
      <c r="AQ27" s="107">
        <f t="shared" si="6"/>
        <v>78.1774174382452</v>
      </c>
      <c r="AR27" s="107">
        <f t="shared" si="7"/>
        <v>68.359326471671309</v>
      </c>
      <c r="AS27" s="107">
        <f t="shared" si="8"/>
        <v>75.611859717976316</v>
      </c>
      <c r="AT27" s="107">
        <f t="shared" si="9"/>
        <v>1.9400728896418218</v>
      </c>
      <c r="AU27" s="120">
        <f t="shared" si="10"/>
        <v>2.7439675435294331</v>
      </c>
    </row>
    <row r="28" spans="1:47" ht="14.45" customHeight="1" x14ac:dyDescent="0.15">
      <c r="A28" s="155"/>
      <c r="B28" s="99" t="s">
        <v>71</v>
      </c>
      <c r="C28" s="142">
        <v>97</v>
      </c>
      <c r="D28" s="101">
        <v>0</v>
      </c>
      <c r="E28" s="101">
        <v>27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6932761.3311409438</v>
      </c>
      <c r="X28" s="114">
        <f t="shared" si="0"/>
        <v>500000</v>
      </c>
      <c r="Y28" s="112">
        <f>SUM(X28:X$42)</f>
        <v>6698559.3094823807</v>
      </c>
      <c r="Z28" s="112">
        <f t="shared" si="1"/>
        <v>0</v>
      </c>
      <c r="AA28" s="113">
        <f>SUM(Z28:Z$42)</f>
        <v>234202.02165856276</v>
      </c>
      <c r="AB28" s="106">
        <f t="shared" si="2"/>
        <v>69.327613311409436</v>
      </c>
      <c r="AC28" s="107">
        <f t="shared" si="3"/>
        <v>66.985593094823813</v>
      </c>
      <c r="AD28" s="115">
        <f t="shared" si="16"/>
        <v>96.621807524130958</v>
      </c>
      <c r="AE28" s="107">
        <f t="shared" si="4"/>
        <v>2.3420202165856274</v>
      </c>
      <c r="AF28" s="116">
        <f t="shared" si="17"/>
        <v>3.378192475869056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3.8580257744173401</v>
      </c>
      <c r="AL28" s="118">
        <f t="shared" si="33"/>
        <v>0</v>
      </c>
      <c r="AM28" s="118">
        <f>SUM(AL28:AL$42)/U28/U28</f>
        <v>3.4230033377212181</v>
      </c>
      <c r="AN28" s="118">
        <f t="shared" si="34"/>
        <v>0</v>
      </c>
      <c r="AO28" s="119">
        <f>SUM(AN28:AN$42)/U28/U28</f>
        <v>4.2055824041355307E-2</v>
      </c>
      <c r="AP28" s="106">
        <f t="shared" si="5"/>
        <v>65.477809184573672</v>
      </c>
      <c r="AQ28" s="107">
        <f t="shared" si="6"/>
        <v>73.1774174382452</v>
      </c>
      <c r="AR28" s="107">
        <f t="shared" si="7"/>
        <v>63.359326471671309</v>
      </c>
      <c r="AS28" s="107">
        <f t="shared" si="8"/>
        <v>70.611859717976316</v>
      </c>
      <c r="AT28" s="107">
        <f t="shared" si="9"/>
        <v>1.9400728896418218</v>
      </c>
      <c r="AU28" s="120">
        <f t="shared" si="10"/>
        <v>2.7439675435294331</v>
      </c>
    </row>
    <row r="29" spans="1:47" ht="14.45" customHeight="1" x14ac:dyDescent="0.15">
      <c r="A29" s="155"/>
      <c r="B29" s="99" t="s">
        <v>72</v>
      </c>
      <c r="C29" s="142">
        <v>108</v>
      </c>
      <c r="D29" s="101">
        <v>0</v>
      </c>
      <c r="E29" s="101">
        <v>38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100000</v>
      </c>
      <c r="V29" s="112">
        <f t="shared" si="30"/>
        <v>500000</v>
      </c>
      <c r="W29" s="113">
        <f>SUM(V29:V$42)</f>
        <v>6432761.3311409438</v>
      </c>
      <c r="X29" s="114">
        <f t="shared" si="0"/>
        <v>500000</v>
      </c>
      <c r="Y29" s="112">
        <f>SUM(X29:X$42)</f>
        <v>6198559.3094823807</v>
      </c>
      <c r="Z29" s="112">
        <f t="shared" si="1"/>
        <v>0</v>
      </c>
      <c r="AA29" s="113">
        <f>SUM(Z29:Z$42)</f>
        <v>234202.02165856276</v>
      </c>
      <c r="AB29" s="106">
        <f t="shared" si="2"/>
        <v>64.327613311409436</v>
      </c>
      <c r="AC29" s="107">
        <f t="shared" si="3"/>
        <v>61.985593094823805</v>
      </c>
      <c r="AD29" s="115">
        <f t="shared" si="16"/>
        <v>96.359230358434218</v>
      </c>
      <c r="AE29" s="107">
        <f t="shared" si="4"/>
        <v>2.3420202165856274</v>
      </c>
      <c r="AF29" s="116">
        <f t="shared" si="17"/>
        <v>3.6407696415657878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3.8580257744173401</v>
      </c>
      <c r="AL29" s="118">
        <f t="shared" si="33"/>
        <v>0</v>
      </c>
      <c r="AM29" s="118">
        <f>SUM(AL29:AL$42)/U29/U29</f>
        <v>3.4230033377212181</v>
      </c>
      <c r="AN29" s="118">
        <f t="shared" si="34"/>
        <v>0</v>
      </c>
      <c r="AO29" s="119">
        <f>SUM(AN29:AN$42)/U29/U29</f>
        <v>4.2055824041355307E-2</v>
      </c>
      <c r="AP29" s="106">
        <f t="shared" si="5"/>
        <v>60.477809184573672</v>
      </c>
      <c r="AQ29" s="107">
        <f t="shared" si="6"/>
        <v>68.1774174382452</v>
      </c>
      <c r="AR29" s="107">
        <f t="shared" si="7"/>
        <v>58.359326471671309</v>
      </c>
      <c r="AS29" s="107">
        <f t="shared" si="8"/>
        <v>65.611859717976301</v>
      </c>
      <c r="AT29" s="107">
        <f t="shared" si="9"/>
        <v>1.9400728896418218</v>
      </c>
      <c r="AU29" s="120">
        <f t="shared" si="10"/>
        <v>2.7439675435294331</v>
      </c>
    </row>
    <row r="30" spans="1:47" ht="14.45" customHeight="1" x14ac:dyDescent="0.15">
      <c r="A30" s="155"/>
      <c r="B30" s="99" t="s">
        <v>73</v>
      </c>
      <c r="C30" s="142">
        <v>141</v>
      </c>
      <c r="D30" s="101">
        <v>0</v>
      </c>
      <c r="E30" s="101">
        <v>48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100000</v>
      </c>
      <c r="V30" s="112">
        <f t="shared" si="30"/>
        <v>500000</v>
      </c>
      <c r="W30" s="113">
        <f>SUM(V30:V$42)</f>
        <v>5932761.3311409438</v>
      </c>
      <c r="X30" s="114">
        <f t="shared" si="0"/>
        <v>500000</v>
      </c>
      <c r="Y30" s="112">
        <f>SUM(X30:X$42)</f>
        <v>5698559.3094823807</v>
      </c>
      <c r="Z30" s="112">
        <f t="shared" si="1"/>
        <v>0</v>
      </c>
      <c r="AA30" s="113">
        <f>SUM(Z30:Z$42)</f>
        <v>234202.02165856276</v>
      </c>
      <c r="AB30" s="106">
        <f t="shared" si="2"/>
        <v>59.327613311409436</v>
      </c>
      <c r="AC30" s="107">
        <f t="shared" si="3"/>
        <v>56.985593094823805</v>
      </c>
      <c r="AD30" s="115">
        <f t="shared" si="16"/>
        <v>96.052394347481311</v>
      </c>
      <c r="AE30" s="107">
        <f t="shared" si="4"/>
        <v>2.3420202165856274</v>
      </c>
      <c r="AF30" s="116">
        <f t="shared" si="17"/>
        <v>3.947605652518686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3.8580257744173401</v>
      </c>
      <c r="AL30" s="118">
        <f t="shared" si="33"/>
        <v>0</v>
      </c>
      <c r="AM30" s="118">
        <f>SUM(AL30:AL$42)/U30/U30</f>
        <v>3.4230033377212181</v>
      </c>
      <c r="AN30" s="118">
        <f t="shared" si="34"/>
        <v>0</v>
      </c>
      <c r="AO30" s="119">
        <f>SUM(AN30:AN$42)/U30/U30</f>
        <v>4.2055824041355307E-2</v>
      </c>
      <c r="AP30" s="106">
        <f t="shared" si="5"/>
        <v>55.477809184573672</v>
      </c>
      <c r="AQ30" s="107">
        <f t="shared" si="6"/>
        <v>63.1774174382452</v>
      </c>
      <c r="AR30" s="107">
        <f t="shared" si="7"/>
        <v>53.359326471671309</v>
      </c>
      <c r="AS30" s="107">
        <f t="shared" si="8"/>
        <v>60.611859717976301</v>
      </c>
      <c r="AT30" s="107">
        <f t="shared" si="9"/>
        <v>1.9400728896418218</v>
      </c>
      <c r="AU30" s="120">
        <f t="shared" si="10"/>
        <v>2.7439675435294331</v>
      </c>
    </row>
    <row r="31" spans="1:47" ht="14.45" customHeight="1" x14ac:dyDescent="0.15">
      <c r="A31" s="155"/>
      <c r="B31" s="99" t="s">
        <v>74</v>
      </c>
      <c r="C31" s="142">
        <v>187</v>
      </c>
      <c r="D31" s="101">
        <v>1</v>
      </c>
      <c r="E31" s="101">
        <v>61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5.3475935828877002E-3</v>
      </c>
      <c r="R31" s="109">
        <f t="shared" si="14"/>
        <v>5.2726902557126759E-3</v>
      </c>
      <c r="S31" s="110">
        <f t="shared" si="15"/>
        <v>0</v>
      </c>
      <c r="T31" s="111">
        <f t="shared" si="28"/>
        <v>2.6039757132102666E-2</v>
      </c>
      <c r="U31" s="112">
        <f t="shared" si="29"/>
        <v>100000</v>
      </c>
      <c r="V31" s="112">
        <f t="shared" si="30"/>
        <v>493860.92998521944</v>
      </c>
      <c r="W31" s="113">
        <f>SUM(V31:V$42)</f>
        <v>5432761.3311409438</v>
      </c>
      <c r="X31" s="114">
        <f t="shared" si="0"/>
        <v>493860.92998521944</v>
      </c>
      <c r="Y31" s="112">
        <f>SUM(X31:X$42)</f>
        <v>5198559.3094823807</v>
      </c>
      <c r="Z31" s="112">
        <f t="shared" si="1"/>
        <v>0</v>
      </c>
      <c r="AA31" s="113">
        <f>SUM(Z31:Z$42)</f>
        <v>234202.02165856276</v>
      </c>
      <c r="AB31" s="106">
        <f t="shared" si="2"/>
        <v>54.327613311409436</v>
      </c>
      <c r="AC31" s="107">
        <f t="shared" si="3"/>
        <v>51.985593094823805</v>
      </c>
      <c r="AD31" s="115">
        <f t="shared" si="16"/>
        <v>95.689079505184566</v>
      </c>
      <c r="AE31" s="107">
        <f t="shared" si="4"/>
        <v>2.3420202165856274</v>
      </c>
      <c r="AF31" s="116">
        <f t="shared" si="17"/>
        <v>4.3109204948154343</v>
      </c>
      <c r="AH31" s="117">
        <f t="shared" si="31"/>
        <v>6.6041220068304091E-4</v>
      </c>
      <c r="AI31" s="118">
        <f t="shared" si="18"/>
        <v>0</v>
      </c>
      <c r="AJ31" s="118">
        <f t="shared" si="32"/>
        <v>18597940243.485733</v>
      </c>
      <c r="AK31" s="118">
        <f>SUM(AJ31:AJ$42)/U31/U31</f>
        <v>3.8580257744173401</v>
      </c>
      <c r="AL31" s="118">
        <f t="shared" si="33"/>
        <v>16950663514.652884</v>
      </c>
      <c r="AM31" s="118">
        <f>SUM(AL31:AL$42)/U31/U31</f>
        <v>3.4230033377212181</v>
      </c>
      <c r="AN31" s="118">
        <f t="shared" si="34"/>
        <v>38186856.449153088</v>
      </c>
      <c r="AO31" s="119">
        <f>SUM(AN31:AN$42)/U31/U31</f>
        <v>4.2055824041355307E-2</v>
      </c>
      <c r="AP31" s="106">
        <f t="shared" si="5"/>
        <v>50.477809184573672</v>
      </c>
      <c r="AQ31" s="107">
        <f t="shared" si="6"/>
        <v>58.1774174382452</v>
      </c>
      <c r="AR31" s="107">
        <f t="shared" si="7"/>
        <v>48.359326471671309</v>
      </c>
      <c r="AS31" s="107">
        <f t="shared" si="8"/>
        <v>55.611859717976301</v>
      </c>
      <c r="AT31" s="107">
        <f t="shared" si="9"/>
        <v>1.9400728896418218</v>
      </c>
      <c r="AU31" s="120">
        <f t="shared" si="10"/>
        <v>2.7439675435294331</v>
      </c>
    </row>
    <row r="32" spans="1:47" ht="14.45" customHeight="1" x14ac:dyDescent="0.15">
      <c r="A32" s="155"/>
      <c r="B32" s="99" t="s">
        <v>75</v>
      </c>
      <c r="C32" s="142">
        <v>220</v>
      </c>
      <c r="D32" s="101">
        <v>0</v>
      </c>
      <c r="E32" s="101">
        <v>78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0</v>
      </c>
      <c r="R32" s="109">
        <f t="shared" si="14"/>
        <v>0</v>
      </c>
      <c r="S32" s="110">
        <f t="shared" si="15"/>
        <v>0</v>
      </c>
      <c r="T32" s="111">
        <f t="shared" si="28"/>
        <v>0</v>
      </c>
      <c r="U32" s="112">
        <f t="shared" si="29"/>
        <v>97396.024286789732</v>
      </c>
      <c r="V32" s="112">
        <f t="shared" si="30"/>
        <v>486980.12143394863</v>
      </c>
      <c r="W32" s="113">
        <f>SUM(V32:V$42)</f>
        <v>4938900.4011557242</v>
      </c>
      <c r="X32" s="114">
        <f t="shared" si="0"/>
        <v>486980.12143394863</v>
      </c>
      <c r="Y32" s="112">
        <f>SUM(X32:X$42)</f>
        <v>4704698.3794971621</v>
      </c>
      <c r="Z32" s="112">
        <f t="shared" si="1"/>
        <v>0</v>
      </c>
      <c r="AA32" s="113">
        <f>SUM(Z32:Z$42)</f>
        <v>234202.02165856276</v>
      </c>
      <c r="AB32" s="106">
        <f t="shared" si="2"/>
        <v>50.709466195588952</v>
      </c>
      <c r="AC32" s="107">
        <f t="shared" si="3"/>
        <v>48.304829832107238</v>
      </c>
      <c r="AD32" s="115">
        <f t="shared" si="16"/>
        <v>95.258012864487839</v>
      </c>
      <c r="AE32" s="107">
        <f t="shared" si="4"/>
        <v>2.4046363634817141</v>
      </c>
      <c r="AF32" s="116">
        <f t="shared" si="17"/>
        <v>4.741987135512157</v>
      </c>
      <c r="AH32" s="117">
        <f t="shared" si="31"/>
        <v>0</v>
      </c>
      <c r="AI32" s="118">
        <f t="shared" si="18"/>
        <v>0</v>
      </c>
      <c r="AJ32" s="118">
        <f t="shared" si="32"/>
        <v>0</v>
      </c>
      <c r="AK32" s="118">
        <f>SUM(AJ32:AJ$42)/U32/U32</f>
        <v>2.1065093765902754</v>
      </c>
      <c r="AL32" s="118">
        <f t="shared" si="33"/>
        <v>0</v>
      </c>
      <c r="AM32" s="118">
        <f>SUM(AL32:AL$42)/U32/U32</f>
        <v>1.8215682257976298</v>
      </c>
      <c r="AN32" s="118">
        <f t="shared" si="34"/>
        <v>0</v>
      </c>
      <c r="AO32" s="119">
        <f>SUM(AN32:AN$42)/U32/U32</f>
        <v>4.030908355014827E-2</v>
      </c>
      <c r="AP32" s="106">
        <f t="shared" si="5"/>
        <v>47.864757700662061</v>
      </c>
      <c r="AQ32" s="107">
        <f t="shared" si="6"/>
        <v>53.554174690515843</v>
      </c>
      <c r="AR32" s="107">
        <f t="shared" si="7"/>
        <v>45.659506317634161</v>
      </c>
      <c r="AS32" s="107">
        <f t="shared" si="8"/>
        <v>50.950153346580315</v>
      </c>
      <c r="AT32" s="107">
        <f t="shared" si="9"/>
        <v>2.0111247685238913</v>
      </c>
      <c r="AU32" s="120">
        <f t="shared" si="10"/>
        <v>2.7981479584395368</v>
      </c>
    </row>
    <row r="33" spans="1:47" ht="14.45" customHeight="1" x14ac:dyDescent="0.15">
      <c r="A33" s="155"/>
      <c r="B33" s="99" t="s">
        <v>76</v>
      </c>
      <c r="C33" s="142">
        <v>255</v>
      </c>
      <c r="D33" s="101">
        <v>1</v>
      </c>
      <c r="E33" s="101">
        <v>82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3.9215686274509803E-3</v>
      </c>
      <c r="R33" s="109">
        <f t="shared" si="14"/>
        <v>3.831148279720802E-3</v>
      </c>
      <c r="S33" s="110">
        <f t="shared" si="15"/>
        <v>0</v>
      </c>
      <c r="T33" s="111">
        <f t="shared" si="28"/>
        <v>1.8987453618139249E-2</v>
      </c>
      <c r="U33" s="112">
        <f t="shared" si="29"/>
        <v>97396.024286789732</v>
      </c>
      <c r="V33" s="112">
        <f t="shared" si="30"/>
        <v>482701.88432157296</v>
      </c>
      <c r="W33" s="113">
        <f>SUM(V33:V$42)</f>
        <v>4451920.2797217751</v>
      </c>
      <c r="X33" s="114">
        <f t="shared" si="0"/>
        <v>482701.88432157296</v>
      </c>
      <c r="Y33" s="112">
        <f>SUM(X33:X$42)</f>
        <v>4217718.258063213</v>
      </c>
      <c r="Z33" s="112">
        <f t="shared" si="1"/>
        <v>0</v>
      </c>
      <c r="AA33" s="113">
        <f>SUM(Z33:Z$42)</f>
        <v>234202.02165856276</v>
      </c>
      <c r="AB33" s="106">
        <f t="shared" si="2"/>
        <v>45.709466195588945</v>
      </c>
      <c r="AC33" s="107">
        <f t="shared" si="3"/>
        <v>43.304829832107238</v>
      </c>
      <c r="AD33" s="115">
        <f t="shared" si="16"/>
        <v>94.73930333556649</v>
      </c>
      <c r="AE33" s="107">
        <f t="shared" si="4"/>
        <v>2.4046363634817141</v>
      </c>
      <c r="AF33" s="116">
        <f t="shared" si="17"/>
        <v>5.2606966644335182</v>
      </c>
      <c r="AH33" s="117">
        <f t="shared" si="31"/>
        <v>3.5367797366205262E-4</v>
      </c>
      <c r="AI33" s="118">
        <f t="shared" si="18"/>
        <v>0</v>
      </c>
      <c r="AJ33" s="118">
        <f t="shared" si="32"/>
        <v>6452688369.3891792</v>
      </c>
      <c r="AK33" s="118">
        <f>SUM(AJ33:AJ$42)/U33/U33</f>
        <v>2.1065093765902754</v>
      </c>
      <c r="AL33" s="118">
        <f t="shared" si="33"/>
        <v>5751538567.9779024</v>
      </c>
      <c r="AM33" s="118">
        <f>SUM(AL33:AL$42)/U33/U33</f>
        <v>1.8215682257976298</v>
      </c>
      <c r="AN33" s="118">
        <f t="shared" si="34"/>
        <v>20157662.50093684</v>
      </c>
      <c r="AO33" s="119">
        <f>SUM(AN33:AN$42)/U33/U33</f>
        <v>4.030908355014827E-2</v>
      </c>
      <c r="AP33" s="106">
        <f t="shared" si="5"/>
        <v>42.864757700662054</v>
      </c>
      <c r="AQ33" s="107">
        <f t="shared" si="6"/>
        <v>48.554174690515836</v>
      </c>
      <c r="AR33" s="107">
        <f t="shared" si="7"/>
        <v>40.659506317634161</v>
      </c>
      <c r="AS33" s="107">
        <f t="shared" si="8"/>
        <v>45.950153346580315</v>
      </c>
      <c r="AT33" s="107">
        <f t="shared" si="9"/>
        <v>2.0111247685238913</v>
      </c>
      <c r="AU33" s="120">
        <f t="shared" si="10"/>
        <v>2.7981479584395368</v>
      </c>
    </row>
    <row r="34" spans="1:47" ht="14.45" customHeight="1" x14ac:dyDescent="0.15">
      <c r="A34" s="155"/>
      <c r="B34" s="99" t="s">
        <v>77</v>
      </c>
      <c r="C34" s="142">
        <v>279</v>
      </c>
      <c r="D34" s="101">
        <v>2</v>
      </c>
      <c r="E34" s="101">
        <v>92</v>
      </c>
      <c r="F34" s="156">
        <v>0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7.1684587813620072E-3</v>
      </c>
      <c r="R34" s="109">
        <f t="shared" si="14"/>
        <v>7.1523109571909578E-3</v>
      </c>
      <c r="S34" s="110">
        <f t="shared" si="15"/>
        <v>0</v>
      </c>
      <c r="T34" s="111">
        <f t="shared" si="28"/>
        <v>3.518407481374574E-2</v>
      </c>
      <c r="U34" s="112">
        <f t="shared" si="29"/>
        <v>95546.721793053148</v>
      </c>
      <c r="V34" s="112">
        <f t="shared" si="30"/>
        <v>470019.13477979379</v>
      </c>
      <c r="W34" s="113">
        <f>SUM(V34:V$42)</f>
        <v>3969218.3954002024</v>
      </c>
      <c r="X34" s="114">
        <f t="shared" si="0"/>
        <v>470019.13477979379</v>
      </c>
      <c r="Y34" s="112">
        <f>SUM(X34:X$42)</f>
        <v>3735016.3737416402</v>
      </c>
      <c r="Z34" s="112">
        <f t="shared" si="1"/>
        <v>0</v>
      </c>
      <c r="AA34" s="113">
        <f>SUM(Z34:Z$42)</f>
        <v>234202.02165856276</v>
      </c>
      <c r="AB34" s="106">
        <f t="shared" si="2"/>
        <v>41.542172467175007</v>
      </c>
      <c r="AC34" s="107">
        <f t="shared" si="3"/>
        <v>39.090994475262043</v>
      </c>
      <c r="AD34" s="115">
        <f t="shared" si="16"/>
        <v>94.099543075534172</v>
      </c>
      <c r="AE34" s="107">
        <f t="shared" si="4"/>
        <v>2.451177991912965</v>
      </c>
      <c r="AF34" s="116">
        <f t="shared" si="17"/>
        <v>5.9004569244658294</v>
      </c>
      <c r="AH34" s="117">
        <f t="shared" si="31"/>
        <v>5.9718204077512257E-4</v>
      </c>
      <c r="AI34" s="118">
        <f t="shared" si="18"/>
        <v>0</v>
      </c>
      <c r="AJ34" s="118">
        <f t="shared" si="32"/>
        <v>8833647735.3184299</v>
      </c>
      <c r="AK34" s="118">
        <f>SUM(AJ34:AJ$42)/U34/U34</f>
        <v>1.4820208378079331</v>
      </c>
      <c r="AL34" s="118">
        <f t="shared" si="33"/>
        <v>7753772653.0014086</v>
      </c>
      <c r="AM34" s="118">
        <f>SUM(AL34:AL$42)/U34/U34</f>
        <v>1.2627460832449566</v>
      </c>
      <c r="AN34" s="118">
        <f t="shared" si="34"/>
        <v>35188365.252995819</v>
      </c>
      <c r="AO34" s="119">
        <f>SUM(AN34:AN$42)/U34/U34</f>
        <v>3.9676496505510035E-2</v>
      </c>
      <c r="AP34" s="106">
        <f t="shared" si="5"/>
        <v>39.156102214537221</v>
      </c>
      <c r="AQ34" s="107">
        <f t="shared" si="6"/>
        <v>43.928242719812793</v>
      </c>
      <c r="AR34" s="107">
        <f t="shared" si="7"/>
        <v>36.888503759414682</v>
      </c>
      <c r="AS34" s="107">
        <f t="shared" si="8"/>
        <v>41.293485191109404</v>
      </c>
      <c r="AT34" s="107">
        <f t="shared" si="9"/>
        <v>2.0607663771067872</v>
      </c>
      <c r="AU34" s="120">
        <f t="shared" si="10"/>
        <v>2.8415896067191428</v>
      </c>
    </row>
    <row r="35" spans="1:47" ht="14.45" customHeight="1" x14ac:dyDescent="0.15">
      <c r="A35" s="155"/>
      <c r="B35" s="99" t="s">
        <v>78</v>
      </c>
      <c r="C35" s="142">
        <v>324</v>
      </c>
      <c r="D35" s="101">
        <v>0</v>
      </c>
      <c r="E35" s="101">
        <v>110</v>
      </c>
      <c r="F35" s="156">
        <v>0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0</v>
      </c>
      <c r="R35" s="109">
        <f t="shared" si="14"/>
        <v>0</v>
      </c>
      <c r="S35" s="110">
        <f t="shared" si="15"/>
        <v>0</v>
      </c>
      <c r="T35" s="111">
        <f t="shared" si="28"/>
        <v>0</v>
      </c>
      <c r="U35" s="112">
        <f t="shared" si="29"/>
        <v>92184.998785278221</v>
      </c>
      <c r="V35" s="112">
        <f t="shared" si="30"/>
        <v>460924.99392639112</v>
      </c>
      <c r="W35" s="113">
        <f>SUM(V35:V$42)</f>
        <v>3499199.2606204082</v>
      </c>
      <c r="X35" s="114">
        <f t="shared" si="0"/>
        <v>460924.99392639112</v>
      </c>
      <c r="Y35" s="112">
        <f>SUM(X35:X$42)</f>
        <v>3264997.2389618461</v>
      </c>
      <c r="Z35" s="112">
        <f t="shared" si="1"/>
        <v>0</v>
      </c>
      <c r="AA35" s="113">
        <f>SUM(Z35:Z$42)</f>
        <v>234202.02165856276</v>
      </c>
      <c r="AB35" s="106">
        <f t="shared" si="2"/>
        <v>37.958445590164978</v>
      </c>
      <c r="AC35" s="107">
        <f t="shared" si="3"/>
        <v>35.417880153872282</v>
      </c>
      <c r="AD35" s="115">
        <f t="shared" si="16"/>
        <v>93.306982420399862</v>
      </c>
      <c r="AE35" s="107">
        <f t="shared" si="4"/>
        <v>2.5405654362927041</v>
      </c>
      <c r="AF35" s="116">
        <f t="shared" si="17"/>
        <v>6.693017579600161</v>
      </c>
      <c r="AH35" s="117">
        <f t="shared" si="31"/>
        <v>0</v>
      </c>
      <c r="AI35" s="118">
        <f t="shared" si="18"/>
        <v>0</v>
      </c>
      <c r="AJ35" s="118">
        <f t="shared" si="32"/>
        <v>0</v>
      </c>
      <c r="AK35" s="118">
        <f>SUM(AJ35:AJ$42)/U35/U35</f>
        <v>0.55259361067041701</v>
      </c>
      <c r="AL35" s="118">
        <f t="shared" si="33"/>
        <v>0</v>
      </c>
      <c r="AM35" s="118">
        <f>SUM(AL35:AL$42)/U35/U35</f>
        <v>0.44410752849614338</v>
      </c>
      <c r="AN35" s="118">
        <f t="shared" si="34"/>
        <v>0</v>
      </c>
      <c r="AO35" s="119">
        <f>SUM(AN35:AN$42)/U35/U35</f>
        <v>3.848229094855829E-2</v>
      </c>
      <c r="AP35" s="106">
        <f t="shared" si="5"/>
        <v>36.501447438226727</v>
      </c>
      <c r="AQ35" s="107">
        <f t="shared" si="6"/>
        <v>39.415443742103228</v>
      </c>
      <c r="AR35" s="107">
        <f t="shared" si="7"/>
        <v>34.111708847545742</v>
      </c>
      <c r="AS35" s="107">
        <f t="shared" si="8"/>
        <v>36.724051460198822</v>
      </c>
      <c r="AT35" s="107">
        <f t="shared" si="9"/>
        <v>2.1560741244168939</v>
      </c>
      <c r="AU35" s="120">
        <f t="shared" si="10"/>
        <v>2.9250567481685144</v>
      </c>
    </row>
    <row r="36" spans="1:47" ht="14.45" customHeight="1" x14ac:dyDescent="0.15">
      <c r="A36" s="155"/>
      <c r="B36" s="99" t="s">
        <v>79</v>
      </c>
      <c r="C36" s="142">
        <v>369</v>
      </c>
      <c r="D36" s="101">
        <v>2</v>
      </c>
      <c r="E36" s="101">
        <v>119</v>
      </c>
      <c r="F36" s="156">
        <v>0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5.4200542005420054E-3</v>
      </c>
      <c r="R36" s="109">
        <f t="shared" si="14"/>
        <v>5.3789935429731433E-3</v>
      </c>
      <c r="S36" s="110">
        <f t="shared" si="15"/>
        <v>0</v>
      </c>
      <c r="T36" s="111">
        <f t="shared" si="28"/>
        <v>2.6554805525075196E-2</v>
      </c>
      <c r="U36" s="112">
        <f t="shared" si="29"/>
        <v>92184.998785278221</v>
      </c>
      <c r="V36" s="112">
        <f t="shared" si="30"/>
        <v>455095.30649469653</v>
      </c>
      <c r="W36" s="113">
        <f>SUM(V36:V$42)</f>
        <v>3038274.2666940177</v>
      </c>
      <c r="X36" s="114">
        <f t="shared" si="0"/>
        <v>455095.30649469653</v>
      </c>
      <c r="Y36" s="112">
        <f>SUM(X36:X$42)</f>
        <v>2804072.2450354551</v>
      </c>
      <c r="Z36" s="112">
        <f t="shared" si="1"/>
        <v>0</v>
      </c>
      <c r="AA36" s="113">
        <f>SUM(Z36:Z$42)</f>
        <v>234202.02165856276</v>
      </c>
      <c r="AB36" s="106">
        <f t="shared" si="2"/>
        <v>32.958445590164985</v>
      </c>
      <c r="AC36" s="107">
        <f t="shared" si="3"/>
        <v>30.417880153872286</v>
      </c>
      <c r="AD36" s="115">
        <f t="shared" si="16"/>
        <v>92.291610266198902</v>
      </c>
      <c r="AE36" s="107">
        <f t="shared" si="4"/>
        <v>2.5405654362927041</v>
      </c>
      <c r="AF36" s="116">
        <f t="shared" si="17"/>
        <v>7.7083897338011163</v>
      </c>
      <c r="AH36" s="117">
        <f t="shared" si="31"/>
        <v>3.432161854900861E-4</v>
      </c>
      <c r="AI36" s="118">
        <f t="shared" si="18"/>
        <v>0</v>
      </c>
      <c r="AJ36" s="118">
        <f t="shared" si="32"/>
        <v>2833306043.5570836</v>
      </c>
      <c r="AK36" s="118">
        <f>SUM(AJ36:AJ$42)/U36/U36</f>
        <v>0.55259361067041701</v>
      </c>
      <c r="AL36" s="118">
        <f t="shared" si="33"/>
        <v>2378668892.4354758</v>
      </c>
      <c r="AM36" s="118">
        <f>SUM(AL36:AL$42)/U36/U36</f>
        <v>0.44410752849614338</v>
      </c>
      <c r="AN36" s="118">
        <f t="shared" si="34"/>
        <v>19866713.484608646</v>
      </c>
      <c r="AO36" s="119">
        <f>SUM(AN36:AN$42)/U36/U36</f>
        <v>3.848229094855829E-2</v>
      </c>
      <c r="AP36" s="106">
        <f t="shared" si="5"/>
        <v>31.501447438226734</v>
      </c>
      <c r="AQ36" s="107">
        <f t="shared" si="6"/>
        <v>34.415443742103236</v>
      </c>
      <c r="AR36" s="107">
        <f t="shared" si="7"/>
        <v>29.111708847545746</v>
      </c>
      <c r="AS36" s="107">
        <f t="shared" si="8"/>
        <v>31.724051460198826</v>
      </c>
      <c r="AT36" s="107">
        <f t="shared" si="9"/>
        <v>2.1560741244168939</v>
      </c>
      <c r="AU36" s="120">
        <f t="shared" si="10"/>
        <v>2.9250567481685144</v>
      </c>
    </row>
    <row r="37" spans="1:47" ht="14.45" customHeight="1" x14ac:dyDescent="0.15">
      <c r="A37" s="155"/>
      <c r="B37" s="99" t="s">
        <v>80</v>
      </c>
      <c r="C37" s="142">
        <v>586</v>
      </c>
      <c r="D37" s="101">
        <v>0</v>
      </c>
      <c r="E37" s="101">
        <v>195</v>
      </c>
      <c r="F37" s="156">
        <v>0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0</v>
      </c>
      <c r="R37" s="109">
        <f t="shared" si="14"/>
        <v>0</v>
      </c>
      <c r="S37" s="110">
        <f t="shared" si="15"/>
        <v>0</v>
      </c>
      <c r="T37" s="111">
        <f t="shared" si="28"/>
        <v>0</v>
      </c>
      <c r="U37" s="112">
        <f t="shared" si="29"/>
        <v>89737.04407020587</v>
      </c>
      <c r="V37" s="112">
        <f t="shared" si="30"/>
        <v>448685.22035102936</v>
      </c>
      <c r="W37" s="113">
        <f>SUM(V37:V$42)</f>
        <v>2583178.9601993212</v>
      </c>
      <c r="X37" s="114">
        <f t="shared" si="0"/>
        <v>448685.22035102936</v>
      </c>
      <c r="Y37" s="112">
        <f>SUM(X37:X$42)</f>
        <v>2348976.9385407586</v>
      </c>
      <c r="Z37" s="112">
        <f t="shared" si="1"/>
        <v>0</v>
      </c>
      <c r="AA37" s="113">
        <f>SUM(Z37:Z$42)</f>
        <v>234202.02165856276</v>
      </c>
      <c r="AB37" s="106">
        <f t="shared" si="2"/>
        <v>28.786093713743995</v>
      </c>
      <c r="AC37" s="107">
        <f t="shared" si="3"/>
        <v>26.176223686430255</v>
      </c>
      <c r="AD37" s="115">
        <f t="shared" si="16"/>
        <v>90.933573505085718</v>
      </c>
      <c r="AE37" s="107">
        <f t="shared" si="4"/>
        <v>2.6098700273137432</v>
      </c>
      <c r="AF37" s="116">
        <f t="shared" si="17"/>
        <v>9.0664264949142925</v>
      </c>
      <c r="AH37" s="117">
        <f t="shared" si="31"/>
        <v>0</v>
      </c>
      <c r="AI37" s="118">
        <f t="shared" si="18"/>
        <v>0</v>
      </c>
      <c r="AJ37" s="118">
        <f t="shared" si="32"/>
        <v>0</v>
      </c>
      <c r="AK37" s="118">
        <f>SUM(AJ37:AJ$42)/U37/U37</f>
        <v>0.23130959502028531</v>
      </c>
      <c r="AL37" s="118">
        <f t="shared" si="33"/>
        <v>0</v>
      </c>
      <c r="AM37" s="118">
        <f>SUM(AL37:AL$42)/U37/U37</f>
        <v>0.17328142413556799</v>
      </c>
      <c r="AN37" s="118">
        <f t="shared" si="34"/>
        <v>0</v>
      </c>
      <c r="AO37" s="119">
        <f>SUM(AN37:AN$42)/U37/U37</f>
        <v>3.8143384011324645E-2</v>
      </c>
      <c r="AP37" s="106">
        <f t="shared" si="5"/>
        <v>27.843438453200712</v>
      </c>
      <c r="AQ37" s="107">
        <f t="shared" si="6"/>
        <v>29.728748974287278</v>
      </c>
      <c r="AR37" s="107">
        <f t="shared" si="7"/>
        <v>25.360332812011869</v>
      </c>
      <c r="AS37" s="107">
        <f t="shared" si="8"/>
        <v>26.992114560848641</v>
      </c>
      <c r="AT37" s="107">
        <f t="shared" si="9"/>
        <v>2.2270755341220245</v>
      </c>
      <c r="AU37" s="120">
        <f t="shared" si="10"/>
        <v>2.9926645205054618</v>
      </c>
    </row>
    <row r="38" spans="1:47" ht="14.45" customHeight="1" x14ac:dyDescent="0.15">
      <c r="A38" s="155"/>
      <c r="B38" s="99" t="s">
        <v>81</v>
      </c>
      <c r="C38" s="142">
        <v>687</v>
      </c>
      <c r="D38" s="101">
        <v>2</v>
      </c>
      <c r="E38" s="101">
        <v>231</v>
      </c>
      <c r="F38" s="156">
        <v>0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2.911208151382824E-3</v>
      </c>
      <c r="R38" s="109">
        <f t="shared" si="14"/>
        <v>2.8449837463370032E-3</v>
      </c>
      <c r="S38" s="110">
        <f t="shared" si="15"/>
        <v>0</v>
      </c>
      <c r="T38" s="111">
        <f t="shared" si="28"/>
        <v>1.4131912246592937E-2</v>
      </c>
      <c r="U38" s="112">
        <f t="shared" si="29"/>
        <v>89737.04407020587</v>
      </c>
      <c r="V38" s="112">
        <f t="shared" si="30"/>
        <v>445751.59127062821</v>
      </c>
      <c r="W38" s="113">
        <f>SUM(V38:V$42)</f>
        <v>2134493.739848292</v>
      </c>
      <c r="X38" s="114">
        <f t="shared" si="0"/>
        <v>445751.59127062821</v>
      </c>
      <c r="Y38" s="112">
        <f>SUM(X38:X$42)</f>
        <v>1900291.7181897289</v>
      </c>
      <c r="Z38" s="112">
        <f t="shared" si="1"/>
        <v>0</v>
      </c>
      <c r="AA38" s="113">
        <f>SUM(Z38:Z$42)</f>
        <v>234202.02165856276</v>
      </c>
      <c r="AB38" s="106">
        <f t="shared" si="2"/>
        <v>23.786093713743998</v>
      </c>
      <c r="AC38" s="107">
        <f t="shared" si="3"/>
        <v>21.176223686430252</v>
      </c>
      <c r="AD38" s="115">
        <f t="shared" si="16"/>
        <v>89.027748487320054</v>
      </c>
      <c r="AE38" s="107">
        <f t="shared" si="4"/>
        <v>2.6098700273137432</v>
      </c>
      <c r="AF38" s="116">
        <f t="shared" si="17"/>
        <v>10.972251512679938</v>
      </c>
      <c r="AH38" s="117">
        <f t="shared" si="31"/>
        <v>9.8444323106854567E-5</v>
      </c>
      <c r="AI38" s="118">
        <f t="shared" si="18"/>
        <v>0</v>
      </c>
      <c r="AJ38" s="118">
        <f t="shared" si="32"/>
        <v>363108698.16367972</v>
      </c>
      <c r="AK38" s="118">
        <f>SUM(AJ38:AJ$42)/U38/U38</f>
        <v>0.23130959502028531</v>
      </c>
      <c r="AL38" s="118">
        <f t="shared" si="33"/>
        <v>278835563.3696003</v>
      </c>
      <c r="AM38" s="118">
        <f>SUM(AL38:AL$42)/U38/U38</f>
        <v>0.17328142413556799</v>
      </c>
      <c r="AN38" s="118">
        <f t="shared" si="34"/>
        <v>5555643.1030890895</v>
      </c>
      <c r="AO38" s="119">
        <f>SUM(AN38:AN$42)/U38/U38</f>
        <v>3.8143384011324645E-2</v>
      </c>
      <c r="AP38" s="106">
        <f t="shared" si="5"/>
        <v>22.843438453200715</v>
      </c>
      <c r="AQ38" s="107">
        <f t="shared" si="6"/>
        <v>24.728748974287281</v>
      </c>
      <c r="AR38" s="107">
        <f t="shared" si="7"/>
        <v>20.360332812011865</v>
      </c>
      <c r="AS38" s="107">
        <f t="shared" si="8"/>
        <v>21.992114560848638</v>
      </c>
      <c r="AT38" s="107">
        <f t="shared" si="9"/>
        <v>2.2270755341220245</v>
      </c>
      <c r="AU38" s="120">
        <f t="shared" si="10"/>
        <v>2.9926645205054618</v>
      </c>
    </row>
    <row r="39" spans="1:47" ht="14.45" customHeight="1" x14ac:dyDescent="0.15">
      <c r="A39" s="155"/>
      <c r="B39" s="99" t="s">
        <v>82</v>
      </c>
      <c r="C39" s="142">
        <v>871</v>
      </c>
      <c r="D39" s="101">
        <v>5</v>
      </c>
      <c r="E39" s="101">
        <v>296</v>
      </c>
      <c r="F39" s="156">
        <v>5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5.7405281285878304E-3</v>
      </c>
      <c r="R39" s="109">
        <f t="shared" si="14"/>
        <v>5.8022463154335331E-3</v>
      </c>
      <c r="S39" s="110">
        <f t="shared" si="15"/>
        <v>1.6891891891891893E-2</v>
      </c>
      <c r="T39" s="111">
        <f t="shared" si="28"/>
        <v>2.8629162004487427E-2</v>
      </c>
      <c r="U39" s="112">
        <f t="shared" si="29"/>
        <v>88468.888038137084</v>
      </c>
      <c r="V39" s="112">
        <f t="shared" si="30"/>
        <v>436518.89118592878</v>
      </c>
      <c r="W39" s="113">
        <f>SUM(V39:V$42)</f>
        <v>1688742.1485776636</v>
      </c>
      <c r="X39" s="114">
        <f t="shared" si="0"/>
        <v>429145.26126724755</v>
      </c>
      <c r="Y39" s="112">
        <f>SUM(X39:X$42)</f>
        <v>1454540.1269191005</v>
      </c>
      <c r="Z39" s="112">
        <f t="shared" si="1"/>
        <v>7373.6299186812294</v>
      </c>
      <c r="AA39" s="113">
        <f>SUM(Z39:Z$42)</f>
        <v>234202.02165856276</v>
      </c>
      <c r="AB39" s="106">
        <f t="shared" si="2"/>
        <v>19.088542718539451</v>
      </c>
      <c r="AC39" s="107">
        <f t="shared" si="3"/>
        <v>16.441261546003368</v>
      </c>
      <c r="AD39" s="115">
        <f t="shared" si="16"/>
        <v>86.131570064984828</v>
      </c>
      <c r="AE39" s="107">
        <f t="shared" si="4"/>
        <v>2.6472811725360805</v>
      </c>
      <c r="AF39" s="116">
        <f t="shared" si="17"/>
        <v>13.868429935015152</v>
      </c>
      <c r="AH39" s="117">
        <f t="shared" si="31"/>
        <v>1.5923272560571279E-4</v>
      </c>
      <c r="AI39" s="118">
        <f t="shared" si="18"/>
        <v>5.6103229325015305E-5</v>
      </c>
      <c r="AJ39" s="118">
        <f t="shared" si="32"/>
        <v>354753570.45398521</v>
      </c>
      <c r="AK39" s="118">
        <f>SUM(AJ39:AJ$42)/U39/U39</f>
        <v>0.19159520553949952</v>
      </c>
      <c r="AL39" s="118">
        <f t="shared" si="33"/>
        <v>261750619.28669333</v>
      </c>
      <c r="AM39" s="118">
        <f>SUM(AL39:AL$42)/U39/U39</f>
        <v>0.14265883287808934</v>
      </c>
      <c r="AN39" s="118">
        <f t="shared" si="34"/>
        <v>19630637.75401929</v>
      </c>
      <c r="AO39" s="119">
        <f>SUM(AN39:AN$42)/U39/U39</f>
        <v>3.8534925099809769E-2</v>
      </c>
      <c r="AP39" s="106">
        <f t="shared" si="5"/>
        <v>18.230619562539719</v>
      </c>
      <c r="AQ39" s="107">
        <f t="shared" si="6"/>
        <v>19.946465874539182</v>
      </c>
      <c r="AR39" s="107">
        <f t="shared" si="7"/>
        <v>15.700965542782718</v>
      </c>
      <c r="AS39" s="107">
        <f t="shared" si="8"/>
        <v>17.181557549224017</v>
      </c>
      <c r="AT39" s="107">
        <f t="shared" si="9"/>
        <v>2.2625270065242891</v>
      </c>
      <c r="AU39" s="120">
        <f t="shared" si="10"/>
        <v>3.032035338547872</v>
      </c>
    </row>
    <row r="40" spans="1:47" ht="14.45" customHeight="1" x14ac:dyDescent="0.15">
      <c r="A40" s="155"/>
      <c r="B40" s="99" t="s">
        <v>83</v>
      </c>
      <c r="C40" s="142">
        <v>633</v>
      </c>
      <c r="D40" s="101">
        <v>12</v>
      </c>
      <c r="E40" s="101">
        <v>209</v>
      </c>
      <c r="F40" s="156">
        <v>4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1.8957345971563982E-2</v>
      </c>
      <c r="R40" s="109">
        <f t="shared" si="14"/>
        <v>1.8472238862484294E-2</v>
      </c>
      <c r="S40" s="110">
        <f t="shared" si="15"/>
        <v>1.9138755980861243E-2</v>
      </c>
      <c r="T40" s="111">
        <f t="shared" si="28"/>
        <v>8.8630835962427809E-2</v>
      </c>
      <c r="U40" s="112">
        <f t="shared" si="29"/>
        <v>85936.097910136406</v>
      </c>
      <c r="V40" s="112">
        <f t="shared" si="30"/>
        <v>412326.20765819261</v>
      </c>
      <c r="W40" s="113">
        <f>SUM(V40:V$42)</f>
        <v>1252223.2573917347</v>
      </c>
      <c r="X40" s="114">
        <f t="shared" si="0"/>
        <v>404434.79698530852</v>
      </c>
      <c r="Y40" s="112">
        <f>SUM(X40:X$42)</f>
        <v>1025394.8656518531</v>
      </c>
      <c r="Z40" s="112">
        <f t="shared" si="1"/>
        <v>7891.4106728840688</v>
      </c>
      <c r="AA40" s="113">
        <f>SUM(Z40:Z$42)</f>
        <v>226828.39173988154</v>
      </c>
      <c r="AB40" s="106">
        <f t="shared" si="2"/>
        <v>14.571562915286052</v>
      </c>
      <c r="AC40" s="107">
        <f t="shared" si="3"/>
        <v>11.932062201894611</v>
      </c>
      <c r="AD40" s="115">
        <f t="shared" si="16"/>
        <v>81.885946423615835</v>
      </c>
      <c r="AE40" s="107">
        <f t="shared" si="4"/>
        <v>2.6395007133914383</v>
      </c>
      <c r="AF40" s="116">
        <f t="shared" si="17"/>
        <v>18.114053576384144</v>
      </c>
      <c r="AH40" s="117">
        <f t="shared" si="31"/>
        <v>5.9659934928474399E-4</v>
      </c>
      <c r="AI40" s="118">
        <f t="shared" si="18"/>
        <v>8.9820401915628197E-5</v>
      </c>
      <c r="AJ40" s="118">
        <f t="shared" si="32"/>
        <v>744878753.20390093</v>
      </c>
      <c r="AK40" s="118">
        <f>SUM(AJ40:AJ$42)/U40/U40</f>
        <v>0.15501842658686199</v>
      </c>
      <c r="AL40" s="118">
        <f t="shared" si="33"/>
        <v>470378496.65592098</v>
      </c>
      <c r="AM40" s="118">
        <f>SUM(AL40:AL$42)/U40/U40</f>
        <v>0.11574841849062621</v>
      </c>
      <c r="AN40" s="118">
        <f t="shared" si="34"/>
        <v>50782806.320274957</v>
      </c>
      <c r="AO40" s="119">
        <f>SUM(AN40:AN$42)/U40/U40</f>
        <v>3.8181701883229592E-2</v>
      </c>
      <c r="AP40" s="106">
        <f t="shared" si="5"/>
        <v>13.799864277490125</v>
      </c>
      <c r="AQ40" s="107">
        <f t="shared" si="6"/>
        <v>15.343261553081978</v>
      </c>
      <c r="AR40" s="107">
        <f t="shared" si="7"/>
        <v>11.265234544644562</v>
      </c>
      <c r="AS40" s="107">
        <f t="shared" si="8"/>
        <v>12.598889859144661</v>
      </c>
      <c r="AT40" s="107">
        <f t="shared" si="9"/>
        <v>2.2565139956653337</v>
      </c>
      <c r="AU40" s="120">
        <f t="shared" si="10"/>
        <v>3.0224874311175429</v>
      </c>
    </row>
    <row r="41" spans="1:47" ht="14.45" customHeight="1" x14ac:dyDescent="0.15">
      <c r="A41" s="155"/>
      <c r="B41" s="99" t="s">
        <v>84</v>
      </c>
      <c r="C41" s="142">
        <v>639</v>
      </c>
      <c r="D41" s="101">
        <v>16</v>
      </c>
      <c r="E41" s="101">
        <v>206</v>
      </c>
      <c r="F41" s="156">
        <v>25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2.5039123630672927E-2</v>
      </c>
      <c r="R41" s="109">
        <f t="shared" si="14"/>
        <v>2.5371755762294054E-2</v>
      </c>
      <c r="S41" s="110">
        <f t="shared" si="15"/>
        <v>0.12135922330097088</v>
      </c>
      <c r="T41" s="111">
        <f>5*R41/(1+5*(1-O41)*R41)</f>
        <v>0.11997213367928009</v>
      </c>
      <c r="U41" s="112">
        <f t="shared" si="29"/>
        <v>78319.509713011968</v>
      </c>
      <c r="V41" s="112">
        <f>5*U41*((1-T41)+O41*T41)</f>
        <v>370339.31656196777</v>
      </c>
      <c r="W41" s="113">
        <f>SUM(V41:V$42)</f>
        <v>839897.04973354214</v>
      </c>
      <c r="X41" s="114">
        <f t="shared" si="0"/>
        <v>325395.22474619502</v>
      </c>
      <c r="Y41" s="112">
        <f>SUM(X41:X$42)</f>
        <v>620960.06866654474</v>
      </c>
      <c r="Z41" s="112">
        <f t="shared" si="1"/>
        <v>44944.091815772787</v>
      </c>
      <c r="AA41" s="113">
        <f>SUM(Z41:Z$42)</f>
        <v>218936.98106699748</v>
      </c>
      <c r="AB41" s="106">
        <f t="shared" si="2"/>
        <v>10.723982476539968</v>
      </c>
      <c r="AC41" s="107">
        <f t="shared" si="3"/>
        <v>7.9285489776678046</v>
      </c>
      <c r="AD41" s="115">
        <f t="shared" si="16"/>
        <v>73.932878900282446</v>
      </c>
      <c r="AE41" s="107">
        <f t="shared" si="4"/>
        <v>2.7954334988721641</v>
      </c>
      <c r="AF41" s="116">
        <f t="shared" si="17"/>
        <v>26.067121099717568</v>
      </c>
      <c r="AH41" s="117">
        <f>IF(D41=0,0,T41*T41*(1-T41)/D41)</f>
        <v>7.9165727531777072E-4</v>
      </c>
      <c r="AI41" s="118">
        <f t="shared" si="18"/>
        <v>5.1762700107163095E-4</v>
      </c>
      <c r="AJ41" s="118">
        <f>U41*U41*((1-O41)*5+AB42)^2*AH41</f>
        <v>399934330.60140574</v>
      </c>
      <c r="AK41" s="118">
        <f>SUM(AJ41:AJ$42)/U41/U41</f>
        <v>6.5200175640853522E-2</v>
      </c>
      <c r="AL41" s="118">
        <f>U41*U41*((1-O41)*5*(1-S41)+AC42)^2*AH41+V41*V41*AI41</f>
        <v>262272620.53350687</v>
      </c>
      <c r="AM41" s="118">
        <f>SUM(AL41:AL$42)/U41/U41</f>
        <v>6.2671744223912293E-2</v>
      </c>
      <c r="AN41" s="118">
        <f>U41*U41*((1-O41)*5*S41+AE42)^2*AH41+V41*V41*AI41</f>
        <v>109037106.24968937</v>
      </c>
      <c r="AO41" s="119">
        <f>SUM(AN41:AN$42)/U41/U41</f>
        <v>3.7690186799978799E-2</v>
      </c>
      <c r="AP41" s="106">
        <f t="shared" si="5"/>
        <v>10.2235097053107</v>
      </c>
      <c r="AQ41" s="107">
        <f t="shared" si="6"/>
        <v>11.224455247769235</v>
      </c>
      <c r="AR41" s="107">
        <f t="shared" si="7"/>
        <v>7.4378762021742162</v>
      </c>
      <c r="AS41" s="107">
        <f t="shared" si="8"/>
        <v>8.4192217531613931</v>
      </c>
      <c r="AT41" s="107">
        <f t="shared" si="9"/>
        <v>2.414919870192719</v>
      </c>
      <c r="AU41" s="120">
        <f t="shared" si="10"/>
        <v>3.1759471275516091</v>
      </c>
    </row>
    <row r="42" spans="1:47" ht="14.45" customHeight="1" thickBot="1" x14ac:dyDescent="0.2">
      <c r="A42" s="157"/>
      <c r="B42" s="158" t="s">
        <v>85</v>
      </c>
      <c r="C42" s="159">
        <v>1254</v>
      </c>
      <c r="D42" s="160">
        <v>162</v>
      </c>
      <c r="E42" s="160">
        <v>421</v>
      </c>
      <c r="F42" s="161">
        <v>156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0.12918660287081341</v>
      </c>
      <c r="R42" s="168">
        <f t="shared" si="14"/>
        <v>0.14678355004078386</v>
      </c>
      <c r="S42" s="169">
        <f t="shared" si="15"/>
        <v>0.37054631828978624</v>
      </c>
      <c r="T42" s="165">
        <v>1</v>
      </c>
      <c r="U42" s="170">
        <f>U41*(1-T41)</f>
        <v>68923.351024026822</v>
      </c>
      <c r="V42" s="170">
        <f>U42/R42</f>
        <v>469557.73317157436</v>
      </c>
      <c r="W42" s="171">
        <f>SUM(V42:V$42)</f>
        <v>469557.73317157436</v>
      </c>
      <c r="X42" s="165">
        <f t="shared" si="0"/>
        <v>295564.84392034967</v>
      </c>
      <c r="Y42" s="170">
        <f>SUM(X42:X$42)</f>
        <v>295564.84392034967</v>
      </c>
      <c r="Z42" s="170">
        <f t="shared" si="1"/>
        <v>173992.8892512247</v>
      </c>
      <c r="AA42" s="171">
        <f>SUM(Z42:Z$42)</f>
        <v>173992.8892512247</v>
      </c>
      <c r="AB42" s="172">
        <f t="shared" si="2"/>
        <v>6.8127525170371586</v>
      </c>
      <c r="AC42" s="166">
        <f t="shared" si="3"/>
        <v>4.2883121544295655</v>
      </c>
      <c r="AD42" s="173">
        <f t="shared" si="16"/>
        <v>62.945368171021379</v>
      </c>
      <c r="AE42" s="166">
        <f t="shared" si="4"/>
        <v>2.5244403626075931</v>
      </c>
      <c r="AF42" s="174">
        <f t="shared" si="17"/>
        <v>37.054631828978621</v>
      </c>
      <c r="AH42" s="175">
        <f>0</f>
        <v>0</v>
      </c>
      <c r="AI42" s="176">
        <f t="shared" si="18"/>
        <v>5.5401839499209186E-4</v>
      </c>
      <c r="AJ42" s="176">
        <v>0</v>
      </c>
      <c r="AK42" s="176">
        <f>(1-R42)/R42/R42/D42</f>
        <v>0.24444965642814184</v>
      </c>
      <c r="AL42" s="176">
        <f>V42*V42*AI42</f>
        <v>122152449.29878601</v>
      </c>
      <c r="AM42" s="176">
        <f>(1-S42)*(1-S42)*(1-R42)/R42/R42/D42+AI42/R42/R42</f>
        <v>0.12256785841198993</v>
      </c>
      <c r="AN42" s="176">
        <f>V42*V42*AI42</f>
        <v>122152449.29878601</v>
      </c>
      <c r="AO42" s="177">
        <f>S42*S42*(1-R42)/R42/R42/D42+AI42/R42/R42</f>
        <v>5.9278042377150356E-2</v>
      </c>
      <c r="AP42" s="172">
        <f t="shared" si="5"/>
        <v>5.8436922505241053</v>
      </c>
      <c r="AQ42" s="166">
        <f t="shared" si="6"/>
        <v>7.7818127835502118</v>
      </c>
      <c r="AR42" s="166">
        <f t="shared" si="7"/>
        <v>3.6021221771816458</v>
      </c>
      <c r="AS42" s="166">
        <f t="shared" si="8"/>
        <v>4.9745021316774851</v>
      </c>
      <c r="AT42" s="166">
        <f t="shared" si="9"/>
        <v>2.0472375466099706</v>
      </c>
      <c r="AU42" s="178">
        <f t="shared" si="10"/>
        <v>3.0016431786052156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74.463164479231082</v>
      </c>
      <c r="D47" s="194">
        <f t="shared" ref="D47:E82" si="35">AP7</f>
        <v>67.946076638065193</v>
      </c>
      <c r="E47" s="195">
        <f t="shared" si="35"/>
        <v>80.980252320396971</v>
      </c>
      <c r="F47" s="196">
        <f>AC7</f>
        <v>73.197399870513408</v>
      </c>
      <c r="G47" s="194">
        <f t="shared" ref="G47:H82" si="36">AR7</f>
        <v>66.853407492470794</v>
      </c>
      <c r="H47" s="194">
        <f t="shared" si="36"/>
        <v>79.541392248556022</v>
      </c>
      <c r="I47" s="197">
        <f t="shared" ref="I47:J82" si="37">AD7</f>
        <v>98.300146632808335</v>
      </c>
      <c r="J47" s="196">
        <f t="shared" si="37"/>
        <v>1.2657646087176586</v>
      </c>
      <c r="K47" s="194">
        <f t="shared" ref="K47:L82" si="38">AT7</f>
        <v>0.94127356371112558</v>
      </c>
      <c r="L47" s="194">
        <f t="shared" si="38"/>
        <v>1.5902556537241916</v>
      </c>
      <c r="M47" s="198">
        <f>AF7</f>
        <v>1.6998533671916398</v>
      </c>
    </row>
    <row r="48" spans="1:47" ht="14.45" customHeight="1" x14ac:dyDescent="0.25">
      <c r="A48" s="75"/>
      <c r="B48" s="99">
        <v>5</v>
      </c>
      <c r="C48" s="199">
        <f>AB8</f>
        <v>71.550763325668228</v>
      </c>
      <c r="D48" s="199">
        <f t="shared" si="35"/>
        <v>66.287912264940687</v>
      </c>
      <c r="E48" s="200">
        <f t="shared" si="35"/>
        <v>76.81361438639577</v>
      </c>
      <c r="F48" s="201">
        <f>AC8</f>
        <v>70.249124392339084</v>
      </c>
      <c r="G48" s="199">
        <f t="shared" si="36"/>
        <v>65.156967997676958</v>
      </c>
      <c r="H48" s="199">
        <f t="shared" si="36"/>
        <v>75.34128078700121</v>
      </c>
      <c r="I48" s="202">
        <f t="shared" si="37"/>
        <v>98.180817544315161</v>
      </c>
      <c r="J48" s="201">
        <f t="shared" si="37"/>
        <v>1.3016389333291152</v>
      </c>
      <c r="K48" s="199">
        <f t="shared" si="38"/>
        <v>0.97565826561463798</v>
      </c>
      <c r="L48" s="199">
        <f t="shared" si="38"/>
        <v>1.6276196010435924</v>
      </c>
      <c r="M48" s="203">
        <f>AF8</f>
        <v>1.8191824556848064</v>
      </c>
    </row>
    <row r="49" spans="1:13" ht="14.45" customHeight="1" x14ac:dyDescent="0.25">
      <c r="A49" s="75"/>
      <c r="B49" s="99">
        <v>10</v>
      </c>
      <c r="C49" s="199">
        <f t="shared" ref="C49:C62" si="39">AB9</f>
        <v>66.550763325668228</v>
      </c>
      <c r="D49" s="199">
        <f t="shared" si="35"/>
        <v>61.287912264940687</v>
      </c>
      <c r="E49" s="200">
        <f t="shared" si="35"/>
        <v>71.81361438639577</v>
      </c>
      <c r="F49" s="201">
        <f t="shared" ref="F49:F62" si="40">AC9</f>
        <v>65.249124392339098</v>
      </c>
      <c r="G49" s="199">
        <f t="shared" si="36"/>
        <v>60.156967997676972</v>
      </c>
      <c r="H49" s="199">
        <f t="shared" si="36"/>
        <v>70.341280787001224</v>
      </c>
      <c r="I49" s="202">
        <f t="shared" si="37"/>
        <v>98.044141241536892</v>
      </c>
      <c r="J49" s="201">
        <f t="shared" si="37"/>
        <v>1.3016389333291152</v>
      </c>
      <c r="K49" s="199">
        <f t="shared" si="38"/>
        <v>0.97565826561463798</v>
      </c>
      <c r="L49" s="199">
        <f t="shared" si="38"/>
        <v>1.6276196010435924</v>
      </c>
      <c r="M49" s="203">
        <f t="shared" ref="M49:M62" si="41">AF9</f>
        <v>1.9558587584630767</v>
      </c>
    </row>
    <row r="50" spans="1:13" ht="14.45" customHeight="1" x14ac:dyDescent="0.25">
      <c r="A50" s="75"/>
      <c r="B50" s="99">
        <v>15</v>
      </c>
      <c r="C50" s="199">
        <f t="shared" si="39"/>
        <v>61.550763325668214</v>
      </c>
      <c r="D50" s="199">
        <f t="shared" si="35"/>
        <v>56.287912264940672</v>
      </c>
      <c r="E50" s="200">
        <f t="shared" si="35"/>
        <v>66.813614386395756</v>
      </c>
      <c r="F50" s="201">
        <f t="shared" si="40"/>
        <v>60.249124392339091</v>
      </c>
      <c r="G50" s="199">
        <f t="shared" si="36"/>
        <v>55.156967997676958</v>
      </c>
      <c r="H50" s="199">
        <f t="shared" si="36"/>
        <v>65.341280787001224</v>
      </c>
      <c r="I50" s="202">
        <f t="shared" si="37"/>
        <v>97.885259478518421</v>
      </c>
      <c r="J50" s="201">
        <f t="shared" si="37"/>
        <v>1.3016389333291152</v>
      </c>
      <c r="K50" s="199">
        <f t="shared" si="38"/>
        <v>0.97565826561463798</v>
      </c>
      <c r="L50" s="199">
        <f t="shared" si="38"/>
        <v>1.6276196010435924</v>
      </c>
      <c r="M50" s="203">
        <f t="shared" si="41"/>
        <v>2.1147405214815573</v>
      </c>
    </row>
    <row r="51" spans="1:13" ht="14.45" customHeight="1" x14ac:dyDescent="0.25">
      <c r="A51" s="75"/>
      <c r="B51" s="99">
        <v>20</v>
      </c>
      <c r="C51" s="199">
        <f t="shared" si="39"/>
        <v>56.550763325668207</v>
      </c>
      <c r="D51" s="199">
        <f t="shared" si="35"/>
        <v>51.287912264940665</v>
      </c>
      <c r="E51" s="200">
        <f t="shared" si="35"/>
        <v>61.813614386395749</v>
      </c>
      <c r="F51" s="201">
        <f t="shared" si="40"/>
        <v>55.249124392339098</v>
      </c>
      <c r="G51" s="199">
        <f t="shared" si="36"/>
        <v>50.156967997676972</v>
      </c>
      <c r="H51" s="199">
        <f t="shared" si="36"/>
        <v>60.341280787001224</v>
      </c>
      <c r="I51" s="202">
        <f t="shared" si="37"/>
        <v>97.69828229225989</v>
      </c>
      <c r="J51" s="201">
        <f t="shared" si="37"/>
        <v>1.3016389333291152</v>
      </c>
      <c r="K51" s="199">
        <f t="shared" si="38"/>
        <v>0.97565826561463798</v>
      </c>
      <c r="L51" s="199">
        <f t="shared" si="38"/>
        <v>1.6276196010435924</v>
      </c>
      <c r="M51" s="203">
        <f t="shared" si="41"/>
        <v>2.3017177077401278</v>
      </c>
    </row>
    <row r="52" spans="1:13" ht="14.45" customHeight="1" x14ac:dyDescent="0.25">
      <c r="A52" s="75"/>
      <c r="B52" s="99">
        <v>25</v>
      </c>
      <c r="C52" s="199">
        <f t="shared" si="39"/>
        <v>51.550763325668221</v>
      </c>
      <c r="D52" s="199">
        <f t="shared" si="35"/>
        <v>46.28791226494068</v>
      </c>
      <c r="E52" s="200">
        <f t="shared" si="35"/>
        <v>56.813614386395763</v>
      </c>
      <c r="F52" s="201">
        <f t="shared" si="40"/>
        <v>50.249124392339098</v>
      </c>
      <c r="G52" s="199">
        <f t="shared" si="36"/>
        <v>45.156967997676972</v>
      </c>
      <c r="H52" s="199">
        <f t="shared" si="36"/>
        <v>55.341280787001224</v>
      </c>
      <c r="I52" s="202">
        <f t="shared" si="37"/>
        <v>97.47503460791431</v>
      </c>
      <c r="J52" s="201">
        <f t="shared" si="37"/>
        <v>1.3016389333291152</v>
      </c>
      <c r="K52" s="199">
        <f t="shared" si="38"/>
        <v>0.97565826561463798</v>
      </c>
      <c r="L52" s="199">
        <f t="shared" si="38"/>
        <v>1.6276196010435924</v>
      </c>
      <c r="M52" s="203">
        <f t="shared" si="41"/>
        <v>2.5249653920856714</v>
      </c>
    </row>
    <row r="53" spans="1:13" ht="14.45" customHeight="1" x14ac:dyDescent="0.25">
      <c r="A53" s="75"/>
      <c r="B53" s="99">
        <v>30</v>
      </c>
      <c r="C53" s="199">
        <f t="shared" si="39"/>
        <v>49.827975614848356</v>
      </c>
      <c r="D53" s="199">
        <f t="shared" si="35"/>
        <v>46.743229682170607</v>
      </c>
      <c r="E53" s="200">
        <f t="shared" si="35"/>
        <v>52.912721547526104</v>
      </c>
      <c r="F53" s="201">
        <f t="shared" si="40"/>
        <v>48.439328141305275</v>
      </c>
      <c r="G53" s="199">
        <f t="shared" si="36"/>
        <v>45.49704408988238</v>
      </c>
      <c r="H53" s="199">
        <f t="shared" si="36"/>
        <v>51.38161219272817</v>
      </c>
      <c r="I53" s="202">
        <f t="shared" si="37"/>
        <v>97.21311681558808</v>
      </c>
      <c r="J53" s="201">
        <f t="shared" si="37"/>
        <v>1.3886474735430712</v>
      </c>
      <c r="K53" s="199">
        <f t="shared" si="38"/>
        <v>1.0639457160947097</v>
      </c>
      <c r="L53" s="199">
        <f t="shared" si="38"/>
        <v>1.7133492309914327</v>
      </c>
      <c r="M53" s="203">
        <f t="shared" si="41"/>
        <v>2.7868831844119009</v>
      </c>
    </row>
    <row r="54" spans="1:13" ht="14.45" customHeight="1" x14ac:dyDescent="0.25">
      <c r="A54" s="75"/>
      <c r="B54" s="99">
        <v>35</v>
      </c>
      <c r="C54" s="199">
        <f t="shared" si="39"/>
        <v>44.827975614848356</v>
      </c>
      <c r="D54" s="199">
        <f t="shared" si="35"/>
        <v>41.743229682170607</v>
      </c>
      <c r="E54" s="200">
        <f t="shared" si="35"/>
        <v>47.912721547526104</v>
      </c>
      <c r="F54" s="201">
        <f t="shared" si="40"/>
        <v>43.439328141305282</v>
      </c>
      <c r="G54" s="199">
        <f t="shared" si="36"/>
        <v>40.497044089882387</v>
      </c>
      <c r="H54" s="199">
        <f t="shared" si="36"/>
        <v>46.381612192728177</v>
      </c>
      <c r="I54" s="202">
        <f t="shared" si="37"/>
        <v>96.902274852931086</v>
      </c>
      <c r="J54" s="201">
        <f t="shared" si="37"/>
        <v>1.3886474735430712</v>
      </c>
      <c r="K54" s="199">
        <f t="shared" si="38"/>
        <v>1.0639457160947097</v>
      </c>
      <c r="L54" s="199">
        <f t="shared" si="38"/>
        <v>1.7133492309914327</v>
      </c>
      <c r="M54" s="203">
        <f t="shared" si="41"/>
        <v>3.0977251470688985</v>
      </c>
    </row>
    <row r="55" spans="1:13" ht="14.45" customHeight="1" x14ac:dyDescent="0.25">
      <c r="A55" s="75"/>
      <c r="B55" s="99">
        <v>40</v>
      </c>
      <c r="C55" s="199">
        <f t="shared" si="39"/>
        <v>41.451383549945177</v>
      </c>
      <c r="D55" s="199">
        <f t="shared" si="35"/>
        <v>39.214219038880252</v>
      </c>
      <c r="E55" s="200">
        <f t="shared" si="35"/>
        <v>43.688548061010103</v>
      </c>
      <c r="F55" s="201">
        <f t="shared" si="40"/>
        <v>40.009319432320524</v>
      </c>
      <c r="G55" s="199">
        <f t="shared" si="36"/>
        <v>37.907127510464676</v>
      </c>
      <c r="H55" s="199">
        <f t="shared" si="36"/>
        <v>42.111511354176372</v>
      </c>
      <c r="I55" s="202">
        <f t="shared" si="37"/>
        <v>96.521071206496416</v>
      </c>
      <c r="J55" s="201">
        <f t="shared" si="37"/>
        <v>1.442064117624652</v>
      </c>
      <c r="K55" s="199">
        <f t="shared" si="38"/>
        <v>1.1134200887551264</v>
      </c>
      <c r="L55" s="199">
        <f t="shared" si="38"/>
        <v>1.7707081464941776</v>
      </c>
      <c r="M55" s="203">
        <f t="shared" si="41"/>
        <v>3.4789287935035871</v>
      </c>
    </row>
    <row r="56" spans="1:13" ht="14.45" customHeight="1" x14ac:dyDescent="0.25">
      <c r="A56" s="75"/>
      <c r="B56" s="99">
        <v>45</v>
      </c>
      <c r="C56" s="199">
        <f t="shared" si="39"/>
        <v>37.083052421752043</v>
      </c>
      <c r="D56" s="199">
        <f t="shared" si="35"/>
        <v>35.182667657284107</v>
      </c>
      <c r="E56" s="200">
        <f t="shared" si="35"/>
        <v>38.98343718621998</v>
      </c>
      <c r="F56" s="201">
        <f t="shared" si="40"/>
        <v>35.61750397582091</v>
      </c>
      <c r="G56" s="199">
        <f t="shared" si="36"/>
        <v>33.851091117670279</v>
      </c>
      <c r="H56" s="199">
        <f t="shared" si="36"/>
        <v>37.38391683397154</v>
      </c>
      <c r="I56" s="202">
        <f t="shared" si="37"/>
        <v>96.047929309423637</v>
      </c>
      <c r="J56" s="201">
        <f t="shared" si="37"/>
        <v>1.4655484459311352</v>
      </c>
      <c r="K56" s="199">
        <f t="shared" si="38"/>
        <v>1.1347914725959869</v>
      </c>
      <c r="L56" s="199">
        <f t="shared" si="38"/>
        <v>1.7963054192662835</v>
      </c>
      <c r="M56" s="203">
        <f t="shared" si="41"/>
        <v>3.9520706905763752</v>
      </c>
    </row>
    <row r="57" spans="1:13" ht="14.45" customHeight="1" x14ac:dyDescent="0.25">
      <c r="A57" s="75"/>
      <c r="B57" s="99">
        <v>50</v>
      </c>
      <c r="C57" s="199">
        <f t="shared" si="39"/>
        <v>32.083052421752043</v>
      </c>
      <c r="D57" s="199">
        <f t="shared" si="35"/>
        <v>30.182667657284107</v>
      </c>
      <c r="E57" s="200">
        <f t="shared" si="35"/>
        <v>33.98343718621998</v>
      </c>
      <c r="F57" s="201">
        <f t="shared" si="40"/>
        <v>30.632209858173848</v>
      </c>
      <c r="G57" s="199">
        <f t="shared" si="36"/>
        <v>28.8665787497583</v>
      </c>
      <c r="H57" s="199">
        <f t="shared" si="36"/>
        <v>32.397840966589399</v>
      </c>
      <c r="I57" s="202">
        <f t="shared" si="37"/>
        <v>95.477853713836353</v>
      </c>
      <c r="J57" s="201">
        <f t="shared" si="37"/>
        <v>1.4508425635781941</v>
      </c>
      <c r="K57" s="199">
        <f t="shared" si="38"/>
        <v>1.124286288221777</v>
      </c>
      <c r="L57" s="199">
        <f t="shared" si="38"/>
        <v>1.7773988389346111</v>
      </c>
      <c r="M57" s="203">
        <f t="shared" si="41"/>
        <v>4.5221462861636414</v>
      </c>
    </row>
    <row r="58" spans="1:13" ht="14.45" customHeight="1" x14ac:dyDescent="0.25">
      <c r="A58" s="75"/>
      <c r="B58" s="99">
        <v>55</v>
      </c>
      <c r="C58" s="199">
        <f t="shared" si="39"/>
        <v>27.494416767296965</v>
      </c>
      <c r="D58" s="199">
        <f t="shared" si="35"/>
        <v>25.746809303585515</v>
      </c>
      <c r="E58" s="200">
        <f t="shared" si="35"/>
        <v>29.242024231008415</v>
      </c>
      <c r="F58" s="201">
        <f t="shared" si="40"/>
        <v>26.03497412520467</v>
      </c>
      <c r="G58" s="199">
        <f t="shared" si="36"/>
        <v>24.420145674074625</v>
      </c>
      <c r="H58" s="199">
        <f t="shared" si="36"/>
        <v>27.649802576334714</v>
      </c>
      <c r="I58" s="202">
        <f t="shared" si="37"/>
        <v>94.691858152713323</v>
      </c>
      <c r="J58" s="201">
        <f t="shared" si="37"/>
        <v>1.4594426420922997</v>
      </c>
      <c r="K58" s="199">
        <f t="shared" si="38"/>
        <v>1.1334075027178676</v>
      </c>
      <c r="L58" s="199">
        <f t="shared" si="38"/>
        <v>1.7854777814667318</v>
      </c>
      <c r="M58" s="203">
        <f t="shared" si="41"/>
        <v>5.3081418472866941</v>
      </c>
    </row>
    <row r="59" spans="1:13" ht="14.45" customHeight="1" x14ac:dyDescent="0.25">
      <c r="A59" s="75"/>
      <c r="B59" s="99">
        <v>60</v>
      </c>
      <c r="C59" s="199">
        <f t="shared" si="39"/>
        <v>23.71294414432969</v>
      </c>
      <c r="D59" s="199">
        <f t="shared" si="35"/>
        <v>22.347162683871876</v>
      </c>
      <c r="E59" s="200">
        <f t="shared" si="35"/>
        <v>25.078725604787504</v>
      </c>
      <c r="F59" s="201">
        <f t="shared" si="40"/>
        <v>22.205532863372216</v>
      </c>
      <c r="G59" s="199">
        <f t="shared" si="36"/>
        <v>20.964656991265681</v>
      </c>
      <c r="H59" s="199">
        <f t="shared" si="36"/>
        <v>23.446408735478752</v>
      </c>
      <c r="I59" s="202">
        <f t="shared" si="37"/>
        <v>93.643086780862973</v>
      </c>
      <c r="J59" s="201">
        <f t="shared" si="37"/>
        <v>1.5074112809574707</v>
      </c>
      <c r="K59" s="199">
        <f t="shared" si="38"/>
        <v>1.178272259603854</v>
      </c>
      <c r="L59" s="199">
        <f t="shared" si="38"/>
        <v>1.8365503023110874</v>
      </c>
      <c r="M59" s="203">
        <f t="shared" si="41"/>
        <v>6.3569132191370139</v>
      </c>
    </row>
    <row r="60" spans="1:13" ht="14.45" customHeight="1" x14ac:dyDescent="0.25">
      <c r="A60" s="75"/>
      <c r="B60" s="99">
        <v>65</v>
      </c>
      <c r="C60" s="199">
        <f t="shared" si="39"/>
        <v>19.752221086243047</v>
      </c>
      <c r="D60" s="199">
        <f t="shared" si="35"/>
        <v>18.599594928548548</v>
      </c>
      <c r="E60" s="200">
        <f t="shared" si="35"/>
        <v>20.904847243937546</v>
      </c>
      <c r="F60" s="201">
        <f t="shared" si="40"/>
        <v>18.214735924899102</v>
      </c>
      <c r="G60" s="199">
        <f t="shared" si="36"/>
        <v>17.182926846140965</v>
      </c>
      <c r="H60" s="199">
        <f t="shared" si="36"/>
        <v>19.246545003657239</v>
      </c>
      <c r="I60" s="202">
        <f t="shared" si="37"/>
        <v>92.216140379196304</v>
      </c>
      <c r="J60" s="201">
        <f t="shared" si="37"/>
        <v>1.5374851613439438</v>
      </c>
      <c r="K60" s="199">
        <f t="shared" si="38"/>
        <v>1.2035458579331104</v>
      </c>
      <c r="L60" s="199">
        <f t="shared" si="38"/>
        <v>1.8714244647547771</v>
      </c>
      <c r="M60" s="203">
        <f t="shared" si="41"/>
        <v>7.7838596208036863</v>
      </c>
    </row>
    <row r="61" spans="1:13" ht="14.45" customHeight="1" x14ac:dyDescent="0.25">
      <c r="A61" s="75"/>
      <c r="B61" s="99">
        <v>70</v>
      </c>
      <c r="C61" s="199">
        <f t="shared" si="39"/>
        <v>15.54783081354296</v>
      </c>
      <c r="D61" s="199">
        <f t="shared" si="35"/>
        <v>14.502978490127845</v>
      </c>
      <c r="E61" s="200">
        <f t="shared" si="35"/>
        <v>16.592683136958076</v>
      </c>
      <c r="F61" s="201">
        <f t="shared" si="40"/>
        <v>13.99850068787423</v>
      </c>
      <c r="G61" s="199">
        <f t="shared" si="36"/>
        <v>13.071446594054583</v>
      </c>
      <c r="H61" s="199">
        <f t="shared" si="36"/>
        <v>14.925554781693878</v>
      </c>
      <c r="I61" s="202">
        <f t="shared" si="37"/>
        <v>90.035072131610903</v>
      </c>
      <c r="J61" s="201">
        <f t="shared" si="37"/>
        <v>1.5493301256687271</v>
      </c>
      <c r="K61" s="199">
        <f t="shared" si="38"/>
        <v>1.210518435293449</v>
      </c>
      <c r="L61" s="199">
        <f t="shared" si="38"/>
        <v>1.8881418160440051</v>
      </c>
      <c r="M61" s="203">
        <f t="shared" si="41"/>
        <v>9.9649278683890792</v>
      </c>
    </row>
    <row r="62" spans="1:13" ht="14.45" customHeight="1" x14ac:dyDescent="0.25">
      <c r="A62" s="75"/>
      <c r="B62" s="99">
        <v>75</v>
      </c>
      <c r="C62" s="199">
        <f t="shared" si="39"/>
        <v>11.99117289575975</v>
      </c>
      <c r="D62" s="199">
        <f t="shared" si="35"/>
        <v>11.066324111645127</v>
      </c>
      <c r="E62" s="200">
        <f t="shared" si="35"/>
        <v>12.916021679874373</v>
      </c>
      <c r="F62" s="201">
        <f t="shared" si="40"/>
        <v>10.430063228550068</v>
      </c>
      <c r="G62" s="199">
        <f t="shared" si="36"/>
        <v>9.6154977893679412</v>
      </c>
      <c r="H62" s="199">
        <f t="shared" si="36"/>
        <v>11.244628667732195</v>
      </c>
      <c r="I62" s="202">
        <f t="shared" si="37"/>
        <v>86.98117623037767</v>
      </c>
      <c r="J62" s="201">
        <f t="shared" si="37"/>
        <v>1.5611096672096807</v>
      </c>
      <c r="K62" s="199">
        <f t="shared" si="38"/>
        <v>1.2079691172400411</v>
      </c>
      <c r="L62" s="199">
        <f t="shared" si="38"/>
        <v>1.9142502171793203</v>
      </c>
      <c r="M62" s="203">
        <f t="shared" si="41"/>
        <v>13.018823769622331</v>
      </c>
    </row>
    <row r="63" spans="1:13" ht="14.45" customHeight="1" x14ac:dyDescent="0.25">
      <c r="A63" s="75"/>
      <c r="B63" s="99">
        <v>80</v>
      </c>
      <c r="C63" s="199">
        <f>AB23</f>
        <v>8.4794118113172186</v>
      </c>
      <c r="D63" s="199">
        <f t="shared" si="35"/>
        <v>7.8122988567807239</v>
      </c>
      <c r="E63" s="200">
        <f t="shared" si="35"/>
        <v>9.1465247658537123</v>
      </c>
      <c r="F63" s="201">
        <f>AC23</f>
        <v>6.8970754086672583</v>
      </c>
      <c r="G63" s="199">
        <f t="shared" si="36"/>
        <v>6.2993894224586944</v>
      </c>
      <c r="H63" s="199">
        <f t="shared" si="36"/>
        <v>7.4947613948758223</v>
      </c>
      <c r="I63" s="202">
        <f t="shared" si="37"/>
        <v>81.339078253776236</v>
      </c>
      <c r="J63" s="201">
        <f t="shared" si="37"/>
        <v>1.5823364026499598</v>
      </c>
      <c r="K63" s="199">
        <f t="shared" si="38"/>
        <v>1.2375372903829294</v>
      </c>
      <c r="L63" s="199">
        <f t="shared" si="38"/>
        <v>1.9271355149169902</v>
      </c>
      <c r="M63" s="203">
        <f>AF23</f>
        <v>18.660921746223746</v>
      </c>
    </row>
    <row r="64" spans="1:13" ht="14.45" customHeight="1" x14ac:dyDescent="0.25">
      <c r="A64" s="51"/>
      <c r="B64" s="121">
        <v>85</v>
      </c>
      <c r="C64" s="204">
        <f>AB24</f>
        <v>5.5787497946905731</v>
      </c>
      <c r="D64" s="204">
        <f t="shared" si="35"/>
        <v>4.6342505242201373</v>
      </c>
      <c r="E64" s="205">
        <f t="shared" si="35"/>
        <v>6.5232490651610089</v>
      </c>
      <c r="F64" s="206">
        <f>AC24</f>
        <v>3.9337338295895061</v>
      </c>
      <c r="G64" s="204">
        <f t="shared" si="36"/>
        <v>3.1922605030775228</v>
      </c>
      <c r="H64" s="204">
        <f t="shared" si="36"/>
        <v>4.6752071561014894</v>
      </c>
      <c r="I64" s="207">
        <f t="shared" si="37"/>
        <v>70.512820512820511</v>
      </c>
      <c r="J64" s="206">
        <f t="shared" si="37"/>
        <v>1.6450159651010665</v>
      </c>
      <c r="K64" s="204">
        <f t="shared" si="38"/>
        <v>1.2162950555694771</v>
      </c>
      <c r="L64" s="204">
        <f t="shared" si="38"/>
        <v>2.0737368746326559</v>
      </c>
      <c r="M64" s="208">
        <f>AF24</f>
        <v>29.487179487179489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84.327613311409422</v>
      </c>
      <c r="D65" s="210">
        <f t="shared" si="35"/>
        <v>80.477809184573658</v>
      </c>
      <c r="E65" s="211">
        <f t="shared" si="35"/>
        <v>88.177417438245186</v>
      </c>
      <c r="F65" s="212">
        <f>AC25</f>
        <v>81.985593094823813</v>
      </c>
      <c r="G65" s="210">
        <f t="shared" si="36"/>
        <v>78.359326471671309</v>
      </c>
      <c r="H65" s="210">
        <f t="shared" si="36"/>
        <v>85.611859717976316</v>
      </c>
      <c r="I65" s="213">
        <f t="shared" si="37"/>
        <v>97.222712555688162</v>
      </c>
      <c r="J65" s="212">
        <f t="shared" si="37"/>
        <v>2.3420202165856274</v>
      </c>
      <c r="K65" s="210">
        <f t="shared" si="38"/>
        <v>1.9400728896418218</v>
      </c>
      <c r="L65" s="210">
        <f t="shared" si="38"/>
        <v>2.7439675435294331</v>
      </c>
      <c r="M65" s="214">
        <f>AF25</f>
        <v>2.777287444311856</v>
      </c>
    </row>
    <row r="66" spans="1:13" ht="14.45" customHeight="1" x14ac:dyDescent="0.25">
      <c r="A66" s="155"/>
      <c r="B66" s="99">
        <v>5</v>
      </c>
      <c r="C66" s="199">
        <f>AB26</f>
        <v>79.327613311409436</v>
      </c>
      <c r="D66" s="199">
        <f t="shared" si="35"/>
        <v>75.477809184573672</v>
      </c>
      <c r="E66" s="200">
        <f t="shared" si="35"/>
        <v>83.1774174382452</v>
      </c>
      <c r="F66" s="201">
        <f>AC26</f>
        <v>76.985593094823813</v>
      </c>
      <c r="G66" s="199">
        <f t="shared" si="36"/>
        <v>73.359326471671309</v>
      </c>
      <c r="H66" s="199">
        <f t="shared" si="36"/>
        <v>80.611859717976316</v>
      </c>
      <c r="I66" s="202">
        <f t="shared" si="37"/>
        <v>97.047660809620268</v>
      </c>
      <c r="J66" s="201">
        <f t="shared" si="37"/>
        <v>2.3420202165856274</v>
      </c>
      <c r="K66" s="199">
        <f t="shared" si="38"/>
        <v>1.9400728896418218</v>
      </c>
      <c r="L66" s="199">
        <f t="shared" si="38"/>
        <v>2.7439675435294331</v>
      </c>
      <c r="M66" s="203">
        <f>AF26</f>
        <v>2.9523391903797291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74.327613311409436</v>
      </c>
      <c r="D67" s="199">
        <f t="shared" si="35"/>
        <v>70.477809184573672</v>
      </c>
      <c r="E67" s="200">
        <f t="shared" si="35"/>
        <v>78.1774174382452</v>
      </c>
      <c r="F67" s="201">
        <f t="shared" ref="F67:F80" si="43">AC27</f>
        <v>71.985593094823813</v>
      </c>
      <c r="G67" s="199">
        <f t="shared" si="36"/>
        <v>68.359326471671309</v>
      </c>
      <c r="H67" s="199">
        <f t="shared" si="36"/>
        <v>75.611859717976316</v>
      </c>
      <c r="I67" s="202">
        <f t="shared" si="37"/>
        <v>96.849057689000063</v>
      </c>
      <c r="J67" s="201">
        <f t="shared" si="37"/>
        <v>2.3420202165856274</v>
      </c>
      <c r="K67" s="199">
        <f t="shared" si="38"/>
        <v>1.9400728896418218</v>
      </c>
      <c r="L67" s="199">
        <f t="shared" si="38"/>
        <v>2.7439675435294331</v>
      </c>
      <c r="M67" s="203">
        <f t="shared" ref="M67:M80" si="44">AF27</f>
        <v>3.1509423109999455</v>
      </c>
    </row>
    <row r="68" spans="1:13" ht="14.45" customHeight="1" x14ac:dyDescent="0.25">
      <c r="A68" s="155"/>
      <c r="B68" s="99">
        <v>15</v>
      </c>
      <c r="C68" s="199">
        <f t="shared" si="42"/>
        <v>69.327613311409436</v>
      </c>
      <c r="D68" s="199">
        <f t="shared" si="35"/>
        <v>65.477809184573672</v>
      </c>
      <c r="E68" s="200">
        <f t="shared" si="35"/>
        <v>73.1774174382452</v>
      </c>
      <c r="F68" s="201">
        <f t="shared" si="43"/>
        <v>66.985593094823813</v>
      </c>
      <c r="G68" s="199">
        <f t="shared" si="36"/>
        <v>63.359326471671309</v>
      </c>
      <c r="H68" s="199">
        <f t="shared" si="36"/>
        <v>70.611859717976316</v>
      </c>
      <c r="I68" s="202">
        <f t="shared" si="37"/>
        <v>96.621807524130958</v>
      </c>
      <c r="J68" s="201">
        <f t="shared" si="37"/>
        <v>2.3420202165856274</v>
      </c>
      <c r="K68" s="199">
        <f t="shared" si="38"/>
        <v>1.9400728896418218</v>
      </c>
      <c r="L68" s="199">
        <f t="shared" si="38"/>
        <v>2.7439675435294331</v>
      </c>
      <c r="M68" s="203">
        <f t="shared" si="44"/>
        <v>3.378192475869056</v>
      </c>
    </row>
    <row r="69" spans="1:13" ht="14.45" customHeight="1" x14ac:dyDescent="0.25">
      <c r="A69" s="155"/>
      <c r="B69" s="99">
        <v>20</v>
      </c>
      <c r="C69" s="199">
        <f t="shared" si="42"/>
        <v>64.327613311409436</v>
      </c>
      <c r="D69" s="199">
        <f t="shared" si="35"/>
        <v>60.477809184573672</v>
      </c>
      <c r="E69" s="200">
        <f t="shared" si="35"/>
        <v>68.1774174382452</v>
      </c>
      <c r="F69" s="201">
        <f t="shared" si="43"/>
        <v>61.985593094823805</v>
      </c>
      <c r="G69" s="199">
        <f t="shared" si="36"/>
        <v>58.359326471671309</v>
      </c>
      <c r="H69" s="199">
        <f t="shared" si="36"/>
        <v>65.611859717976301</v>
      </c>
      <c r="I69" s="202">
        <f t="shared" si="37"/>
        <v>96.359230358434218</v>
      </c>
      <c r="J69" s="201">
        <f t="shared" si="37"/>
        <v>2.3420202165856274</v>
      </c>
      <c r="K69" s="199">
        <f t="shared" si="38"/>
        <v>1.9400728896418218</v>
      </c>
      <c r="L69" s="199">
        <f t="shared" si="38"/>
        <v>2.7439675435294331</v>
      </c>
      <c r="M69" s="203">
        <f t="shared" si="44"/>
        <v>3.6407696415657878</v>
      </c>
    </row>
    <row r="70" spans="1:13" ht="14.45" customHeight="1" x14ac:dyDescent="0.25">
      <c r="A70" s="155"/>
      <c r="B70" s="99">
        <v>25</v>
      </c>
      <c r="C70" s="199">
        <f t="shared" si="42"/>
        <v>59.327613311409436</v>
      </c>
      <c r="D70" s="199">
        <f t="shared" si="35"/>
        <v>55.477809184573672</v>
      </c>
      <c r="E70" s="200">
        <f t="shared" si="35"/>
        <v>63.1774174382452</v>
      </c>
      <c r="F70" s="201">
        <f t="shared" si="43"/>
        <v>56.985593094823805</v>
      </c>
      <c r="G70" s="199">
        <f t="shared" si="36"/>
        <v>53.359326471671309</v>
      </c>
      <c r="H70" s="199">
        <f t="shared" si="36"/>
        <v>60.611859717976301</v>
      </c>
      <c r="I70" s="202">
        <f t="shared" si="37"/>
        <v>96.052394347481311</v>
      </c>
      <c r="J70" s="201">
        <f t="shared" si="37"/>
        <v>2.3420202165856274</v>
      </c>
      <c r="K70" s="199">
        <f t="shared" si="38"/>
        <v>1.9400728896418218</v>
      </c>
      <c r="L70" s="199">
        <f t="shared" si="38"/>
        <v>2.7439675435294331</v>
      </c>
      <c r="M70" s="203">
        <f t="shared" si="44"/>
        <v>3.947605652518686</v>
      </c>
    </row>
    <row r="71" spans="1:13" ht="14.45" customHeight="1" x14ac:dyDescent="0.25">
      <c r="A71" s="155"/>
      <c r="B71" s="99">
        <v>30</v>
      </c>
      <c r="C71" s="199">
        <f t="shared" si="42"/>
        <v>54.327613311409436</v>
      </c>
      <c r="D71" s="199">
        <f t="shared" si="35"/>
        <v>50.477809184573672</v>
      </c>
      <c r="E71" s="200">
        <f t="shared" si="35"/>
        <v>58.1774174382452</v>
      </c>
      <c r="F71" s="201">
        <f t="shared" si="43"/>
        <v>51.985593094823805</v>
      </c>
      <c r="G71" s="199">
        <f t="shared" si="36"/>
        <v>48.359326471671309</v>
      </c>
      <c r="H71" s="199">
        <f t="shared" si="36"/>
        <v>55.611859717976301</v>
      </c>
      <c r="I71" s="202">
        <f t="shared" si="37"/>
        <v>95.689079505184566</v>
      </c>
      <c r="J71" s="201">
        <f t="shared" si="37"/>
        <v>2.3420202165856274</v>
      </c>
      <c r="K71" s="199">
        <f t="shared" si="38"/>
        <v>1.9400728896418218</v>
      </c>
      <c r="L71" s="199">
        <f t="shared" si="38"/>
        <v>2.7439675435294331</v>
      </c>
      <c r="M71" s="203">
        <f t="shared" si="44"/>
        <v>4.3109204948154343</v>
      </c>
    </row>
    <row r="72" spans="1:13" ht="14.45" customHeight="1" x14ac:dyDescent="0.25">
      <c r="A72" s="155"/>
      <c r="B72" s="99">
        <v>35</v>
      </c>
      <c r="C72" s="199">
        <f t="shared" si="42"/>
        <v>50.709466195588952</v>
      </c>
      <c r="D72" s="199">
        <f t="shared" si="35"/>
        <v>47.864757700662061</v>
      </c>
      <c r="E72" s="200">
        <f t="shared" si="35"/>
        <v>53.554174690515843</v>
      </c>
      <c r="F72" s="201">
        <f t="shared" si="43"/>
        <v>48.304829832107238</v>
      </c>
      <c r="G72" s="199">
        <f t="shared" si="36"/>
        <v>45.659506317634161</v>
      </c>
      <c r="H72" s="199">
        <f t="shared" si="36"/>
        <v>50.950153346580315</v>
      </c>
      <c r="I72" s="202">
        <f t="shared" si="37"/>
        <v>95.258012864487839</v>
      </c>
      <c r="J72" s="201">
        <f t="shared" si="37"/>
        <v>2.4046363634817141</v>
      </c>
      <c r="K72" s="199">
        <f t="shared" si="38"/>
        <v>2.0111247685238913</v>
      </c>
      <c r="L72" s="199">
        <f t="shared" si="38"/>
        <v>2.7981479584395368</v>
      </c>
      <c r="M72" s="203">
        <f t="shared" si="44"/>
        <v>4.741987135512157</v>
      </c>
    </row>
    <row r="73" spans="1:13" ht="14.45" customHeight="1" x14ac:dyDescent="0.25">
      <c r="A73" s="155"/>
      <c r="B73" s="99">
        <v>40</v>
      </c>
      <c r="C73" s="199">
        <f t="shared" si="42"/>
        <v>45.709466195588945</v>
      </c>
      <c r="D73" s="199">
        <f t="shared" si="35"/>
        <v>42.864757700662054</v>
      </c>
      <c r="E73" s="200">
        <f t="shared" si="35"/>
        <v>48.554174690515836</v>
      </c>
      <c r="F73" s="201">
        <f t="shared" si="43"/>
        <v>43.304829832107238</v>
      </c>
      <c r="G73" s="199">
        <f t="shared" si="36"/>
        <v>40.659506317634161</v>
      </c>
      <c r="H73" s="199">
        <f t="shared" si="36"/>
        <v>45.950153346580315</v>
      </c>
      <c r="I73" s="202">
        <f t="shared" si="37"/>
        <v>94.73930333556649</v>
      </c>
      <c r="J73" s="201">
        <f t="shared" si="37"/>
        <v>2.4046363634817141</v>
      </c>
      <c r="K73" s="199">
        <f t="shared" si="38"/>
        <v>2.0111247685238913</v>
      </c>
      <c r="L73" s="199">
        <f t="shared" si="38"/>
        <v>2.7981479584395368</v>
      </c>
      <c r="M73" s="203">
        <f t="shared" si="44"/>
        <v>5.2606966644335182</v>
      </c>
    </row>
    <row r="74" spans="1:13" ht="14.45" customHeight="1" x14ac:dyDescent="0.25">
      <c r="A74" s="155"/>
      <c r="B74" s="99">
        <v>45</v>
      </c>
      <c r="C74" s="199">
        <f t="shared" si="42"/>
        <v>41.542172467175007</v>
      </c>
      <c r="D74" s="199">
        <f t="shared" si="35"/>
        <v>39.156102214537221</v>
      </c>
      <c r="E74" s="200">
        <f t="shared" si="35"/>
        <v>43.928242719812793</v>
      </c>
      <c r="F74" s="201">
        <f t="shared" si="43"/>
        <v>39.090994475262043</v>
      </c>
      <c r="G74" s="199">
        <f t="shared" si="36"/>
        <v>36.888503759414682</v>
      </c>
      <c r="H74" s="199">
        <f t="shared" si="36"/>
        <v>41.293485191109404</v>
      </c>
      <c r="I74" s="202">
        <f t="shared" si="37"/>
        <v>94.099543075534172</v>
      </c>
      <c r="J74" s="201">
        <f t="shared" si="37"/>
        <v>2.451177991912965</v>
      </c>
      <c r="K74" s="199">
        <f t="shared" si="38"/>
        <v>2.0607663771067872</v>
      </c>
      <c r="L74" s="199">
        <f t="shared" si="38"/>
        <v>2.8415896067191428</v>
      </c>
      <c r="M74" s="203">
        <f t="shared" si="44"/>
        <v>5.9004569244658294</v>
      </c>
    </row>
    <row r="75" spans="1:13" ht="14.45" customHeight="1" x14ac:dyDescent="0.25">
      <c r="A75" s="155"/>
      <c r="B75" s="99">
        <v>50</v>
      </c>
      <c r="C75" s="199">
        <f t="shared" si="42"/>
        <v>37.958445590164978</v>
      </c>
      <c r="D75" s="199">
        <f t="shared" si="35"/>
        <v>36.501447438226727</v>
      </c>
      <c r="E75" s="200">
        <f t="shared" si="35"/>
        <v>39.415443742103228</v>
      </c>
      <c r="F75" s="201">
        <f t="shared" si="43"/>
        <v>35.417880153872282</v>
      </c>
      <c r="G75" s="199">
        <f t="shared" si="36"/>
        <v>34.111708847545742</v>
      </c>
      <c r="H75" s="199">
        <f t="shared" si="36"/>
        <v>36.724051460198822</v>
      </c>
      <c r="I75" s="202">
        <f t="shared" si="37"/>
        <v>93.306982420399862</v>
      </c>
      <c r="J75" s="201">
        <f t="shared" si="37"/>
        <v>2.5405654362927041</v>
      </c>
      <c r="K75" s="199">
        <f t="shared" si="38"/>
        <v>2.1560741244168939</v>
      </c>
      <c r="L75" s="199">
        <f t="shared" si="38"/>
        <v>2.9250567481685144</v>
      </c>
      <c r="M75" s="203">
        <f t="shared" si="44"/>
        <v>6.693017579600161</v>
      </c>
    </row>
    <row r="76" spans="1:13" ht="14.45" customHeight="1" x14ac:dyDescent="0.25">
      <c r="A76" s="155"/>
      <c r="B76" s="99">
        <v>55</v>
      </c>
      <c r="C76" s="199">
        <f t="shared" si="42"/>
        <v>32.958445590164985</v>
      </c>
      <c r="D76" s="199">
        <f t="shared" si="35"/>
        <v>31.501447438226734</v>
      </c>
      <c r="E76" s="200">
        <f t="shared" si="35"/>
        <v>34.415443742103236</v>
      </c>
      <c r="F76" s="201">
        <f t="shared" si="43"/>
        <v>30.417880153872286</v>
      </c>
      <c r="G76" s="199">
        <f t="shared" si="36"/>
        <v>29.111708847545746</v>
      </c>
      <c r="H76" s="199">
        <f t="shared" si="36"/>
        <v>31.724051460198826</v>
      </c>
      <c r="I76" s="202">
        <f t="shared" si="37"/>
        <v>92.291610266198902</v>
      </c>
      <c r="J76" s="201">
        <f t="shared" si="37"/>
        <v>2.5405654362927041</v>
      </c>
      <c r="K76" s="199">
        <f t="shared" si="38"/>
        <v>2.1560741244168939</v>
      </c>
      <c r="L76" s="199">
        <f t="shared" si="38"/>
        <v>2.9250567481685144</v>
      </c>
      <c r="M76" s="203">
        <f t="shared" si="44"/>
        <v>7.7083897338011163</v>
      </c>
    </row>
    <row r="77" spans="1:13" ht="14.45" customHeight="1" x14ac:dyDescent="0.25">
      <c r="A77" s="155"/>
      <c r="B77" s="99">
        <v>60</v>
      </c>
      <c r="C77" s="199">
        <f t="shared" si="42"/>
        <v>28.786093713743995</v>
      </c>
      <c r="D77" s="199">
        <f t="shared" si="35"/>
        <v>27.843438453200712</v>
      </c>
      <c r="E77" s="200">
        <f t="shared" si="35"/>
        <v>29.728748974287278</v>
      </c>
      <c r="F77" s="201">
        <f t="shared" si="43"/>
        <v>26.176223686430255</v>
      </c>
      <c r="G77" s="199">
        <f t="shared" si="36"/>
        <v>25.360332812011869</v>
      </c>
      <c r="H77" s="199">
        <f t="shared" si="36"/>
        <v>26.992114560848641</v>
      </c>
      <c r="I77" s="202">
        <f t="shared" si="37"/>
        <v>90.933573505085718</v>
      </c>
      <c r="J77" s="201">
        <f t="shared" si="37"/>
        <v>2.6098700273137432</v>
      </c>
      <c r="K77" s="199">
        <f t="shared" si="38"/>
        <v>2.2270755341220245</v>
      </c>
      <c r="L77" s="199">
        <f t="shared" si="38"/>
        <v>2.9926645205054618</v>
      </c>
      <c r="M77" s="203">
        <f t="shared" si="44"/>
        <v>9.0664264949142925</v>
      </c>
    </row>
    <row r="78" spans="1:13" ht="14.45" customHeight="1" x14ac:dyDescent="0.25">
      <c r="A78" s="155"/>
      <c r="B78" s="99">
        <v>65</v>
      </c>
      <c r="C78" s="199">
        <f t="shared" si="42"/>
        <v>23.786093713743998</v>
      </c>
      <c r="D78" s="199">
        <f t="shared" si="35"/>
        <v>22.843438453200715</v>
      </c>
      <c r="E78" s="200">
        <f t="shared" si="35"/>
        <v>24.728748974287281</v>
      </c>
      <c r="F78" s="201">
        <f t="shared" si="43"/>
        <v>21.176223686430252</v>
      </c>
      <c r="G78" s="199">
        <f t="shared" si="36"/>
        <v>20.360332812011865</v>
      </c>
      <c r="H78" s="199">
        <f t="shared" si="36"/>
        <v>21.992114560848638</v>
      </c>
      <c r="I78" s="202">
        <f t="shared" si="37"/>
        <v>89.027748487320054</v>
      </c>
      <c r="J78" s="201">
        <f t="shared" si="37"/>
        <v>2.6098700273137432</v>
      </c>
      <c r="K78" s="199">
        <f t="shared" si="38"/>
        <v>2.2270755341220245</v>
      </c>
      <c r="L78" s="199">
        <f t="shared" si="38"/>
        <v>2.9926645205054618</v>
      </c>
      <c r="M78" s="203">
        <f t="shared" si="44"/>
        <v>10.972251512679938</v>
      </c>
    </row>
    <row r="79" spans="1:13" ht="14.45" customHeight="1" x14ac:dyDescent="0.25">
      <c r="A79" s="155"/>
      <c r="B79" s="99">
        <v>70</v>
      </c>
      <c r="C79" s="199">
        <f t="shared" si="42"/>
        <v>19.088542718539451</v>
      </c>
      <c r="D79" s="199">
        <f t="shared" si="35"/>
        <v>18.230619562539719</v>
      </c>
      <c r="E79" s="200">
        <f t="shared" si="35"/>
        <v>19.946465874539182</v>
      </c>
      <c r="F79" s="201">
        <f t="shared" si="43"/>
        <v>16.441261546003368</v>
      </c>
      <c r="G79" s="199">
        <f t="shared" si="36"/>
        <v>15.700965542782718</v>
      </c>
      <c r="H79" s="199">
        <f t="shared" si="36"/>
        <v>17.181557549224017</v>
      </c>
      <c r="I79" s="202">
        <f t="shared" si="37"/>
        <v>86.131570064984828</v>
      </c>
      <c r="J79" s="201">
        <f t="shared" si="37"/>
        <v>2.6472811725360805</v>
      </c>
      <c r="K79" s="199">
        <f t="shared" si="38"/>
        <v>2.2625270065242891</v>
      </c>
      <c r="L79" s="199">
        <f t="shared" si="38"/>
        <v>3.032035338547872</v>
      </c>
      <c r="M79" s="203">
        <f t="shared" si="44"/>
        <v>13.868429935015152</v>
      </c>
    </row>
    <row r="80" spans="1:13" ht="14.45" customHeight="1" x14ac:dyDescent="0.25">
      <c r="A80" s="155"/>
      <c r="B80" s="99">
        <v>75</v>
      </c>
      <c r="C80" s="199">
        <f t="shared" si="42"/>
        <v>14.571562915286052</v>
      </c>
      <c r="D80" s="199">
        <f t="shared" si="35"/>
        <v>13.799864277490125</v>
      </c>
      <c r="E80" s="200">
        <f t="shared" si="35"/>
        <v>15.343261553081978</v>
      </c>
      <c r="F80" s="201">
        <f t="shared" si="43"/>
        <v>11.932062201894611</v>
      </c>
      <c r="G80" s="199">
        <f t="shared" si="36"/>
        <v>11.265234544644562</v>
      </c>
      <c r="H80" s="199">
        <f t="shared" si="36"/>
        <v>12.598889859144661</v>
      </c>
      <c r="I80" s="202">
        <f t="shared" si="37"/>
        <v>81.885946423615835</v>
      </c>
      <c r="J80" s="201">
        <f t="shared" si="37"/>
        <v>2.6395007133914383</v>
      </c>
      <c r="K80" s="199">
        <f t="shared" si="38"/>
        <v>2.2565139956653337</v>
      </c>
      <c r="L80" s="199">
        <f t="shared" si="38"/>
        <v>3.0224874311175429</v>
      </c>
      <c r="M80" s="203">
        <f t="shared" si="44"/>
        <v>18.114053576384144</v>
      </c>
    </row>
    <row r="81" spans="1:13" ht="14.45" customHeight="1" x14ac:dyDescent="0.25">
      <c r="A81" s="155"/>
      <c r="B81" s="99">
        <v>80</v>
      </c>
      <c r="C81" s="199">
        <f>AB41</f>
        <v>10.723982476539968</v>
      </c>
      <c r="D81" s="199">
        <f t="shared" si="35"/>
        <v>10.2235097053107</v>
      </c>
      <c r="E81" s="200">
        <f t="shared" si="35"/>
        <v>11.224455247769235</v>
      </c>
      <c r="F81" s="201">
        <f>AC41</f>
        <v>7.9285489776678046</v>
      </c>
      <c r="G81" s="199">
        <f t="shared" si="36"/>
        <v>7.4378762021742162</v>
      </c>
      <c r="H81" s="199">
        <f t="shared" si="36"/>
        <v>8.4192217531613931</v>
      </c>
      <c r="I81" s="202">
        <f t="shared" si="37"/>
        <v>73.932878900282446</v>
      </c>
      <c r="J81" s="201">
        <f t="shared" si="37"/>
        <v>2.7954334988721641</v>
      </c>
      <c r="K81" s="199">
        <f t="shared" si="38"/>
        <v>2.414919870192719</v>
      </c>
      <c r="L81" s="199">
        <f t="shared" si="38"/>
        <v>3.1759471275516091</v>
      </c>
      <c r="M81" s="203">
        <f>AF41</f>
        <v>26.067121099717568</v>
      </c>
    </row>
    <row r="82" spans="1:13" ht="14.45" customHeight="1" thickBot="1" x14ac:dyDescent="0.3">
      <c r="A82" s="157"/>
      <c r="B82" s="215">
        <v>85</v>
      </c>
      <c r="C82" s="216">
        <f>AB42</f>
        <v>6.8127525170371586</v>
      </c>
      <c r="D82" s="216">
        <f t="shared" si="35"/>
        <v>5.8436922505241053</v>
      </c>
      <c r="E82" s="217">
        <f t="shared" si="35"/>
        <v>7.7818127835502118</v>
      </c>
      <c r="F82" s="218">
        <f>AC42</f>
        <v>4.2883121544295655</v>
      </c>
      <c r="G82" s="216">
        <f t="shared" si="36"/>
        <v>3.6021221771816458</v>
      </c>
      <c r="H82" s="216">
        <f t="shared" si="36"/>
        <v>4.9745021316774851</v>
      </c>
      <c r="I82" s="219">
        <f t="shared" si="37"/>
        <v>62.945368171021379</v>
      </c>
      <c r="J82" s="218">
        <f t="shared" si="37"/>
        <v>2.5244403626075931</v>
      </c>
      <c r="K82" s="216">
        <f t="shared" si="38"/>
        <v>2.0472375466099706</v>
      </c>
      <c r="L82" s="216">
        <f t="shared" si="38"/>
        <v>3.0016431786052156</v>
      </c>
      <c r="M82" s="220">
        <f>AF42</f>
        <v>37.054631828978621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" right="0.7" top="0.75" bottom="0.75" header="0.3" footer="0.3"/>
  <pageSetup paperSize="9" scale="5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C5F75-FCE3-4AE4-9CEB-FB0AD12E2BF2}">
  <dimension ref="A1:AU84"/>
  <sheetViews>
    <sheetView view="pageBreakPreview" topLeftCell="A62" zoomScaleNormal="100" zoomScaleSheetLayoutView="100" workbookViewId="0">
      <selection activeCell="J25" sqref="J25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116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592</v>
      </c>
      <c r="D7" s="78">
        <v>0</v>
      </c>
      <c r="E7" s="78">
        <v>199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8022466.2508420441</v>
      </c>
      <c r="X7" s="92">
        <f t="shared" ref="X7:X42" si="0">V7*(1-S7)</f>
        <v>500000</v>
      </c>
      <c r="Y7" s="90">
        <f>SUM(X7:X$24)</f>
        <v>7894884.2330032578</v>
      </c>
      <c r="Z7" s="90">
        <f t="shared" ref="Z7:Z42" si="1">V7*S7</f>
        <v>0</v>
      </c>
      <c r="AA7" s="91">
        <f>SUM(Z7:Z$24)</f>
        <v>127582.01783878655</v>
      </c>
      <c r="AB7" s="84">
        <f t="shared" ref="AB7:AB42" si="2">W7/U7</f>
        <v>80.224662508420437</v>
      </c>
      <c r="AC7" s="85">
        <f t="shared" ref="AC7:AC42" si="3">Y7/U7</f>
        <v>78.948842330032576</v>
      </c>
      <c r="AD7" s="93">
        <f>AC7/AB7*100</f>
        <v>98.409690812655086</v>
      </c>
      <c r="AE7" s="85">
        <f t="shared" ref="AE7:AE42" si="4">AA7/U7</f>
        <v>1.2758201783878655</v>
      </c>
      <c r="AF7" s="94">
        <f>AE7/AB7*100</f>
        <v>1.5903091873449196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2.1463340330668506</v>
      </c>
      <c r="AL7" s="96">
        <f>U7*U7*((1-O7)*5*(1-S7)+AC8)^2*AH7+V7*V7*AI7</f>
        <v>0</v>
      </c>
      <c r="AM7" s="96">
        <f>SUM(AL7:AL$24)/U7/U7</f>
        <v>2.0139701355106525</v>
      </c>
      <c r="AN7" s="96">
        <f>U7*U7*((1-O7)*5*S7+AE8)^2*AH7+V7*V7*AI7</f>
        <v>0</v>
      </c>
      <c r="AO7" s="97">
        <f>SUM(AN7:AN$24)/U7/U7</f>
        <v>1.3603540711912119E-2</v>
      </c>
      <c r="AP7" s="84">
        <f t="shared" ref="AP7:AP42" si="5">AB7-1.96*SQRT(AK7)</f>
        <v>77.353189572551173</v>
      </c>
      <c r="AQ7" s="85">
        <f t="shared" ref="AQ7:AQ42" si="6">AB7+1.96*SQRT(AK7)</f>
        <v>83.0961354442897</v>
      </c>
      <c r="AR7" s="85">
        <f t="shared" ref="AR7:AR42" si="7">AC7-1.96*SQRT(AM7)</f>
        <v>76.167319784271399</v>
      </c>
      <c r="AS7" s="85">
        <f t="shared" ref="AS7:AS42" si="8">AC7+1.96*SQRT(AM7)</f>
        <v>81.730364875793754</v>
      </c>
      <c r="AT7" s="85">
        <f t="shared" ref="AT7:AT42" si="9">AE7-1.96*SQRT(AO7)</f>
        <v>1.0472171119191902</v>
      </c>
      <c r="AU7" s="98">
        <f t="shared" ref="AU7:AU42" si="10">AE7+1.96*SQRT(AO7)</f>
        <v>1.5044232448565409</v>
      </c>
    </row>
    <row r="8" spans="1:47" ht="14.45" customHeight="1" x14ac:dyDescent="0.25">
      <c r="A8" s="75"/>
      <c r="B8" s="99" t="s">
        <v>69</v>
      </c>
      <c r="C8" s="100">
        <v>697</v>
      </c>
      <c r="D8" s="101">
        <v>0</v>
      </c>
      <c r="E8" s="101">
        <v>239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100000</v>
      </c>
      <c r="V8" s="112">
        <f>5*U8*((1-T8)+O8*T8)</f>
        <v>500000</v>
      </c>
      <c r="W8" s="113">
        <f>SUM(V8:V$24)</f>
        <v>7522466.2508420441</v>
      </c>
      <c r="X8" s="114">
        <f t="shared" si="0"/>
        <v>500000</v>
      </c>
      <c r="Y8" s="112">
        <f>SUM(X8:X$24)</f>
        <v>7394884.2330032578</v>
      </c>
      <c r="Z8" s="112">
        <f t="shared" si="1"/>
        <v>0</v>
      </c>
      <c r="AA8" s="113">
        <f>SUM(Z8:Z$24)</f>
        <v>127582.01783878655</v>
      </c>
      <c r="AB8" s="106">
        <f t="shared" si="2"/>
        <v>75.224662508420437</v>
      </c>
      <c r="AC8" s="107">
        <f t="shared" si="3"/>
        <v>73.948842330032576</v>
      </c>
      <c r="AD8" s="115">
        <f t="shared" ref="AD8:AD42" si="16">AC8/AB8*100</f>
        <v>98.303986836438057</v>
      </c>
      <c r="AE8" s="107">
        <f t="shared" si="4"/>
        <v>1.2758201783878655</v>
      </c>
      <c r="AF8" s="116">
        <f t="shared" ref="AF8:AF42" si="17">AE8/AB8*100</f>
        <v>1.6960131635619553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2.1463340330668506</v>
      </c>
      <c r="AL8" s="118">
        <f>U8*U8*((1-O8)*5*(1-S8)+AC9)^2*AH8+V8*V8*AI8</f>
        <v>0</v>
      </c>
      <c r="AM8" s="118">
        <f>SUM(AL8:AL$24)/U8/U8</f>
        <v>2.0139701355106525</v>
      </c>
      <c r="AN8" s="118">
        <f>U8*U8*((1-O8)*5*S8+AE9)^2*AH8+V8*V8*AI8</f>
        <v>0</v>
      </c>
      <c r="AO8" s="119">
        <f>SUM(AN8:AN$24)/U8/U8</f>
        <v>1.3603540711912119E-2</v>
      </c>
      <c r="AP8" s="106">
        <f t="shared" si="5"/>
        <v>72.353189572551173</v>
      </c>
      <c r="AQ8" s="107">
        <f t="shared" si="6"/>
        <v>78.0961354442897</v>
      </c>
      <c r="AR8" s="107">
        <f t="shared" si="7"/>
        <v>71.167319784271399</v>
      </c>
      <c r="AS8" s="107">
        <f t="shared" si="8"/>
        <v>76.730364875793754</v>
      </c>
      <c r="AT8" s="107">
        <f t="shared" si="9"/>
        <v>1.0472171119191902</v>
      </c>
      <c r="AU8" s="120">
        <f t="shared" si="10"/>
        <v>1.5044232448565409</v>
      </c>
    </row>
    <row r="9" spans="1:47" ht="14.45" customHeight="1" x14ac:dyDescent="0.25">
      <c r="A9" s="75"/>
      <c r="B9" s="99" t="s">
        <v>70</v>
      </c>
      <c r="C9" s="100">
        <v>725</v>
      </c>
      <c r="D9" s="101">
        <v>0</v>
      </c>
      <c r="E9" s="101">
        <v>239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100000</v>
      </c>
      <c r="V9" s="112">
        <f t="shared" ref="V9:V22" si="21">5*U9*((1-T9)+O9*T9)</f>
        <v>500000</v>
      </c>
      <c r="W9" s="113">
        <f>SUM(V9:V$24)</f>
        <v>7022466.2508420441</v>
      </c>
      <c r="X9" s="114">
        <f t="shared" si="0"/>
        <v>500000</v>
      </c>
      <c r="Y9" s="112">
        <f>SUM(X9:X$24)</f>
        <v>6894884.2330032578</v>
      </c>
      <c r="Z9" s="112">
        <f t="shared" si="1"/>
        <v>0</v>
      </c>
      <c r="AA9" s="113">
        <f>SUM(Z9:Z$24)</f>
        <v>127582.01783878655</v>
      </c>
      <c r="AB9" s="106">
        <f t="shared" si="2"/>
        <v>70.224662508420437</v>
      </c>
      <c r="AC9" s="107">
        <f t="shared" si="3"/>
        <v>68.948842330032576</v>
      </c>
      <c r="AD9" s="115">
        <f t="shared" si="16"/>
        <v>98.183230601877398</v>
      </c>
      <c r="AE9" s="107">
        <f t="shared" si="4"/>
        <v>1.2758201783878655</v>
      </c>
      <c r="AF9" s="116">
        <f t="shared" si="17"/>
        <v>1.8167693981226121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2.1463340330668506</v>
      </c>
      <c r="AL9" s="118">
        <f t="shared" ref="AL9:AL23" si="23">U9*U9*((1-O9)*5*(1-S9)+AC10)^2*AH9+V9*V9*AI9</f>
        <v>0</v>
      </c>
      <c r="AM9" s="118">
        <f>SUM(AL9:AL$24)/U9/U9</f>
        <v>2.0139701355106525</v>
      </c>
      <c r="AN9" s="118">
        <f t="shared" ref="AN9:AN23" si="24">U9*U9*((1-O9)*5*S9+AE10)^2*AH9+V9*V9*AI9</f>
        <v>0</v>
      </c>
      <c r="AO9" s="119">
        <f>SUM(AN9:AN$24)/U9/U9</f>
        <v>1.3603540711912119E-2</v>
      </c>
      <c r="AP9" s="106">
        <f t="shared" si="5"/>
        <v>67.353189572551173</v>
      </c>
      <c r="AQ9" s="107">
        <f t="shared" si="6"/>
        <v>73.0961354442897</v>
      </c>
      <c r="AR9" s="107">
        <f t="shared" si="7"/>
        <v>66.167319784271399</v>
      </c>
      <c r="AS9" s="107">
        <f t="shared" si="8"/>
        <v>71.730364875793754</v>
      </c>
      <c r="AT9" s="107">
        <f t="shared" si="9"/>
        <v>1.0472171119191902</v>
      </c>
      <c r="AU9" s="120">
        <f t="shared" si="10"/>
        <v>1.5044232448565409</v>
      </c>
    </row>
    <row r="10" spans="1:47" ht="14.45" customHeight="1" x14ac:dyDescent="0.25">
      <c r="A10" s="75"/>
      <c r="B10" s="99" t="s">
        <v>71</v>
      </c>
      <c r="C10" s="100">
        <v>622</v>
      </c>
      <c r="D10" s="101">
        <v>1</v>
      </c>
      <c r="E10" s="101">
        <v>214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1.6077170418006431E-3</v>
      </c>
      <c r="R10" s="109">
        <f t="shared" si="14"/>
        <v>1.5931802518262589E-3</v>
      </c>
      <c r="S10" s="110">
        <f t="shared" si="15"/>
        <v>0</v>
      </c>
      <c r="T10" s="111">
        <f t="shared" si="19"/>
        <v>7.9392623808063802E-3</v>
      </c>
      <c r="U10" s="112">
        <f t="shared" si="20"/>
        <v>100000</v>
      </c>
      <c r="V10" s="112">
        <f t="shared" si="21"/>
        <v>498327.94322586048</v>
      </c>
      <c r="W10" s="113">
        <f>SUM(V10:V$24)</f>
        <v>6522466.2508420441</v>
      </c>
      <c r="X10" s="114">
        <f t="shared" si="0"/>
        <v>498327.94322586048</v>
      </c>
      <c r="Y10" s="112">
        <f>SUM(X10:X$24)</f>
        <v>6394884.2330032568</v>
      </c>
      <c r="Z10" s="112">
        <f t="shared" si="1"/>
        <v>0</v>
      </c>
      <c r="AA10" s="113">
        <f>SUM(Z10:Z$24)</f>
        <v>127582.01783878655</v>
      </c>
      <c r="AB10" s="106">
        <f t="shared" si="2"/>
        <v>65.224662508420437</v>
      </c>
      <c r="AC10" s="107">
        <f t="shared" si="3"/>
        <v>63.948842330032569</v>
      </c>
      <c r="AD10" s="115">
        <f t="shared" si="16"/>
        <v>98.043960475497798</v>
      </c>
      <c r="AE10" s="107">
        <f t="shared" si="4"/>
        <v>1.2758201783878655</v>
      </c>
      <c r="AF10" s="116">
        <f t="shared" si="17"/>
        <v>1.9560395245021904</v>
      </c>
      <c r="AH10" s="117">
        <f t="shared" ref="AH10:AH22" si="25">IF(D10=0,0,T10*T10*(1-T10)/D10)</f>
        <v>6.2531460460835952E-5</v>
      </c>
      <c r="AI10" s="118">
        <f t="shared" si="18"/>
        <v>0</v>
      </c>
      <c r="AJ10" s="118">
        <f t="shared" si="22"/>
        <v>2468461615.9368024</v>
      </c>
      <c r="AK10" s="118">
        <f>SUM(AJ10:AJ$24)/U10/U10</f>
        <v>2.1463340330668506</v>
      </c>
      <c r="AL10" s="118">
        <f t="shared" si="23"/>
        <v>2368444095.5185509</v>
      </c>
      <c r="AM10" s="118">
        <f>SUM(AL10:AL$24)/U10/U10</f>
        <v>2.0139701355106525</v>
      </c>
      <c r="AN10" s="118">
        <f t="shared" si="24"/>
        <v>1034191.5409954122</v>
      </c>
      <c r="AO10" s="119">
        <f>SUM(AN10:AN$24)/U10/U10</f>
        <v>1.3603540711912119E-2</v>
      </c>
      <c r="AP10" s="106">
        <f t="shared" si="5"/>
        <v>62.35318957255118</v>
      </c>
      <c r="AQ10" s="107">
        <f t="shared" si="6"/>
        <v>68.0961354442897</v>
      </c>
      <c r="AR10" s="107">
        <f t="shared" si="7"/>
        <v>61.167319784271392</v>
      </c>
      <c r="AS10" s="107">
        <f t="shared" si="8"/>
        <v>66.73036487579374</v>
      </c>
      <c r="AT10" s="107">
        <f t="shared" si="9"/>
        <v>1.0472171119191902</v>
      </c>
      <c r="AU10" s="120">
        <f t="shared" si="10"/>
        <v>1.5044232448565409</v>
      </c>
    </row>
    <row r="11" spans="1:47" ht="14.45" customHeight="1" x14ac:dyDescent="0.25">
      <c r="A11" s="75"/>
      <c r="B11" s="99" t="s">
        <v>72</v>
      </c>
      <c r="C11" s="100">
        <v>250</v>
      </c>
      <c r="D11" s="101">
        <v>1</v>
      </c>
      <c r="E11" s="101">
        <v>80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4.0000000000000001E-3</v>
      </c>
      <c r="R11" s="109">
        <f t="shared" si="14"/>
        <v>3.9805813525468125E-3</v>
      </c>
      <c r="S11" s="110">
        <f t="shared" si="15"/>
        <v>0</v>
      </c>
      <c r="T11" s="111">
        <f t="shared" si="19"/>
        <v>1.9712860341564067E-2</v>
      </c>
      <c r="U11" s="112">
        <f t="shared" si="20"/>
        <v>99206.073761919368</v>
      </c>
      <c r="V11" s="112">
        <f t="shared" si="21"/>
        <v>491293.9352068227</v>
      </c>
      <c r="W11" s="113">
        <f>SUM(V11:V$24)</f>
        <v>6024138.3076161835</v>
      </c>
      <c r="X11" s="114">
        <f t="shared" si="0"/>
        <v>491293.9352068227</v>
      </c>
      <c r="Y11" s="112">
        <f>SUM(X11:X$24)</f>
        <v>5896556.2897773972</v>
      </c>
      <c r="Z11" s="112">
        <f t="shared" si="1"/>
        <v>0</v>
      </c>
      <c r="AA11" s="113">
        <f>SUM(Z11:Z$24)</f>
        <v>127582.01783878655</v>
      </c>
      <c r="AB11" s="106">
        <f t="shared" si="2"/>
        <v>60.723482738297541</v>
      </c>
      <c r="AC11" s="107">
        <f t="shared" si="3"/>
        <v>59.437452427845329</v>
      </c>
      <c r="AD11" s="115">
        <f t="shared" si="16"/>
        <v>97.88215324210789</v>
      </c>
      <c r="AE11" s="107">
        <f t="shared" si="4"/>
        <v>1.2860303104522155</v>
      </c>
      <c r="AF11" s="116">
        <f t="shared" si="17"/>
        <v>2.1178467578921198</v>
      </c>
      <c r="AH11" s="117">
        <f t="shared" si="25"/>
        <v>3.8093650715955606E-4</v>
      </c>
      <c r="AI11" s="118">
        <f t="shared" si="18"/>
        <v>0</v>
      </c>
      <c r="AJ11" s="118">
        <f t="shared" si="22"/>
        <v>13190267031.089308</v>
      </c>
      <c r="AK11" s="118">
        <f>SUM(AJ11:AJ$24)/U11/U11</f>
        <v>1.9300119619042926</v>
      </c>
      <c r="AL11" s="118">
        <f t="shared" si="23"/>
        <v>12613248520.919567</v>
      </c>
      <c r="AM11" s="118">
        <f>SUM(AL11:AL$24)/U11/U11</f>
        <v>1.8056835004943994</v>
      </c>
      <c r="AN11" s="118">
        <f t="shared" si="24"/>
        <v>6452454.0187208559</v>
      </c>
      <c r="AO11" s="119">
        <f>SUM(AN11:AN$24)/U11/U11</f>
        <v>1.3717063680713433E-2</v>
      </c>
      <c r="AP11" s="106">
        <f t="shared" si="5"/>
        <v>58.000555278218677</v>
      </c>
      <c r="AQ11" s="107">
        <f t="shared" si="6"/>
        <v>63.446410198376405</v>
      </c>
      <c r="AR11" s="107">
        <f t="shared" si="7"/>
        <v>56.803688251708962</v>
      </c>
      <c r="AS11" s="107">
        <f t="shared" si="8"/>
        <v>62.071216603981696</v>
      </c>
      <c r="AT11" s="107">
        <f t="shared" si="9"/>
        <v>1.05647536749557</v>
      </c>
      <c r="AU11" s="120">
        <f t="shared" si="10"/>
        <v>1.515585253408861</v>
      </c>
    </row>
    <row r="12" spans="1:47" ht="14.45" customHeight="1" x14ac:dyDescent="0.25">
      <c r="A12" s="75"/>
      <c r="B12" s="99" t="s">
        <v>73</v>
      </c>
      <c r="C12" s="100">
        <v>456</v>
      </c>
      <c r="D12" s="101">
        <v>0</v>
      </c>
      <c r="E12" s="101">
        <v>159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97250.438284815755</v>
      </c>
      <c r="V12" s="112">
        <f t="shared" si="21"/>
        <v>486252.19142407877</v>
      </c>
      <c r="W12" s="113">
        <f>SUM(V12:V$24)</f>
        <v>5532844.3724093605</v>
      </c>
      <c r="X12" s="114">
        <f t="shared" si="0"/>
        <v>486252.19142407877</v>
      </c>
      <c r="Y12" s="112">
        <f>SUM(X12:X$24)</f>
        <v>5405262.3545705741</v>
      </c>
      <c r="Z12" s="112">
        <f t="shared" si="1"/>
        <v>0</v>
      </c>
      <c r="AA12" s="113">
        <f>SUM(Z12:Z$24)</f>
        <v>127582.01783878655</v>
      </c>
      <c r="AB12" s="106">
        <f t="shared" si="2"/>
        <v>56.892744855353868</v>
      </c>
      <c r="AC12" s="107">
        <f t="shared" si="3"/>
        <v>55.580853412097447</v>
      </c>
      <c r="AD12" s="115">
        <f t="shared" si="16"/>
        <v>97.694097118021247</v>
      </c>
      <c r="AE12" s="107">
        <f t="shared" si="4"/>
        <v>1.3118914432564222</v>
      </c>
      <c r="AF12" s="116">
        <f t="shared" si="17"/>
        <v>2.3059028819787506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0.6137479254010102</v>
      </c>
      <c r="AL12" s="118">
        <f t="shared" si="23"/>
        <v>0</v>
      </c>
      <c r="AM12" s="118">
        <f>SUM(AL12:AL$24)/U12/U12</f>
        <v>0.5453796627738472</v>
      </c>
      <c r="AN12" s="118">
        <f t="shared" si="24"/>
        <v>0</v>
      </c>
      <c r="AO12" s="119">
        <f>SUM(AN12:AN$24)/U12/U12</f>
        <v>1.3592043709364275E-2</v>
      </c>
      <c r="AP12" s="106">
        <f t="shared" si="5"/>
        <v>55.357240368150876</v>
      </c>
      <c r="AQ12" s="107">
        <f t="shared" si="6"/>
        <v>58.42824934255686</v>
      </c>
      <c r="AR12" s="107">
        <f t="shared" si="7"/>
        <v>54.133396845387409</v>
      </c>
      <c r="AS12" s="107">
        <f t="shared" si="8"/>
        <v>57.028309978807485</v>
      </c>
      <c r="AT12" s="107">
        <f t="shared" si="9"/>
        <v>1.0833849988967634</v>
      </c>
      <c r="AU12" s="120">
        <f t="shared" si="10"/>
        <v>1.5403978876160809</v>
      </c>
    </row>
    <row r="13" spans="1:47" ht="14.45" customHeight="1" x14ac:dyDescent="0.25">
      <c r="A13" s="75"/>
      <c r="B13" s="99" t="s">
        <v>74</v>
      </c>
      <c r="C13" s="100">
        <v>628</v>
      </c>
      <c r="D13" s="101">
        <v>0</v>
      </c>
      <c r="E13" s="101">
        <v>213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0</v>
      </c>
      <c r="R13" s="109">
        <f t="shared" si="14"/>
        <v>0</v>
      </c>
      <c r="S13" s="110">
        <f t="shared" si="15"/>
        <v>0</v>
      </c>
      <c r="T13" s="111">
        <f t="shared" si="19"/>
        <v>0</v>
      </c>
      <c r="U13" s="112">
        <f t="shared" si="20"/>
        <v>97250.438284815755</v>
      </c>
      <c r="V13" s="112">
        <f t="shared" si="21"/>
        <v>486252.19142407877</v>
      </c>
      <c r="W13" s="113">
        <f>SUM(V13:V$24)</f>
        <v>5046592.1809852822</v>
      </c>
      <c r="X13" s="114">
        <f t="shared" si="0"/>
        <v>486252.19142407877</v>
      </c>
      <c r="Y13" s="112">
        <f>SUM(X13:X$24)</f>
        <v>4919010.1631464949</v>
      </c>
      <c r="Z13" s="112">
        <f t="shared" si="1"/>
        <v>0</v>
      </c>
      <c r="AA13" s="113">
        <f>SUM(Z13:Z$24)</f>
        <v>127582.01783878655</v>
      </c>
      <c r="AB13" s="106">
        <f t="shared" si="2"/>
        <v>51.892744855353875</v>
      </c>
      <c r="AC13" s="107">
        <f t="shared" si="3"/>
        <v>50.580853412097447</v>
      </c>
      <c r="AD13" s="115">
        <f t="shared" si="16"/>
        <v>97.471917419451984</v>
      </c>
      <c r="AE13" s="107">
        <f t="shared" si="4"/>
        <v>1.3118914432564222</v>
      </c>
      <c r="AF13" s="116">
        <f t="shared" si="17"/>
        <v>2.5280825805480047</v>
      </c>
      <c r="AH13" s="117">
        <f t="shared" si="25"/>
        <v>0</v>
      </c>
      <c r="AI13" s="118">
        <f t="shared" si="18"/>
        <v>0</v>
      </c>
      <c r="AJ13" s="118">
        <f t="shared" si="22"/>
        <v>0</v>
      </c>
      <c r="AK13" s="118">
        <f>SUM(AJ13:AJ$24)/U13/U13</f>
        <v>0.6137479254010102</v>
      </c>
      <c r="AL13" s="118">
        <f t="shared" si="23"/>
        <v>0</v>
      </c>
      <c r="AM13" s="118">
        <f>SUM(AL13:AL$24)/U13/U13</f>
        <v>0.5453796627738472</v>
      </c>
      <c r="AN13" s="118">
        <f t="shared" si="24"/>
        <v>0</v>
      </c>
      <c r="AO13" s="119">
        <f>SUM(AN13:AN$24)/U13/U13</f>
        <v>1.3592043709364275E-2</v>
      </c>
      <c r="AP13" s="106">
        <f t="shared" si="5"/>
        <v>50.357240368150883</v>
      </c>
      <c r="AQ13" s="107">
        <f t="shared" si="6"/>
        <v>53.428249342556867</v>
      </c>
      <c r="AR13" s="107">
        <f t="shared" si="7"/>
        <v>49.133396845387409</v>
      </c>
      <c r="AS13" s="107">
        <f t="shared" si="8"/>
        <v>52.028309978807485</v>
      </c>
      <c r="AT13" s="107">
        <f t="shared" si="9"/>
        <v>1.0833849988967634</v>
      </c>
      <c r="AU13" s="120">
        <f t="shared" si="10"/>
        <v>1.5403978876160809</v>
      </c>
    </row>
    <row r="14" spans="1:47" ht="14.45" customHeight="1" x14ac:dyDescent="0.25">
      <c r="A14" s="75"/>
      <c r="B14" s="99" t="s">
        <v>75</v>
      </c>
      <c r="C14" s="100">
        <v>804</v>
      </c>
      <c r="D14" s="101">
        <v>0</v>
      </c>
      <c r="E14" s="101">
        <v>263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0</v>
      </c>
      <c r="R14" s="109">
        <f t="shared" si="14"/>
        <v>0</v>
      </c>
      <c r="S14" s="110">
        <f t="shared" si="15"/>
        <v>0</v>
      </c>
      <c r="T14" s="111">
        <f t="shared" si="19"/>
        <v>0</v>
      </c>
      <c r="U14" s="112">
        <f t="shared" si="20"/>
        <v>97250.438284815755</v>
      </c>
      <c r="V14" s="112">
        <f t="shared" si="21"/>
        <v>486252.19142407877</v>
      </c>
      <c r="W14" s="113">
        <f>SUM(V14:V$24)</f>
        <v>4560339.9895612029</v>
      </c>
      <c r="X14" s="114">
        <f t="shared" si="0"/>
        <v>486252.19142407877</v>
      </c>
      <c r="Y14" s="112">
        <f>SUM(X14:X$24)</f>
        <v>4432757.9717224156</v>
      </c>
      <c r="Z14" s="112">
        <f t="shared" si="1"/>
        <v>0</v>
      </c>
      <c r="AA14" s="113">
        <f>SUM(Z14:Z$24)</f>
        <v>127582.01783878655</v>
      </c>
      <c r="AB14" s="106">
        <f t="shared" si="2"/>
        <v>46.892744855353868</v>
      </c>
      <c r="AC14" s="107">
        <f t="shared" si="3"/>
        <v>45.58085341209744</v>
      </c>
      <c r="AD14" s="115">
        <f t="shared" si="16"/>
        <v>97.202357321365781</v>
      </c>
      <c r="AE14" s="107">
        <f t="shared" si="4"/>
        <v>1.3118914432564222</v>
      </c>
      <c r="AF14" s="116">
        <f t="shared" si="17"/>
        <v>2.7976426786341984</v>
      </c>
      <c r="AH14" s="117">
        <f t="shared" si="25"/>
        <v>0</v>
      </c>
      <c r="AI14" s="118">
        <f t="shared" si="18"/>
        <v>0</v>
      </c>
      <c r="AJ14" s="118">
        <f t="shared" si="22"/>
        <v>0</v>
      </c>
      <c r="AK14" s="118">
        <f>SUM(AJ14:AJ$24)/U14/U14</f>
        <v>0.6137479254010102</v>
      </c>
      <c r="AL14" s="118">
        <f t="shared" si="23"/>
        <v>0</v>
      </c>
      <c r="AM14" s="118">
        <f>SUM(AL14:AL$24)/U14/U14</f>
        <v>0.5453796627738472</v>
      </c>
      <c r="AN14" s="118">
        <f t="shared" si="24"/>
        <v>0</v>
      </c>
      <c r="AO14" s="119">
        <f>SUM(AN14:AN$24)/U14/U14</f>
        <v>1.3592043709364275E-2</v>
      </c>
      <c r="AP14" s="106">
        <f t="shared" si="5"/>
        <v>45.357240368150876</v>
      </c>
      <c r="AQ14" s="107">
        <f t="shared" si="6"/>
        <v>48.42824934255686</v>
      </c>
      <c r="AR14" s="107">
        <f t="shared" si="7"/>
        <v>44.133396845387402</v>
      </c>
      <c r="AS14" s="107">
        <f t="shared" si="8"/>
        <v>47.028309978807478</v>
      </c>
      <c r="AT14" s="107">
        <f t="shared" si="9"/>
        <v>1.0833849988967634</v>
      </c>
      <c r="AU14" s="120">
        <f t="shared" si="10"/>
        <v>1.5403978876160809</v>
      </c>
    </row>
    <row r="15" spans="1:47" ht="14.45" customHeight="1" x14ac:dyDescent="0.25">
      <c r="A15" s="75"/>
      <c r="B15" s="99" t="s">
        <v>76</v>
      </c>
      <c r="C15" s="100">
        <v>872</v>
      </c>
      <c r="D15" s="101">
        <v>2</v>
      </c>
      <c r="E15" s="101">
        <v>291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2.2935779816513763E-3</v>
      </c>
      <c r="R15" s="109">
        <f t="shared" si="14"/>
        <v>2.2514345409905363E-3</v>
      </c>
      <c r="S15" s="110">
        <f t="shared" si="15"/>
        <v>0</v>
      </c>
      <c r="T15" s="111">
        <f t="shared" si="19"/>
        <v>1.119826489731417E-2</v>
      </c>
      <c r="U15" s="112">
        <f t="shared" si="20"/>
        <v>97250.438284815755</v>
      </c>
      <c r="V15" s="112">
        <f t="shared" si="21"/>
        <v>483707.67591321591</v>
      </c>
      <c r="W15" s="113">
        <f>SUM(V15:V$24)</f>
        <v>4074087.7981371242</v>
      </c>
      <c r="X15" s="114">
        <f t="shared" si="0"/>
        <v>483707.67591321591</v>
      </c>
      <c r="Y15" s="112">
        <f>SUM(X15:X$24)</f>
        <v>3946505.7802983373</v>
      </c>
      <c r="Z15" s="112">
        <f t="shared" si="1"/>
        <v>0</v>
      </c>
      <c r="AA15" s="113">
        <f>SUM(Z15:Z$24)</f>
        <v>127582.01783878655</v>
      </c>
      <c r="AB15" s="106">
        <f t="shared" si="2"/>
        <v>41.892744855353868</v>
      </c>
      <c r="AC15" s="107">
        <f t="shared" si="3"/>
        <v>40.580853412097447</v>
      </c>
      <c r="AD15" s="115">
        <f t="shared" si="16"/>
        <v>96.868451929358926</v>
      </c>
      <c r="AE15" s="107">
        <f t="shared" si="4"/>
        <v>1.3118914432564222</v>
      </c>
      <c r="AF15" s="116">
        <f t="shared" si="17"/>
        <v>3.1315480706410748</v>
      </c>
      <c r="AH15" s="117">
        <f t="shared" si="25"/>
        <v>6.1998430781555594E-5</v>
      </c>
      <c r="AI15" s="118">
        <f t="shared" si="18"/>
        <v>0</v>
      </c>
      <c r="AJ15" s="118">
        <f t="shared" si="22"/>
        <v>922921860.68538141</v>
      </c>
      <c r="AK15" s="118">
        <f>SUM(AJ15:AJ$24)/U15/U15</f>
        <v>0.6137479254010102</v>
      </c>
      <c r="AL15" s="118">
        <f t="shared" si="23"/>
        <v>862225885.7618947</v>
      </c>
      <c r="AM15" s="118">
        <f>SUM(AL15:AL$24)/U15/U15</f>
        <v>0.5453796627738472</v>
      </c>
      <c r="AN15" s="118">
        <f t="shared" si="24"/>
        <v>1032146.1360530411</v>
      </c>
      <c r="AO15" s="119">
        <f>SUM(AN15:AN$24)/U15/U15</f>
        <v>1.3592043709364275E-2</v>
      </c>
      <c r="AP15" s="106">
        <f t="shared" si="5"/>
        <v>40.357240368150876</v>
      </c>
      <c r="AQ15" s="107">
        <f t="shared" si="6"/>
        <v>43.42824934255686</v>
      </c>
      <c r="AR15" s="107">
        <f t="shared" si="7"/>
        <v>39.133396845387409</v>
      </c>
      <c r="AS15" s="107">
        <f t="shared" si="8"/>
        <v>42.028309978807485</v>
      </c>
      <c r="AT15" s="107">
        <f t="shared" si="9"/>
        <v>1.0833849988967634</v>
      </c>
      <c r="AU15" s="120">
        <f t="shared" si="10"/>
        <v>1.5403978876160809</v>
      </c>
    </row>
    <row r="16" spans="1:47" ht="14.45" customHeight="1" x14ac:dyDescent="0.25">
      <c r="A16" s="75"/>
      <c r="B16" s="99" t="s">
        <v>77</v>
      </c>
      <c r="C16" s="100">
        <v>933</v>
      </c>
      <c r="D16" s="101">
        <v>2</v>
      </c>
      <c r="E16" s="101">
        <v>308</v>
      </c>
      <c r="F16" s="102">
        <v>0.4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2.1436227224008574E-3</v>
      </c>
      <c r="R16" s="109">
        <f t="shared" si="14"/>
        <v>2.1249816600484753E-3</v>
      </c>
      <c r="S16" s="110">
        <f t="shared" si="15"/>
        <v>1.2987012987012987E-3</v>
      </c>
      <c r="T16" s="111">
        <f t="shared" si="19"/>
        <v>1.0573577253803203E-2</v>
      </c>
      <c r="U16" s="112">
        <f t="shared" si="20"/>
        <v>96161.402115522491</v>
      </c>
      <c r="V16" s="112">
        <f t="shared" si="21"/>
        <v>478484.13622511784</v>
      </c>
      <c r="W16" s="113">
        <f>SUM(V16:V$24)</f>
        <v>3590380.1222239081</v>
      </c>
      <c r="X16" s="114">
        <f t="shared" si="0"/>
        <v>477862.72825599433</v>
      </c>
      <c r="Y16" s="112">
        <f>SUM(X16:X$24)</f>
        <v>3462798.1043851217</v>
      </c>
      <c r="Z16" s="112">
        <f t="shared" si="1"/>
        <v>621.40796912352971</v>
      </c>
      <c r="AA16" s="113">
        <f>SUM(Z16:Z$24)</f>
        <v>127582.01783878655</v>
      </c>
      <c r="AB16" s="106">
        <f t="shared" si="2"/>
        <v>37.337019253428132</v>
      </c>
      <c r="AC16" s="107">
        <f t="shared" si="3"/>
        <v>36.010270526475118</v>
      </c>
      <c r="AD16" s="115">
        <f t="shared" si="16"/>
        <v>96.446559598270028</v>
      </c>
      <c r="AE16" s="107">
        <f t="shared" si="4"/>
        <v>1.3267487269530163</v>
      </c>
      <c r="AF16" s="116">
        <f t="shared" si="17"/>
        <v>3.5534404017299792</v>
      </c>
      <c r="AH16" s="117">
        <f t="shared" si="25"/>
        <v>5.5309202169171807E-5</v>
      </c>
      <c r="AI16" s="118">
        <f t="shared" si="18"/>
        <v>4.2110866027209425E-6</v>
      </c>
      <c r="AJ16" s="118">
        <f t="shared" si="22"/>
        <v>626218312.89236093</v>
      </c>
      <c r="AK16" s="118">
        <f>SUM(AJ16:AJ$24)/U16/U16</f>
        <v>0.52792059787669243</v>
      </c>
      <c r="AL16" s="118">
        <f t="shared" si="23"/>
        <v>580229570.94162822</v>
      </c>
      <c r="AM16" s="118">
        <f>SUM(AL16:AL$24)/U16/U16</f>
        <v>0.46455885857187623</v>
      </c>
      <c r="AN16" s="118">
        <f t="shared" si="24"/>
        <v>1878855.5884806435</v>
      </c>
      <c r="AO16" s="119">
        <f>SUM(AN16:AN$24)/U16/U16</f>
        <v>1.3790029742760463E-2</v>
      </c>
      <c r="AP16" s="106">
        <f t="shared" si="5"/>
        <v>35.912919618991303</v>
      </c>
      <c r="AQ16" s="107">
        <f t="shared" si="6"/>
        <v>38.76111888786496</v>
      </c>
      <c r="AR16" s="107">
        <f t="shared" si="7"/>
        <v>34.674362853359298</v>
      </c>
      <c r="AS16" s="107">
        <f t="shared" si="8"/>
        <v>37.346178199590938</v>
      </c>
      <c r="AT16" s="107">
        <f t="shared" si="9"/>
        <v>1.0965840505585083</v>
      </c>
      <c r="AU16" s="120">
        <f t="shared" si="10"/>
        <v>1.5569134033475243</v>
      </c>
    </row>
    <row r="17" spans="1:47" ht="14.45" customHeight="1" x14ac:dyDescent="0.25">
      <c r="A17" s="75"/>
      <c r="B17" s="99" t="s">
        <v>78</v>
      </c>
      <c r="C17" s="100">
        <v>796</v>
      </c>
      <c r="D17" s="101">
        <v>5</v>
      </c>
      <c r="E17" s="101">
        <v>279</v>
      </c>
      <c r="F17" s="102">
        <v>0.4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6.2814070351758797E-3</v>
      </c>
      <c r="R17" s="109">
        <f t="shared" si="14"/>
        <v>6.4425021924225407E-3</v>
      </c>
      <c r="S17" s="110">
        <f t="shared" si="15"/>
        <v>1.4336917562724014E-3</v>
      </c>
      <c r="T17" s="111">
        <f t="shared" si="19"/>
        <v>3.1743397727961774E-2</v>
      </c>
      <c r="U17" s="112">
        <f t="shared" si="20"/>
        <v>95144.632101419978</v>
      </c>
      <c r="V17" s="112">
        <f t="shared" si="21"/>
        <v>468795.16813021043</v>
      </c>
      <c r="W17" s="113">
        <f>SUM(V17:V$24)</f>
        <v>3111895.9859987898</v>
      </c>
      <c r="X17" s="114">
        <f t="shared" si="0"/>
        <v>468123.0603622818</v>
      </c>
      <c r="Y17" s="112">
        <f>SUM(X17:X$24)</f>
        <v>2984935.3761291271</v>
      </c>
      <c r="Z17" s="112">
        <f t="shared" si="1"/>
        <v>672.10776792861714</v>
      </c>
      <c r="AA17" s="113">
        <f>SUM(Z17:Z$24)</f>
        <v>126960.60986966301</v>
      </c>
      <c r="AB17" s="106">
        <f t="shared" si="2"/>
        <v>32.707005295702295</v>
      </c>
      <c r="AC17" s="107">
        <f t="shared" si="3"/>
        <v>31.372609365364067</v>
      </c>
      <c r="AD17" s="115">
        <f t="shared" si="16"/>
        <v>95.920152523063408</v>
      </c>
      <c r="AE17" s="107">
        <f t="shared" si="4"/>
        <v>1.3343959303382307</v>
      </c>
      <c r="AF17" s="116">
        <f t="shared" si="17"/>
        <v>4.0798474769366013</v>
      </c>
      <c r="AH17" s="117">
        <f t="shared" si="25"/>
        <v>1.951314554594958E-4</v>
      </c>
      <c r="AI17" s="118">
        <f t="shared" si="18"/>
        <v>5.1313128466680935E-6</v>
      </c>
      <c r="AJ17" s="118">
        <f t="shared" si="22"/>
        <v>1695832370.6786873</v>
      </c>
      <c r="AK17" s="118">
        <f>SUM(AJ17:AJ$24)/U17/U17</f>
        <v>0.47008793500682822</v>
      </c>
      <c r="AL17" s="118">
        <f t="shared" si="23"/>
        <v>1549877781.8222287</v>
      </c>
      <c r="AM17" s="118">
        <f>SUM(AL17:AL$24)/U17/U17</f>
        <v>0.41044494495985567</v>
      </c>
      <c r="AN17" s="118">
        <f t="shared" si="24"/>
        <v>4463159.3157530837</v>
      </c>
      <c r="AO17" s="119">
        <f>SUM(AN17:AN$24)/U17/U17</f>
        <v>1.3878789915517782E-2</v>
      </c>
      <c r="AP17" s="106">
        <f t="shared" si="5"/>
        <v>31.363171298840246</v>
      </c>
      <c r="AQ17" s="107">
        <f t="shared" si="6"/>
        <v>34.050839292564348</v>
      </c>
      <c r="AR17" s="107">
        <f t="shared" si="7"/>
        <v>30.116916209948389</v>
      </c>
      <c r="AS17" s="107">
        <f t="shared" si="8"/>
        <v>32.628302520779748</v>
      </c>
      <c r="AT17" s="107">
        <f t="shared" si="9"/>
        <v>1.1034917091999996</v>
      </c>
      <c r="AU17" s="120">
        <f t="shared" si="10"/>
        <v>1.5653001514764617</v>
      </c>
    </row>
    <row r="18" spans="1:47" ht="14.45" customHeight="1" x14ac:dyDescent="0.25">
      <c r="A18" s="75"/>
      <c r="B18" s="99" t="s">
        <v>79</v>
      </c>
      <c r="C18" s="100">
        <v>1032</v>
      </c>
      <c r="D18" s="101">
        <v>5</v>
      </c>
      <c r="E18" s="101">
        <v>328</v>
      </c>
      <c r="F18" s="102">
        <v>0.8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4.8449612403100775E-3</v>
      </c>
      <c r="R18" s="109">
        <f t="shared" si="14"/>
        <v>4.8093755347989675E-3</v>
      </c>
      <c r="S18" s="110">
        <f t="shared" si="15"/>
        <v>2.4390243902439024E-3</v>
      </c>
      <c r="T18" s="111">
        <f t="shared" si="19"/>
        <v>2.3780933868682269E-2</v>
      </c>
      <c r="U18" s="112">
        <f t="shared" si="20"/>
        <v>92124.418202944013</v>
      </c>
      <c r="V18" s="112">
        <f t="shared" si="21"/>
        <v>455527.89153667464</v>
      </c>
      <c r="W18" s="113">
        <f>SUM(V18:V$24)</f>
        <v>2643100.8178685796</v>
      </c>
      <c r="X18" s="114">
        <f t="shared" si="0"/>
        <v>454416.84789878031</v>
      </c>
      <c r="Y18" s="112">
        <f>SUM(X18:X$24)</f>
        <v>2516812.3157668458</v>
      </c>
      <c r="Z18" s="112">
        <f t="shared" si="1"/>
        <v>1111.0436378943284</v>
      </c>
      <c r="AA18" s="113">
        <f>SUM(Z18:Z$24)</f>
        <v>126288.5021017344</v>
      </c>
      <c r="AB18" s="106">
        <f t="shared" si="2"/>
        <v>28.690556417365947</v>
      </c>
      <c r="AC18" s="107">
        <f t="shared" si="3"/>
        <v>27.319709202640222</v>
      </c>
      <c r="AD18" s="115">
        <f t="shared" si="16"/>
        <v>95.221956678762865</v>
      </c>
      <c r="AE18" s="107">
        <f t="shared" si="4"/>
        <v>1.3708472147257327</v>
      </c>
      <c r="AF18" s="116">
        <f t="shared" si="17"/>
        <v>4.7780433212371589</v>
      </c>
      <c r="AH18" s="117">
        <f t="shared" si="25"/>
        <v>1.1041678343534029E-4</v>
      </c>
      <c r="AI18" s="118">
        <f t="shared" si="18"/>
        <v>7.4179132630112741E-6</v>
      </c>
      <c r="AJ18" s="118">
        <f t="shared" si="22"/>
        <v>665526100.00274658</v>
      </c>
      <c r="AK18" s="118">
        <f>SUM(AJ18:AJ$24)/U18/U18</f>
        <v>0.30159853387482732</v>
      </c>
      <c r="AL18" s="118">
        <f t="shared" si="23"/>
        <v>599092537.27453387</v>
      </c>
      <c r="AM18" s="118">
        <f>SUM(AL18:AL$24)/U18/U18</f>
        <v>0.2551783748112047</v>
      </c>
      <c r="AN18" s="118">
        <f t="shared" si="24"/>
        <v>3369569.3411993794</v>
      </c>
      <c r="AO18" s="119">
        <f>SUM(AN18:AN$24)/U18/U18</f>
        <v>1.427782584548269E-2</v>
      </c>
      <c r="AP18" s="106">
        <f t="shared" si="5"/>
        <v>27.614163864561192</v>
      </c>
      <c r="AQ18" s="107">
        <f t="shared" si="6"/>
        <v>29.766948970170702</v>
      </c>
      <c r="AR18" s="107">
        <f t="shared" si="7"/>
        <v>26.329611609130005</v>
      </c>
      <c r="AS18" s="107">
        <f t="shared" si="8"/>
        <v>28.30980679615044</v>
      </c>
      <c r="AT18" s="107">
        <f t="shared" si="9"/>
        <v>1.1366470956651176</v>
      </c>
      <c r="AU18" s="120">
        <f t="shared" si="10"/>
        <v>1.6050473337863478</v>
      </c>
    </row>
    <row r="19" spans="1:47" ht="14.45" customHeight="1" x14ac:dyDescent="0.25">
      <c r="A19" s="75"/>
      <c r="B19" s="99" t="s">
        <v>80</v>
      </c>
      <c r="C19" s="100">
        <v>1442</v>
      </c>
      <c r="D19" s="101">
        <v>12</v>
      </c>
      <c r="E19" s="101">
        <v>482</v>
      </c>
      <c r="F19" s="102">
        <v>2.4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8.321775312066574E-3</v>
      </c>
      <c r="R19" s="109">
        <f t="shared" si="14"/>
        <v>8.319323139027392E-3</v>
      </c>
      <c r="S19" s="110">
        <f t="shared" si="15"/>
        <v>4.9792531120331947E-3</v>
      </c>
      <c r="T19" s="111">
        <f t="shared" si="19"/>
        <v>4.0809522606940936E-2</v>
      </c>
      <c r="U19" s="112">
        <f t="shared" si="20"/>
        <v>89933.61350596897</v>
      </c>
      <c r="V19" s="112">
        <f t="shared" si="21"/>
        <v>441159.42753544782</v>
      </c>
      <c r="W19" s="113">
        <f>SUM(V19:V$24)</f>
        <v>2187572.9263319056</v>
      </c>
      <c r="X19" s="114">
        <f t="shared" si="0"/>
        <v>438962.78308298916</v>
      </c>
      <c r="Y19" s="112">
        <f>SUM(X19:X$24)</f>
        <v>2062395.4678680655</v>
      </c>
      <c r="Z19" s="112">
        <f t="shared" si="1"/>
        <v>2196.6444524586614</v>
      </c>
      <c r="AA19" s="113">
        <f>SUM(Z19:Z$24)</f>
        <v>125177.45846384007</v>
      </c>
      <c r="AB19" s="106">
        <f t="shared" si="2"/>
        <v>24.324308131872346</v>
      </c>
      <c r="AC19" s="107">
        <f t="shared" si="3"/>
        <v>22.93242078759776</v>
      </c>
      <c r="AD19" s="115">
        <f t="shared" si="16"/>
        <v>94.277792664323371</v>
      </c>
      <c r="AE19" s="107">
        <f t="shared" si="4"/>
        <v>1.3918873442745847</v>
      </c>
      <c r="AF19" s="116">
        <f t="shared" si="17"/>
        <v>5.7222073356766225</v>
      </c>
      <c r="AH19" s="117">
        <f t="shared" si="25"/>
        <v>1.3312102143075568E-4</v>
      </c>
      <c r="AI19" s="118">
        <f t="shared" si="18"/>
        <v>1.0278962967799798E-5</v>
      </c>
      <c r="AJ19" s="118">
        <f t="shared" si="22"/>
        <v>548152871.60357797</v>
      </c>
      <c r="AK19" s="118">
        <f>SUM(AJ19:AJ$24)/U19/U19</f>
        <v>0.23418647341851428</v>
      </c>
      <c r="AL19" s="118">
        <f t="shared" si="23"/>
        <v>482547768.78123426</v>
      </c>
      <c r="AM19" s="118">
        <f>SUM(AL19:AL$24)/U19/U19</f>
        <v>0.19369094228456402</v>
      </c>
      <c r="AN19" s="118">
        <f t="shared" si="24"/>
        <v>4224414.4737900058</v>
      </c>
      <c r="AO19" s="119">
        <f>SUM(AN19:AN$24)/U19/U19</f>
        <v>1.4565310638217571E-2</v>
      </c>
      <c r="AP19" s="106">
        <f t="shared" si="5"/>
        <v>23.375808919281969</v>
      </c>
      <c r="AQ19" s="107">
        <f t="shared" si="6"/>
        <v>25.272807344462723</v>
      </c>
      <c r="AR19" s="107">
        <f t="shared" si="7"/>
        <v>22.069818258109017</v>
      </c>
      <c r="AS19" s="107">
        <f t="shared" si="8"/>
        <v>23.795023317086503</v>
      </c>
      <c r="AT19" s="107">
        <f t="shared" si="9"/>
        <v>1.1553411598881596</v>
      </c>
      <c r="AU19" s="120">
        <f t="shared" si="10"/>
        <v>1.6284335286610099</v>
      </c>
    </row>
    <row r="20" spans="1:47" ht="14.45" customHeight="1" x14ac:dyDescent="0.25">
      <c r="A20" s="75"/>
      <c r="B20" s="99" t="s">
        <v>81</v>
      </c>
      <c r="C20" s="100">
        <v>1793</v>
      </c>
      <c r="D20" s="101">
        <v>14</v>
      </c>
      <c r="E20" s="101">
        <v>604</v>
      </c>
      <c r="F20" s="102">
        <v>2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7.8081427774679309E-3</v>
      </c>
      <c r="R20" s="109">
        <f t="shared" si="14"/>
        <v>7.6599537445836523E-3</v>
      </c>
      <c r="S20" s="110">
        <f t="shared" si="15"/>
        <v>3.3112582781456954E-3</v>
      </c>
      <c r="T20" s="111">
        <f t="shared" si="19"/>
        <v>3.7632440968728746E-2</v>
      </c>
      <c r="U20" s="112">
        <f t="shared" si="20"/>
        <v>86263.465672473234</v>
      </c>
      <c r="V20" s="112">
        <f t="shared" si="21"/>
        <v>423802.13874956715</v>
      </c>
      <c r="W20" s="113">
        <f>SUM(V20:V$24)</f>
        <v>1746413.4987964579</v>
      </c>
      <c r="X20" s="114">
        <f t="shared" si="0"/>
        <v>422398.82040933677</v>
      </c>
      <c r="Y20" s="112">
        <f>SUM(X20:X$24)</f>
        <v>1623432.6847850764</v>
      </c>
      <c r="Z20" s="112">
        <f t="shared" si="1"/>
        <v>1403.3183402303548</v>
      </c>
      <c r="AA20" s="113">
        <f>SUM(Z20:Z$24)</f>
        <v>122980.8140113814</v>
      </c>
      <c r="AB20" s="106">
        <f t="shared" si="2"/>
        <v>20.245111707281435</v>
      </c>
      <c r="AC20" s="107">
        <f t="shared" si="3"/>
        <v>18.819469773553458</v>
      </c>
      <c r="AD20" s="115">
        <f t="shared" si="16"/>
        <v>92.958093023437229</v>
      </c>
      <c r="AE20" s="107">
        <f t="shared" si="4"/>
        <v>1.4256419337279735</v>
      </c>
      <c r="AF20" s="116">
        <f t="shared" si="17"/>
        <v>7.0419069765627507</v>
      </c>
      <c r="AH20" s="117">
        <f t="shared" si="25"/>
        <v>9.7350394806163329E-5</v>
      </c>
      <c r="AI20" s="118">
        <f t="shared" si="18"/>
        <v>5.4640626602005075E-6</v>
      </c>
      <c r="AJ20" s="118">
        <f t="shared" si="22"/>
        <v>241192628.199965</v>
      </c>
      <c r="AK20" s="118">
        <f>SUM(AJ20:AJ$24)/U20/U20</f>
        <v>0.18087494136708329</v>
      </c>
      <c r="AL20" s="118">
        <f t="shared" si="23"/>
        <v>204825123.81296495</v>
      </c>
      <c r="AM20" s="118">
        <f>SUM(AL20:AL$24)/U20/U20</f>
        <v>0.14567652658977009</v>
      </c>
      <c r="AN20" s="118">
        <f t="shared" si="24"/>
        <v>2551380.2546248301</v>
      </c>
      <c r="AO20" s="119">
        <f>SUM(AN20:AN$24)/U20/U20</f>
        <v>1.5263369510174067E-2</v>
      </c>
      <c r="AP20" s="106">
        <f t="shared" si="5"/>
        <v>19.411535571133221</v>
      </c>
      <c r="AQ20" s="107">
        <f t="shared" si="6"/>
        <v>21.078687843429648</v>
      </c>
      <c r="AR20" s="107">
        <f t="shared" si="7"/>
        <v>18.071384922385317</v>
      </c>
      <c r="AS20" s="107">
        <f t="shared" si="8"/>
        <v>19.567554624721598</v>
      </c>
      <c r="AT20" s="107">
        <f t="shared" si="9"/>
        <v>1.1834937140147477</v>
      </c>
      <c r="AU20" s="120">
        <f t="shared" si="10"/>
        <v>1.6677901534411994</v>
      </c>
    </row>
    <row r="21" spans="1:47" ht="14.45" customHeight="1" x14ac:dyDescent="0.25">
      <c r="A21" s="75"/>
      <c r="B21" s="99" t="s">
        <v>82</v>
      </c>
      <c r="C21" s="100">
        <v>1767</v>
      </c>
      <c r="D21" s="101">
        <v>31</v>
      </c>
      <c r="E21" s="101">
        <v>594</v>
      </c>
      <c r="F21" s="102">
        <v>9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1.7543859649122806E-2</v>
      </c>
      <c r="R21" s="109">
        <f t="shared" si="14"/>
        <v>1.7708704409925141E-2</v>
      </c>
      <c r="S21" s="110">
        <f t="shared" si="15"/>
        <v>1.5151515151515152E-2</v>
      </c>
      <c r="T21" s="111">
        <f t="shared" si="19"/>
        <v>8.500443952165751E-2</v>
      </c>
      <c r="U21" s="112">
        <f t="shared" si="20"/>
        <v>83017.160892795931</v>
      </c>
      <c r="V21" s="112">
        <f t="shared" si="21"/>
        <v>398494.83446210017</v>
      </c>
      <c r="W21" s="113">
        <f>SUM(V21:V$24)</f>
        <v>1322611.3600468906</v>
      </c>
      <c r="X21" s="114">
        <f t="shared" si="0"/>
        <v>392457.03393994714</v>
      </c>
      <c r="Y21" s="112">
        <f>SUM(X21:X$24)</f>
        <v>1201033.8643757394</v>
      </c>
      <c r="Z21" s="112">
        <f t="shared" si="1"/>
        <v>6037.8005221530329</v>
      </c>
      <c r="AA21" s="113">
        <f>SUM(Z21:Z$24)</f>
        <v>121577.49567115105</v>
      </c>
      <c r="AB21" s="106">
        <f t="shared" si="2"/>
        <v>15.931782607632686</v>
      </c>
      <c r="AC21" s="107">
        <f t="shared" si="3"/>
        <v>14.467296297047454</v>
      </c>
      <c r="AD21" s="115">
        <f t="shared" si="16"/>
        <v>90.807768680677214</v>
      </c>
      <c r="AE21" s="107">
        <f t="shared" si="4"/>
        <v>1.4644863105852288</v>
      </c>
      <c r="AF21" s="116">
        <f t="shared" si="17"/>
        <v>9.1922313193227652</v>
      </c>
      <c r="AH21" s="117">
        <f t="shared" si="25"/>
        <v>2.1327527441074938E-4</v>
      </c>
      <c r="AI21" s="118">
        <f t="shared" si="18"/>
        <v>2.5121122458128889E-5</v>
      </c>
      <c r="AJ21" s="118">
        <f t="shared" si="22"/>
        <v>309756080.24996924</v>
      </c>
      <c r="AK21" s="118">
        <f>SUM(AJ21:AJ$24)/U21/U21</f>
        <v>0.16030060135484686</v>
      </c>
      <c r="AL21" s="118">
        <f t="shared" si="23"/>
        <v>250875291.52065328</v>
      </c>
      <c r="AM21" s="118">
        <f>SUM(AL21:AL$24)/U21/U21</f>
        <v>0.12757245115634938</v>
      </c>
      <c r="AN21" s="118">
        <f t="shared" si="24"/>
        <v>7551009.0859733783</v>
      </c>
      <c r="AO21" s="119">
        <f>SUM(AN21:AN$24)/U21/U21</f>
        <v>1.6110224760583179E-2</v>
      </c>
      <c r="AP21" s="106">
        <f t="shared" si="5"/>
        <v>15.147046479902619</v>
      </c>
      <c r="AQ21" s="107">
        <f t="shared" si="6"/>
        <v>16.716518735362751</v>
      </c>
      <c r="AR21" s="107">
        <f t="shared" si="7"/>
        <v>13.767237493544325</v>
      </c>
      <c r="AS21" s="107">
        <f t="shared" si="8"/>
        <v>15.167355100550584</v>
      </c>
      <c r="AT21" s="107">
        <f t="shared" si="9"/>
        <v>1.2157112325724657</v>
      </c>
      <c r="AU21" s="120">
        <f t="shared" si="10"/>
        <v>1.7132613885979919</v>
      </c>
    </row>
    <row r="22" spans="1:47" ht="14.45" customHeight="1" x14ac:dyDescent="0.25">
      <c r="A22" s="75"/>
      <c r="B22" s="99" t="s">
        <v>83</v>
      </c>
      <c r="C22" s="100">
        <v>983</v>
      </c>
      <c r="D22" s="101">
        <v>35</v>
      </c>
      <c r="E22" s="101">
        <v>322</v>
      </c>
      <c r="F22" s="102">
        <v>15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3.5605289928789419E-2</v>
      </c>
      <c r="R22" s="109">
        <f t="shared" si="14"/>
        <v>3.47504438724342E-2</v>
      </c>
      <c r="S22" s="110">
        <f t="shared" si="15"/>
        <v>4.6583850931677016E-2</v>
      </c>
      <c r="T22" s="111">
        <f t="shared" si="19"/>
        <v>0.16063856076105421</v>
      </c>
      <c r="U22" s="112">
        <f t="shared" si="20"/>
        <v>75960.333660424556</v>
      </c>
      <c r="V22" s="112">
        <f t="shared" si="21"/>
        <v>351136.77163184166</v>
      </c>
      <c r="W22" s="113">
        <f>SUM(V22:V$24)</f>
        <v>924116.52558479027</v>
      </c>
      <c r="X22" s="114">
        <f t="shared" si="0"/>
        <v>334779.46860551363</v>
      </c>
      <c r="Y22" s="112">
        <f>SUM(X22:X$24)</f>
        <v>808576.83043579233</v>
      </c>
      <c r="Z22" s="112">
        <f t="shared" si="1"/>
        <v>16357.303026328027</v>
      </c>
      <c r="AA22" s="113">
        <f>SUM(Z22:Z$24)</f>
        <v>115539.69514899801</v>
      </c>
      <c r="AB22" s="106">
        <f t="shared" si="2"/>
        <v>12.165777598028855</v>
      </c>
      <c r="AC22" s="107">
        <f t="shared" si="3"/>
        <v>10.644724574940382</v>
      </c>
      <c r="AD22" s="115">
        <f t="shared" si="16"/>
        <v>87.497280705386885</v>
      </c>
      <c r="AE22" s="107">
        <f t="shared" si="4"/>
        <v>1.5210530230884749</v>
      </c>
      <c r="AF22" s="116">
        <f t="shared" si="17"/>
        <v>12.502719294613126</v>
      </c>
      <c r="AH22" s="117">
        <f t="shared" si="25"/>
        <v>6.1884313576653245E-4</v>
      </c>
      <c r="AI22" s="118">
        <f t="shared" si="18"/>
        <v>1.3793104274550407E-4</v>
      </c>
      <c r="AJ22" s="118">
        <f t="shared" si="22"/>
        <v>458847867.62903416</v>
      </c>
      <c r="AK22" s="118">
        <f>SUM(AJ22:AJ$24)/U22/U22</f>
        <v>0.13778427683867447</v>
      </c>
      <c r="AL22" s="118">
        <f t="shared" si="23"/>
        <v>350961276.95065838</v>
      </c>
      <c r="AM22" s="118">
        <f>SUM(AL22:AL$24)/U22/U22</f>
        <v>0.10889736504691672</v>
      </c>
      <c r="AN22" s="118">
        <f t="shared" si="24"/>
        <v>26905720.952034436</v>
      </c>
      <c r="AO22" s="119">
        <f>SUM(AN22:AN$24)/U22/U22</f>
        <v>1.7933921025305836E-2</v>
      </c>
      <c r="AP22" s="106">
        <f t="shared" si="5"/>
        <v>11.438239229347552</v>
      </c>
      <c r="AQ22" s="107">
        <f t="shared" si="6"/>
        <v>12.893315966710158</v>
      </c>
      <c r="AR22" s="107">
        <f t="shared" si="7"/>
        <v>9.9979323999999021</v>
      </c>
      <c r="AS22" s="107">
        <f t="shared" si="8"/>
        <v>11.291516749880861</v>
      </c>
      <c r="AT22" s="107">
        <f t="shared" si="9"/>
        <v>1.2585745458549789</v>
      </c>
      <c r="AU22" s="120">
        <f t="shared" si="10"/>
        <v>1.7835315003219709</v>
      </c>
    </row>
    <row r="23" spans="1:47" ht="14.45" customHeight="1" x14ac:dyDescent="0.25">
      <c r="A23" s="75"/>
      <c r="B23" s="99" t="s">
        <v>84</v>
      </c>
      <c r="C23" s="100">
        <v>883</v>
      </c>
      <c r="D23" s="101">
        <v>59</v>
      </c>
      <c r="E23" s="101">
        <v>296</v>
      </c>
      <c r="F23" s="102">
        <v>31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6.6817667044167611E-2</v>
      </c>
      <c r="R23" s="109">
        <f t="shared" si="14"/>
        <v>6.7846879078414898E-2</v>
      </c>
      <c r="S23" s="110">
        <f t="shared" si="15"/>
        <v>0.10472972972972973</v>
      </c>
      <c r="T23" s="111">
        <f>5*R23/(1+5*(1-O23)*R23)</f>
        <v>0.29218464844474767</v>
      </c>
      <c r="U23" s="112">
        <f t="shared" si="20"/>
        <v>63758.174986284495</v>
      </c>
      <c r="V23" s="112">
        <f>5*U23*((1-T23)+O23*T23)</f>
        <v>274576.51990617503</v>
      </c>
      <c r="W23" s="113">
        <f>SUM(V23:V$24)</f>
        <v>572979.75395294861</v>
      </c>
      <c r="X23" s="114">
        <f t="shared" si="0"/>
        <v>245820.19518627157</v>
      </c>
      <c r="Y23" s="112">
        <f>SUM(X23:X$24)</f>
        <v>473797.36183027865</v>
      </c>
      <c r="Z23" s="112">
        <f t="shared" si="1"/>
        <v>28756.324719903467</v>
      </c>
      <c r="AA23" s="113">
        <f>SUM(Z23:Z$24)</f>
        <v>99182.392122669989</v>
      </c>
      <c r="AB23" s="106">
        <f t="shared" si="2"/>
        <v>8.9867652905091244</v>
      </c>
      <c r="AC23" s="107">
        <f t="shared" si="3"/>
        <v>7.4311625439749616</v>
      </c>
      <c r="AD23" s="115">
        <f t="shared" si="16"/>
        <v>82.690070384089964</v>
      </c>
      <c r="AE23" s="107">
        <f t="shared" si="4"/>
        <v>1.555602746534164</v>
      </c>
      <c r="AF23" s="116">
        <f t="shared" si="17"/>
        <v>17.309929615910054</v>
      </c>
      <c r="AH23" s="117">
        <f>IF(D23=0,0,T23*T23*(1-T23)/D23)</f>
        <v>1.0241952426821037E-3</v>
      </c>
      <c r="AI23" s="118">
        <f t="shared" si="18"/>
        <v>3.1676153189347126E-4</v>
      </c>
      <c r="AJ23" s="118">
        <f t="shared" si="22"/>
        <v>336163591.70066684</v>
      </c>
      <c r="AK23" s="118">
        <f>SUM(AJ23:AJ$24)/U23/U23</f>
        <v>8.2694936987861969E-2</v>
      </c>
      <c r="AL23" s="118">
        <f t="shared" si="23"/>
        <v>238308939.01827881</v>
      </c>
      <c r="AM23" s="118">
        <f>SUM(AL23:AL$24)/U23/U23</f>
        <v>6.8232803372990744E-2</v>
      </c>
      <c r="AN23" s="118">
        <f t="shared" si="24"/>
        <v>37507943.627158955</v>
      </c>
      <c r="AO23" s="119">
        <f>SUM(AN23:AN$24)/U23/U23</f>
        <v>1.8836538962076921E-2</v>
      </c>
      <c r="AP23" s="106">
        <f t="shared" si="5"/>
        <v>8.4231334337687773</v>
      </c>
      <c r="AQ23" s="107">
        <f t="shared" si="6"/>
        <v>9.5503971472494715</v>
      </c>
      <c r="AR23" s="107">
        <f t="shared" si="7"/>
        <v>6.9191829179763467</v>
      </c>
      <c r="AS23" s="107">
        <f t="shared" si="8"/>
        <v>7.9431421699735765</v>
      </c>
      <c r="AT23" s="107">
        <f t="shared" si="9"/>
        <v>1.2866000549552232</v>
      </c>
      <c r="AU23" s="120">
        <f t="shared" si="10"/>
        <v>1.8246054381131047</v>
      </c>
    </row>
    <row r="24" spans="1:47" ht="14.45" customHeight="1" x14ac:dyDescent="0.25">
      <c r="A24" s="51"/>
      <c r="B24" s="121" t="s">
        <v>85</v>
      </c>
      <c r="C24" s="122">
        <v>1214</v>
      </c>
      <c r="D24" s="123">
        <v>164</v>
      </c>
      <c r="E24" s="123">
        <v>411</v>
      </c>
      <c r="F24" s="124">
        <v>97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0.13509060955518945</v>
      </c>
      <c r="R24" s="131">
        <f t="shared" si="14"/>
        <v>0.15123500650587601</v>
      </c>
      <c r="S24" s="132">
        <f t="shared" si="15"/>
        <v>0.23600973236009731</v>
      </c>
      <c r="T24" s="128">
        <v>1</v>
      </c>
      <c r="U24" s="133">
        <f>U23*(1-T23)</f>
        <v>45129.015042438252</v>
      </c>
      <c r="V24" s="133">
        <f>U24/R24</f>
        <v>298403.23404677364</v>
      </c>
      <c r="W24" s="134">
        <f>SUM(V24:V$24)</f>
        <v>298403.23404677364</v>
      </c>
      <c r="X24" s="128">
        <f t="shared" si="0"/>
        <v>227977.16664400708</v>
      </c>
      <c r="Y24" s="133">
        <f>SUM(X24:X$24)</f>
        <v>227977.16664400708</v>
      </c>
      <c r="Z24" s="133">
        <f t="shared" si="1"/>
        <v>70426.067402766523</v>
      </c>
      <c r="AA24" s="134">
        <f>SUM(Z24:Z$24)</f>
        <v>70426.067402766523</v>
      </c>
      <c r="AB24" s="135">
        <f t="shared" si="2"/>
        <v>6.6122257214380227</v>
      </c>
      <c r="AC24" s="129">
        <f t="shared" si="3"/>
        <v>5.0516760986168832</v>
      </c>
      <c r="AD24" s="136">
        <f t="shared" si="16"/>
        <v>76.399026763990264</v>
      </c>
      <c r="AE24" s="129">
        <f t="shared" si="4"/>
        <v>1.5605496228211391</v>
      </c>
      <c r="AF24" s="137">
        <f t="shared" si="17"/>
        <v>23.600973236009732</v>
      </c>
      <c r="AH24" s="138">
        <f>0</f>
        <v>0</v>
      </c>
      <c r="AI24" s="139">
        <f t="shared" si="18"/>
        <v>4.387083664024636E-4</v>
      </c>
      <c r="AJ24" s="139">
        <v>0</v>
      </c>
      <c r="AK24" s="139">
        <f>(1-R24)/R24/R24/D24</f>
        <v>0.22627623945005212</v>
      </c>
      <c r="AL24" s="139">
        <f>V24*V24*AI24</f>
        <v>39064562.784337178</v>
      </c>
      <c r="AM24" s="139">
        <f>(1-S24)*(1-S24)*(1-R24)/R24/R24/D24+AI24/R24/R24</f>
        <v>0.15125417147942063</v>
      </c>
      <c r="AN24" s="139">
        <f>V24*V24*AI24</f>
        <v>39064562.784337178</v>
      </c>
      <c r="AO24" s="140">
        <f>S24*S24*(1-R24)/R24/R24/D24+AI24/R24/R24</f>
        <v>3.1784721453480734E-2</v>
      </c>
      <c r="AP24" s="135">
        <f t="shared" si="5"/>
        <v>5.6798830797706366</v>
      </c>
      <c r="AQ24" s="129">
        <f t="shared" si="6"/>
        <v>7.5445683631054088</v>
      </c>
      <c r="AR24" s="129">
        <f t="shared" si="7"/>
        <v>4.2894044769784134</v>
      </c>
      <c r="AS24" s="129">
        <f t="shared" si="8"/>
        <v>5.8139477202553529</v>
      </c>
      <c r="AT24" s="129">
        <f t="shared" si="9"/>
        <v>1.2111155289841302</v>
      </c>
      <c r="AU24" s="141">
        <f t="shared" si="10"/>
        <v>1.9099837166581479</v>
      </c>
    </row>
    <row r="25" spans="1:47" ht="14.45" customHeight="1" x14ac:dyDescent="0.15">
      <c r="A25" s="75" t="s">
        <v>86</v>
      </c>
      <c r="B25" s="76" t="s">
        <v>68</v>
      </c>
      <c r="C25" s="142">
        <v>501</v>
      </c>
      <c r="D25" s="78">
        <v>0</v>
      </c>
      <c r="E25" s="78">
        <v>167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8758098.6843008474</v>
      </c>
      <c r="X25" s="153">
        <f t="shared" si="0"/>
        <v>500000</v>
      </c>
      <c r="Y25" s="151">
        <f>SUM(X25:X$42)</f>
        <v>8469700.4921741672</v>
      </c>
      <c r="Z25" s="151">
        <f t="shared" si="1"/>
        <v>0</v>
      </c>
      <c r="AA25" s="152">
        <f>SUM(Z25:Z$42)</f>
        <v>288398.19212667964</v>
      </c>
      <c r="AB25" s="146">
        <f t="shared" si="2"/>
        <v>87.580986843008475</v>
      </c>
      <c r="AC25" s="147">
        <f t="shared" si="3"/>
        <v>84.697004921741666</v>
      </c>
      <c r="AD25" s="93">
        <f t="shared" si="16"/>
        <v>96.707068480015607</v>
      </c>
      <c r="AE25" s="147">
        <f t="shared" si="4"/>
        <v>2.8839819212667965</v>
      </c>
      <c r="AF25" s="94">
        <f t="shared" si="17"/>
        <v>3.2929315199843776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0.81581330767851334</v>
      </c>
      <c r="AL25" s="96">
        <f>U25*U25*((1-O25)*5*(1-S25)+AC26)^2*AH25+V25*V25*AI25</f>
        <v>0</v>
      </c>
      <c r="AM25" s="96">
        <f>SUM(AL25:AL$42)/U25/U25</f>
        <v>0.69949149757505802</v>
      </c>
      <c r="AN25" s="96">
        <f>U25*U25*((1-O25)*5*S25+AE26)^2*AH25+V25*V25*AI25</f>
        <v>0</v>
      </c>
      <c r="AO25" s="97">
        <f>SUM(AN25:AN$42)/U25/U25</f>
        <v>2.6683992979755385E-2</v>
      </c>
      <c r="AP25" s="146">
        <f t="shared" si="5"/>
        <v>85.810668113858895</v>
      </c>
      <c r="AQ25" s="147">
        <f t="shared" si="6"/>
        <v>89.351305572158054</v>
      </c>
      <c r="AR25" s="147">
        <f t="shared" si="7"/>
        <v>83.057746999057031</v>
      </c>
      <c r="AS25" s="147">
        <f t="shared" si="8"/>
        <v>86.336262844426301</v>
      </c>
      <c r="AT25" s="147">
        <f t="shared" si="9"/>
        <v>2.5638112988933059</v>
      </c>
      <c r="AU25" s="154">
        <f t="shared" si="10"/>
        <v>3.2041525436402871</v>
      </c>
    </row>
    <row r="26" spans="1:47" ht="14.45" customHeight="1" x14ac:dyDescent="0.15">
      <c r="A26" s="155"/>
      <c r="B26" s="99" t="s">
        <v>69</v>
      </c>
      <c r="C26" s="142">
        <v>605</v>
      </c>
      <c r="D26" s="101">
        <v>0</v>
      </c>
      <c r="E26" s="101">
        <v>199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8258098.6843008474</v>
      </c>
      <c r="X26" s="114">
        <f t="shared" si="0"/>
        <v>500000</v>
      </c>
      <c r="Y26" s="112">
        <f>SUM(X26:X$42)</f>
        <v>7969700.4921741672</v>
      </c>
      <c r="Z26" s="112">
        <f t="shared" si="1"/>
        <v>0</v>
      </c>
      <c r="AA26" s="113">
        <f>SUM(Z26:Z$42)</f>
        <v>288398.19212667964</v>
      </c>
      <c r="AB26" s="106">
        <f t="shared" si="2"/>
        <v>82.580986843008475</v>
      </c>
      <c r="AC26" s="107">
        <f t="shared" si="3"/>
        <v>79.697004921741666</v>
      </c>
      <c r="AD26" s="115">
        <f t="shared" si="16"/>
        <v>96.507692591819676</v>
      </c>
      <c r="AE26" s="107">
        <f t="shared" si="4"/>
        <v>2.8839819212667965</v>
      </c>
      <c r="AF26" s="116">
        <f t="shared" si="17"/>
        <v>3.4923074081803152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0.81581330767851334</v>
      </c>
      <c r="AL26" s="118">
        <f>U26*U26*((1-O26)*5*(1-S26)+AC27)^2*AH26+V26*V26*AI26</f>
        <v>0</v>
      </c>
      <c r="AM26" s="118">
        <f>SUM(AL26:AL$42)/U26/U26</f>
        <v>0.69949149757505802</v>
      </c>
      <c r="AN26" s="118">
        <f>U26*U26*((1-O26)*5*S26+AE27)^2*AH26+V26*V26*AI26</f>
        <v>0</v>
      </c>
      <c r="AO26" s="119">
        <f>SUM(AN26:AN$42)/U26/U26</f>
        <v>2.6683992979755385E-2</v>
      </c>
      <c r="AP26" s="106">
        <f t="shared" si="5"/>
        <v>80.810668113858895</v>
      </c>
      <c r="AQ26" s="107">
        <f t="shared" si="6"/>
        <v>84.351305572158054</v>
      </c>
      <c r="AR26" s="107">
        <f t="shared" si="7"/>
        <v>78.057746999057031</v>
      </c>
      <c r="AS26" s="107">
        <f t="shared" si="8"/>
        <v>81.336262844426301</v>
      </c>
      <c r="AT26" s="107">
        <f t="shared" si="9"/>
        <v>2.5638112988933059</v>
      </c>
      <c r="AU26" s="120">
        <f t="shared" si="10"/>
        <v>3.2041525436402871</v>
      </c>
    </row>
    <row r="27" spans="1:47" ht="14.45" customHeight="1" x14ac:dyDescent="0.15">
      <c r="A27" s="155"/>
      <c r="B27" s="99" t="s">
        <v>70</v>
      </c>
      <c r="C27" s="142">
        <v>683</v>
      </c>
      <c r="D27" s="101">
        <v>0</v>
      </c>
      <c r="E27" s="101">
        <v>228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7758098.6843008474</v>
      </c>
      <c r="X27" s="114">
        <f t="shared" si="0"/>
        <v>500000</v>
      </c>
      <c r="Y27" s="112">
        <f>SUM(X27:X$42)</f>
        <v>7469700.4921741672</v>
      </c>
      <c r="Z27" s="112">
        <f t="shared" si="1"/>
        <v>0</v>
      </c>
      <c r="AA27" s="113">
        <f>SUM(Z27:Z$42)</f>
        <v>288398.19212667964</v>
      </c>
      <c r="AB27" s="106">
        <f t="shared" si="2"/>
        <v>77.580986843008475</v>
      </c>
      <c r="AC27" s="107">
        <f t="shared" si="3"/>
        <v>74.697004921741666</v>
      </c>
      <c r="AD27" s="115">
        <f t="shared" si="16"/>
        <v>96.282617637872036</v>
      </c>
      <c r="AE27" s="107">
        <f t="shared" si="4"/>
        <v>2.8839819212667965</v>
      </c>
      <c r="AF27" s="116">
        <f t="shared" si="17"/>
        <v>3.7173823621279425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0.81581330767851334</v>
      </c>
      <c r="AL27" s="118">
        <f t="shared" ref="AL27:AL40" si="33">U27*U27*((1-O27)*5*(1-S27)+AC28)^2*AH27+V27*V27*AI27</f>
        <v>0</v>
      </c>
      <c r="AM27" s="118">
        <f>SUM(AL27:AL$42)/U27/U27</f>
        <v>0.69949149757505802</v>
      </c>
      <c r="AN27" s="118">
        <f t="shared" ref="AN27:AN40" si="34">U27*U27*((1-O27)*5*S27+AE28)^2*AH27+V27*V27*AI27</f>
        <v>0</v>
      </c>
      <c r="AO27" s="119">
        <f>SUM(AN27:AN$42)/U27/U27</f>
        <v>2.6683992979755385E-2</v>
      </c>
      <c r="AP27" s="106">
        <f t="shared" si="5"/>
        <v>75.810668113858895</v>
      </c>
      <c r="AQ27" s="107">
        <f t="shared" si="6"/>
        <v>79.351305572158054</v>
      </c>
      <c r="AR27" s="107">
        <f t="shared" si="7"/>
        <v>73.057746999057031</v>
      </c>
      <c r="AS27" s="107">
        <f t="shared" si="8"/>
        <v>76.336262844426301</v>
      </c>
      <c r="AT27" s="107">
        <f t="shared" si="9"/>
        <v>2.5638112988933059</v>
      </c>
      <c r="AU27" s="120">
        <f t="shared" si="10"/>
        <v>3.2041525436402871</v>
      </c>
    </row>
    <row r="28" spans="1:47" ht="14.45" customHeight="1" x14ac:dyDescent="0.15">
      <c r="A28" s="155"/>
      <c r="B28" s="99" t="s">
        <v>71</v>
      </c>
      <c r="C28" s="142">
        <v>589</v>
      </c>
      <c r="D28" s="101">
        <v>1</v>
      </c>
      <c r="E28" s="101">
        <v>200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1.697792869269949E-3</v>
      </c>
      <c r="R28" s="109">
        <f t="shared" si="14"/>
        <v>1.7123603872529649E-3</v>
      </c>
      <c r="S28" s="110">
        <f t="shared" si="15"/>
        <v>0</v>
      </c>
      <c r="T28" s="111">
        <f t="shared" si="28"/>
        <v>8.5289415375879602E-3</v>
      </c>
      <c r="U28" s="112">
        <f t="shared" si="29"/>
        <v>100000</v>
      </c>
      <c r="V28" s="112">
        <f t="shared" si="30"/>
        <v>498080.98815404269</v>
      </c>
      <c r="W28" s="113">
        <f>SUM(V28:V$42)</f>
        <v>7258098.6843008464</v>
      </c>
      <c r="X28" s="114">
        <f t="shared" si="0"/>
        <v>498080.98815404269</v>
      </c>
      <c r="Y28" s="112">
        <f>SUM(X28:X$42)</f>
        <v>6969700.4921741653</v>
      </c>
      <c r="Z28" s="112">
        <f t="shared" si="1"/>
        <v>0</v>
      </c>
      <c r="AA28" s="113">
        <f>SUM(Z28:Z$42)</f>
        <v>288398.19212667964</v>
      </c>
      <c r="AB28" s="106">
        <f t="shared" si="2"/>
        <v>72.580986843008461</v>
      </c>
      <c r="AC28" s="107">
        <f t="shared" si="3"/>
        <v>69.697004921741652</v>
      </c>
      <c r="AD28" s="115">
        <f t="shared" si="16"/>
        <v>96.026532502920062</v>
      </c>
      <c r="AE28" s="107">
        <f t="shared" si="4"/>
        <v>2.8839819212667965</v>
      </c>
      <c r="AF28" s="116">
        <f t="shared" si="17"/>
        <v>3.9734674970799229</v>
      </c>
      <c r="AH28" s="117">
        <f t="shared" si="31"/>
        <v>7.2122424289958051E-5</v>
      </c>
      <c r="AI28" s="118">
        <f t="shared" si="18"/>
        <v>0</v>
      </c>
      <c r="AJ28" s="118">
        <f t="shared" si="32"/>
        <v>3577722008.253458</v>
      </c>
      <c r="AK28" s="118">
        <f>SUM(AJ28:AJ$42)/U28/U28</f>
        <v>0.81581330767851334</v>
      </c>
      <c r="AL28" s="118">
        <f t="shared" si="33"/>
        <v>3288308371.8224034</v>
      </c>
      <c r="AM28" s="118">
        <f>SUM(AL28:AL$42)/U28/U28</f>
        <v>0.69949149757505802</v>
      </c>
      <c r="AN28" s="118">
        <f t="shared" si="34"/>
        <v>6102324.5367632741</v>
      </c>
      <c r="AO28" s="119">
        <f>SUM(AN28:AN$42)/U28/U28</f>
        <v>2.6683992979755385E-2</v>
      </c>
      <c r="AP28" s="106">
        <f t="shared" si="5"/>
        <v>70.810668113858881</v>
      </c>
      <c r="AQ28" s="107">
        <f t="shared" si="6"/>
        <v>74.35130557215804</v>
      </c>
      <c r="AR28" s="107">
        <f t="shared" si="7"/>
        <v>68.057746999057017</v>
      </c>
      <c r="AS28" s="107">
        <f t="shared" si="8"/>
        <v>71.336262844426287</v>
      </c>
      <c r="AT28" s="107">
        <f t="shared" si="9"/>
        <v>2.5638112988933059</v>
      </c>
      <c r="AU28" s="120">
        <f t="shared" si="10"/>
        <v>3.2041525436402871</v>
      </c>
    </row>
    <row r="29" spans="1:47" ht="14.45" customHeight="1" x14ac:dyDescent="0.15">
      <c r="A29" s="155"/>
      <c r="B29" s="99" t="s">
        <v>72</v>
      </c>
      <c r="C29" s="142">
        <v>174</v>
      </c>
      <c r="D29" s="101">
        <v>0</v>
      </c>
      <c r="E29" s="101">
        <v>48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99147.105846241204</v>
      </c>
      <c r="V29" s="112">
        <f t="shared" si="30"/>
        <v>495735.52923120605</v>
      </c>
      <c r="W29" s="113">
        <f>SUM(V29:V$42)</f>
        <v>6760017.6961468039</v>
      </c>
      <c r="X29" s="114">
        <f t="shared" si="0"/>
        <v>495735.52923120605</v>
      </c>
      <c r="Y29" s="112">
        <f>SUM(X29:X$42)</f>
        <v>6471619.5040201228</v>
      </c>
      <c r="Z29" s="112">
        <f t="shared" si="1"/>
        <v>0</v>
      </c>
      <c r="AA29" s="113">
        <f>SUM(Z29:Z$42)</f>
        <v>288398.19212667964</v>
      </c>
      <c r="AB29" s="106">
        <f t="shared" si="2"/>
        <v>68.181694649063573</v>
      </c>
      <c r="AC29" s="107">
        <f t="shared" si="3"/>
        <v>65.272903820878099</v>
      </c>
      <c r="AD29" s="115">
        <f t="shared" si="16"/>
        <v>95.73376572237278</v>
      </c>
      <c r="AE29" s="107">
        <f t="shared" si="4"/>
        <v>2.9087908281854622</v>
      </c>
      <c r="AF29" s="116">
        <f t="shared" si="17"/>
        <v>4.2662342776272029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0.46595542508991272</v>
      </c>
      <c r="AL29" s="118">
        <f t="shared" si="33"/>
        <v>0</v>
      </c>
      <c r="AM29" s="118">
        <f>SUM(AL29:AL$42)/U29/U29</f>
        <v>0.3770651650983991</v>
      </c>
      <c r="AN29" s="118">
        <f t="shared" si="34"/>
        <v>0</v>
      </c>
      <c r="AO29" s="119">
        <f>SUM(AN29:AN$42)/U29/U29</f>
        <v>2.6524279126581483E-2</v>
      </c>
      <c r="AP29" s="106">
        <f t="shared" si="5"/>
        <v>66.843780466081199</v>
      </c>
      <c r="AQ29" s="107">
        <f t="shared" si="6"/>
        <v>69.519608832045947</v>
      </c>
      <c r="AR29" s="107">
        <f t="shared" si="7"/>
        <v>64.069353432135685</v>
      </c>
      <c r="AS29" s="107">
        <f t="shared" si="8"/>
        <v>66.476454209620513</v>
      </c>
      <c r="AT29" s="107">
        <f t="shared" si="9"/>
        <v>2.58957981538566</v>
      </c>
      <c r="AU29" s="120">
        <f t="shared" si="10"/>
        <v>3.2280018409852644</v>
      </c>
    </row>
    <row r="30" spans="1:47" ht="14.45" customHeight="1" x14ac:dyDescent="0.15">
      <c r="A30" s="155"/>
      <c r="B30" s="99" t="s">
        <v>73</v>
      </c>
      <c r="C30" s="142">
        <v>441</v>
      </c>
      <c r="D30" s="101">
        <v>0</v>
      </c>
      <c r="E30" s="101">
        <v>152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99147.105846241204</v>
      </c>
      <c r="V30" s="112">
        <f t="shared" si="30"/>
        <v>495735.52923120605</v>
      </c>
      <c r="W30" s="113">
        <f>SUM(V30:V$42)</f>
        <v>6264282.1669155974</v>
      </c>
      <c r="X30" s="114">
        <f t="shared" si="0"/>
        <v>495735.52923120605</v>
      </c>
      <c r="Y30" s="112">
        <f>SUM(X30:X$42)</f>
        <v>5975883.9747889172</v>
      </c>
      <c r="Z30" s="112">
        <f t="shared" si="1"/>
        <v>0</v>
      </c>
      <c r="AA30" s="113">
        <f>SUM(Z30:Z$42)</f>
        <v>288398.19212667964</v>
      </c>
      <c r="AB30" s="106">
        <f t="shared" si="2"/>
        <v>63.181694649063573</v>
      </c>
      <c r="AC30" s="107">
        <f t="shared" si="3"/>
        <v>60.272903820878106</v>
      </c>
      <c r="AD30" s="115">
        <f t="shared" si="16"/>
        <v>95.396149400008895</v>
      </c>
      <c r="AE30" s="107">
        <f t="shared" si="4"/>
        <v>2.9087908281854622</v>
      </c>
      <c r="AF30" s="116">
        <f t="shared" si="17"/>
        <v>4.6038505999911061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0.46595542508991272</v>
      </c>
      <c r="AL30" s="118">
        <f t="shared" si="33"/>
        <v>0</v>
      </c>
      <c r="AM30" s="118">
        <f>SUM(AL30:AL$42)/U30/U30</f>
        <v>0.3770651650983991</v>
      </c>
      <c r="AN30" s="118">
        <f t="shared" si="34"/>
        <v>0</v>
      </c>
      <c r="AO30" s="119">
        <f>SUM(AN30:AN$42)/U30/U30</f>
        <v>2.6524279126581483E-2</v>
      </c>
      <c r="AP30" s="106">
        <f t="shared" si="5"/>
        <v>61.843780466081192</v>
      </c>
      <c r="AQ30" s="107">
        <f t="shared" si="6"/>
        <v>64.519608832045947</v>
      </c>
      <c r="AR30" s="107">
        <f t="shared" si="7"/>
        <v>59.069353432135692</v>
      </c>
      <c r="AS30" s="107">
        <f t="shared" si="8"/>
        <v>61.47645420962052</v>
      </c>
      <c r="AT30" s="107">
        <f t="shared" si="9"/>
        <v>2.58957981538566</v>
      </c>
      <c r="AU30" s="120">
        <f t="shared" si="10"/>
        <v>3.2280018409852644</v>
      </c>
    </row>
    <row r="31" spans="1:47" ht="14.45" customHeight="1" x14ac:dyDescent="0.15">
      <c r="A31" s="155"/>
      <c r="B31" s="99" t="s">
        <v>74</v>
      </c>
      <c r="C31" s="142">
        <v>592</v>
      </c>
      <c r="D31" s="101">
        <v>0</v>
      </c>
      <c r="E31" s="101">
        <v>198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99147.105846241204</v>
      </c>
      <c r="V31" s="112">
        <f t="shared" si="30"/>
        <v>495735.52923120605</v>
      </c>
      <c r="W31" s="113">
        <f>SUM(V31:V$42)</f>
        <v>5768546.6376843918</v>
      </c>
      <c r="X31" s="114">
        <f t="shared" si="0"/>
        <v>495735.52923120605</v>
      </c>
      <c r="Y31" s="112">
        <f>SUM(X31:X$42)</f>
        <v>5480148.4455577116</v>
      </c>
      <c r="Z31" s="112">
        <f t="shared" si="1"/>
        <v>0</v>
      </c>
      <c r="AA31" s="113">
        <f>SUM(Z31:Z$42)</f>
        <v>288398.19212667964</v>
      </c>
      <c r="AB31" s="106">
        <f t="shared" si="2"/>
        <v>58.181694649063573</v>
      </c>
      <c r="AC31" s="107">
        <f t="shared" si="3"/>
        <v>55.272903820878106</v>
      </c>
      <c r="AD31" s="115">
        <f t="shared" si="16"/>
        <v>95.000505149032676</v>
      </c>
      <c r="AE31" s="107">
        <f t="shared" si="4"/>
        <v>2.9087908281854622</v>
      </c>
      <c r="AF31" s="116">
        <f t="shared" si="17"/>
        <v>4.99949485096732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0.46595542508991272</v>
      </c>
      <c r="AL31" s="118">
        <f t="shared" si="33"/>
        <v>0</v>
      </c>
      <c r="AM31" s="118">
        <f>SUM(AL31:AL$42)/U31/U31</f>
        <v>0.3770651650983991</v>
      </c>
      <c r="AN31" s="118">
        <f t="shared" si="34"/>
        <v>0</v>
      </c>
      <c r="AO31" s="119">
        <f>SUM(AN31:AN$42)/U31/U31</f>
        <v>2.6524279126581483E-2</v>
      </c>
      <c r="AP31" s="106">
        <f t="shared" si="5"/>
        <v>56.843780466081192</v>
      </c>
      <c r="AQ31" s="107">
        <f t="shared" si="6"/>
        <v>59.519608832045954</v>
      </c>
      <c r="AR31" s="107">
        <f t="shared" si="7"/>
        <v>54.069353432135692</v>
      </c>
      <c r="AS31" s="107">
        <f t="shared" si="8"/>
        <v>56.47645420962052</v>
      </c>
      <c r="AT31" s="107">
        <f t="shared" si="9"/>
        <v>2.58957981538566</v>
      </c>
      <c r="AU31" s="120">
        <f t="shared" si="10"/>
        <v>3.2280018409852644</v>
      </c>
    </row>
    <row r="32" spans="1:47" ht="14.45" customHeight="1" x14ac:dyDescent="0.15">
      <c r="A32" s="155"/>
      <c r="B32" s="99" t="s">
        <v>75</v>
      </c>
      <c r="C32" s="142">
        <v>749</v>
      </c>
      <c r="D32" s="101">
        <v>0</v>
      </c>
      <c r="E32" s="101">
        <v>248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0</v>
      </c>
      <c r="R32" s="109">
        <f t="shared" si="14"/>
        <v>0</v>
      </c>
      <c r="S32" s="110">
        <f t="shared" si="15"/>
        <v>0</v>
      </c>
      <c r="T32" s="111">
        <f t="shared" si="28"/>
        <v>0</v>
      </c>
      <c r="U32" s="112">
        <f t="shared" si="29"/>
        <v>99147.105846241204</v>
      </c>
      <c r="V32" s="112">
        <f t="shared" si="30"/>
        <v>495735.52923120605</v>
      </c>
      <c r="W32" s="113">
        <f>SUM(V32:V$42)</f>
        <v>5272811.1084531844</v>
      </c>
      <c r="X32" s="114">
        <f t="shared" si="0"/>
        <v>495735.52923120605</v>
      </c>
      <c r="Y32" s="112">
        <f>SUM(X32:X$42)</f>
        <v>4984412.9163265051</v>
      </c>
      <c r="Z32" s="112">
        <f t="shared" si="1"/>
        <v>0</v>
      </c>
      <c r="AA32" s="113">
        <f>SUM(Z32:Z$42)</f>
        <v>288398.19212667964</v>
      </c>
      <c r="AB32" s="106">
        <f t="shared" si="2"/>
        <v>53.181694649063559</v>
      </c>
      <c r="AC32" s="107">
        <f t="shared" si="3"/>
        <v>50.272903820878106</v>
      </c>
      <c r="AD32" s="115">
        <f t="shared" si="16"/>
        <v>94.530466079766668</v>
      </c>
      <c r="AE32" s="107">
        <f t="shared" si="4"/>
        <v>2.9087908281854622</v>
      </c>
      <c r="AF32" s="116">
        <f t="shared" si="17"/>
        <v>5.4695339202333617</v>
      </c>
      <c r="AH32" s="117">
        <f t="shared" si="31"/>
        <v>0</v>
      </c>
      <c r="AI32" s="118">
        <f t="shared" si="18"/>
        <v>0</v>
      </c>
      <c r="AJ32" s="118">
        <f t="shared" si="32"/>
        <v>0</v>
      </c>
      <c r="AK32" s="118">
        <f>SUM(AJ32:AJ$42)/U32/U32</f>
        <v>0.46595542508991272</v>
      </c>
      <c r="AL32" s="118">
        <f t="shared" si="33"/>
        <v>0</v>
      </c>
      <c r="AM32" s="118">
        <f>SUM(AL32:AL$42)/U32/U32</f>
        <v>0.3770651650983991</v>
      </c>
      <c r="AN32" s="118">
        <f t="shared" si="34"/>
        <v>0</v>
      </c>
      <c r="AO32" s="119">
        <f>SUM(AN32:AN$42)/U32/U32</f>
        <v>2.6524279126581483E-2</v>
      </c>
      <c r="AP32" s="106">
        <f t="shared" si="5"/>
        <v>51.843780466081178</v>
      </c>
      <c r="AQ32" s="107">
        <f t="shared" si="6"/>
        <v>54.51960883204594</v>
      </c>
      <c r="AR32" s="107">
        <f t="shared" si="7"/>
        <v>49.069353432135692</v>
      </c>
      <c r="AS32" s="107">
        <f t="shared" si="8"/>
        <v>51.47645420962052</v>
      </c>
      <c r="AT32" s="107">
        <f t="shared" si="9"/>
        <v>2.58957981538566</v>
      </c>
      <c r="AU32" s="120">
        <f t="shared" si="10"/>
        <v>3.2280018409852644</v>
      </c>
    </row>
    <row r="33" spans="1:47" ht="14.45" customHeight="1" x14ac:dyDescent="0.15">
      <c r="A33" s="155"/>
      <c r="B33" s="99" t="s">
        <v>76</v>
      </c>
      <c r="C33" s="142">
        <v>854</v>
      </c>
      <c r="D33" s="101">
        <v>0</v>
      </c>
      <c r="E33" s="101">
        <v>282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0</v>
      </c>
      <c r="R33" s="109">
        <f t="shared" si="14"/>
        <v>0</v>
      </c>
      <c r="S33" s="110">
        <f t="shared" si="15"/>
        <v>0</v>
      </c>
      <c r="T33" s="111">
        <f t="shared" si="28"/>
        <v>0</v>
      </c>
      <c r="U33" s="112">
        <f t="shared" si="29"/>
        <v>99147.105846241204</v>
      </c>
      <c r="V33" s="112">
        <f t="shared" si="30"/>
        <v>495735.52923120605</v>
      </c>
      <c r="W33" s="113">
        <f>SUM(V33:V$42)</f>
        <v>4777075.5792219779</v>
      </c>
      <c r="X33" s="114">
        <f t="shared" si="0"/>
        <v>495735.52923120605</v>
      </c>
      <c r="Y33" s="112">
        <f>SUM(X33:X$42)</f>
        <v>4488677.3870952986</v>
      </c>
      <c r="Z33" s="112">
        <f t="shared" si="1"/>
        <v>0</v>
      </c>
      <c r="AA33" s="113">
        <f>SUM(Z33:Z$42)</f>
        <v>288398.19212667964</v>
      </c>
      <c r="AB33" s="106">
        <f t="shared" si="2"/>
        <v>48.181694649063559</v>
      </c>
      <c r="AC33" s="107">
        <f t="shared" si="3"/>
        <v>45.272903820878099</v>
      </c>
      <c r="AD33" s="115">
        <f t="shared" si="16"/>
        <v>93.962871481852304</v>
      </c>
      <c r="AE33" s="107">
        <f t="shared" si="4"/>
        <v>2.9087908281854622</v>
      </c>
      <c r="AF33" s="116">
        <f t="shared" si="17"/>
        <v>6.0371285181477035</v>
      </c>
      <c r="AH33" s="117">
        <f t="shared" si="31"/>
        <v>0</v>
      </c>
      <c r="AI33" s="118">
        <f t="shared" si="18"/>
        <v>0</v>
      </c>
      <c r="AJ33" s="118">
        <f t="shared" si="32"/>
        <v>0</v>
      </c>
      <c r="AK33" s="118">
        <f>SUM(AJ33:AJ$42)/U33/U33</f>
        <v>0.46595542508991272</v>
      </c>
      <c r="AL33" s="118">
        <f t="shared" si="33"/>
        <v>0</v>
      </c>
      <c r="AM33" s="118">
        <f>SUM(AL33:AL$42)/U33/U33</f>
        <v>0.3770651650983991</v>
      </c>
      <c r="AN33" s="118">
        <f t="shared" si="34"/>
        <v>0</v>
      </c>
      <c r="AO33" s="119">
        <f>SUM(AN33:AN$42)/U33/U33</f>
        <v>2.6524279126581483E-2</v>
      </c>
      <c r="AP33" s="106">
        <f t="shared" si="5"/>
        <v>46.843780466081178</v>
      </c>
      <c r="AQ33" s="107">
        <f t="shared" si="6"/>
        <v>49.51960883204594</v>
      </c>
      <c r="AR33" s="107">
        <f t="shared" si="7"/>
        <v>44.069353432135685</v>
      </c>
      <c r="AS33" s="107">
        <f t="shared" si="8"/>
        <v>46.476454209620513</v>
      </c>
      <c r="AT33" s="107">
        <f t="shared" si="9"/>
        <v>2.58957981538566</v>
      </c>
      <c r="AU33" s="120">
        <f t="shared" si="10"/>
        <v>3.2280018409852644</v>
      </c>
    </row>
    <row r="34" spans="1:47" ht="14.45" customHeight="1" x14ac:dyDescent="0.15">
      <c r="A34" s="155"/>
      <c r="B34" s="99" t="s">
        <v>77</v>
      </c>
      <c r="C34" s="142">
        <v>872</v>
      </c>
      <c r="D34" s="101">
        <v>1</v>
      </c>
      <c r="E34" s="101">
        <v>299</v>
      </c>
      <c r="F34" s="156">
        <v>0.3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1.1467889908256881E-3</v>
      </c>
      <c r="R34" s="109">
        <f t="shared" si="14"/>
        <v>1.1442057093212601E-3</v>
      </c>
      <c r="S34" s="110">
        <f t="shared" si="15"/>
        <v>1.0033444816053511E-3</v>
      </c>
      <c r="T34" s="111">
        <f t="shared" si="28"/>
        <v>5.7060460638196104E-3</v>
      </c>
      <c r="U34" s="112">
        <f t="shared" si="29"/>
        <v>99147.105846241204</v>
      </c>
      <c r="V34" s="112">
        <f t="shared" si="30"/>
        <v>494437.27508460451</v>
      </c>
      <c r="W34" s="113">
        <f>SUM(V34:V$42)</f>
        <v>4281340.0499907713</v>
      </c>
      <c r="X34" s="114">
        <f t="shared" si="0"/>
        <v>493941.18417314842</v>
      </c>
      <c r="Y34" s="112">
        <f>SUM(X34:X$42)</f>
        <v>3992941.857864093</v>
      </c>
      <c r="Z34" s="112">
        <f t="shared" si="1"/>
        <v>496.0909114561249</v>
      </c>
      <c r="AA34" s="113">
        <f>SUM(Z34:Z$42)</f>
        <v>288398.19212667964</v>
      </c>
      <c r="AB34" s="106">
        <f t="shared" si="2"/>
        <v>43.181694649063552</v>
      </c>
      <c r="AC34" s="107">
        <f t="shared" si="3"/>
        <v>40.272903820878099</v>
      </c>
      <c r="AD34" s="115">
        <f t="shared" si="16"/>
        <v>93.263833548393322</v>
      </c>
      <c r="AE34" s="107">
        <f t="shared" si="4"/>
        <v>2.9087908281854622</v>
      </c>
      <c r="AF34" s="116">
        <f t="shared" si="17"/>
        <v>6.7361664516066941</v>
      </c>
      <c r="AH34" s="117">
        <f t="shared" si="31"/>
        <v>3.2373178747281174E-5</v>
      </c>
      <c r="AI34" s="118">
        <f t="shared" si="18"/>
        <v>3.3523002724300439E-6</v>
      </c>
      <c r="AJ34" s="118">
        <f t="shared" si="32"/>
        <v>527377467.75877792</v>
      </c>
      <c r="AK34" s="118">
        <f>SUM(AJ34:AJ$42)/U34/U34</f>
        <v>0.46595542508991272</v>
      </c>
      <c r="AL34" s="118">
        <f t="shared" si="33"/>
        <v>455187630.81675798</v>
      </c>
      <c r="AM34" s="118">
        <f>SUM(AL34:AL$42)/U34/U34</f>
        <v>0.3770651650983991</v>
      </c>
      <c r="AN34" s="118">
        <f t="shared" si="34"/>
        <v>3538034.6461922154</v>
      </c>
      <c r="AO34" s="119">
        <f>SUM(AN34:AN$42)/U34/U34</f>
        <v>2.6524279126581483E-2</v>
      </c>
      <c r="AP34" s="106">
        <f t="shared" si="5"/>
        <v>41.843780466081171</v>
      </c>
      <c r="AQ34" s="107">
        <f t="shared" si="6"/>
        <v>44.519608832045932</v>
      </c>
      <c r="AR34" s="107">
        <f t="shared" si="7"/>
        <v>39.069353432135685</v>
      </c>
      <c r="AS34" s="107">
        <f t="shared" si="8"/>
        <v>41.476454209620513</v>
      </c>
      <c r="AT34" s="107">
        <f t="shared" si="9"/>
        <v>2.58957981538566</v>
      </c>
      <c r="AU34" s="120">
        <f t="shared" si="10"/>
        <v>3.2280018409852644</v>
      </c>
    </row>
    <row r="35" spans="1:47" ht="14.45" customHeight="1" x14ac:dyDescent="0.15">
      <c r="A35" s="155"/>
      <c r="B35" s="99" t="s">
        <v>78</v>
      </c>
      <c r="C35" s="142">
        <v>836</v>
      </c>
      <c r="D35" s="101">
        <v>4</v>
      </c>
      <c r="E35" s="101">
        <v>273</v>
      </c>
      <c r="F35" s="156">
        <v>0.3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4.7846889952153108E-3</v>
      </c>
      <c r="R35" s="109">
        <f t="shared" si="14"/>
        <v>4.8843614489668379E-3</v>
      </c>
      <c r="S35" s="110">
        <f t="shared" si="15"/>
        <v>1.0989010989010989E-3</v>
      </c>
      <c r="T35" s="111">
        <f t="shared" si="28"/>
        <v>2.4145907931828942E-2</v>
      </c>
      <c r="U35" s="112">
        <f t="shared" si="29"/>
        <v>98581.367893188144</v>
      </c>
      <c r="V35" s="112">
        <f t="shared" si="30"/>
        <v>487338.34664225724</v>
      </c>
      <c r="W35" s="113">
        <f>SUM(V35:V$42)</f>
        <v>3786902.7749061678</v>
      </c>
      <c r="X35" s="114">
        <f t="shared" si="0"/>
        <v>486802.80999759544</v>
      </c>
      <c r="Y35" s="112">
        <f>SUM(X35:X$42)</f>
        <v>3499000.6736909444</v>
      </c>
      <c r="Z35" s="112">
        <f t="shared" si="1"/>
        <v>535.53664466182113</v>
      </c>
      <c r="AA35" s="113">
        <f>SUM(Z35:Z$42)</f>
        <v>287902.10121522349</v>
      </c>
      <c r="AB35" s="106">
        <f t="shared" si="2"/>
        <v>38.413980814399295</v>
      </c>
      <c r="AC35" s="107">
        <f t="shared" si="3"/>
        <v>35.493529339966898</v>
      </c>
      <c r="AD35" s="115">
        <f t="shared" si="16"/>
        <v>92.397425592148778</v>
      </c>
      <c r="AE35" s="107">
        <f t="shared" si="4"/>
        <v>2.9204514744323933</v>
      </c>
      <c r="AF35" s="116">
        <f t="shared" si="17"/>
        <v>7.6025744078512068</v>
      </c>
      <c r="AH35" s="117">
        <f t="shared" si="31"/>
        <v>1.4223680125573454E-4</v>
      </c>
      <c r="AI35" s="118">
        <f t="shared" si="18"/>
        <v>4.0208553673111096E-6</v>
      </c>
      <c r="AJ35" s="118">
        <f t="shared" si="32"/>
        <v>1855519105.4113097</v>
      </c>
      <c r="AK35" s="118">
        <f>SUM(AJ35:AJ$42)/U35/U35</f>
        <v>0.41705230334487836</v>
      </c>
      <c r="AL35" s="118">
        <f t="shared" si="33"/>
        <v>1566003261.5188913</v>
      </c>
      <c r="AM35" s="118">
        <f>SUM(AL35:AL$42)/U35/U35</f>
        <v>0.33456711822393226</v>
      </c>
      <c r="AN35" s="118">
        <f t="shared" si="34"/>
        <v>13310491.452148482</v>
      </c>
      <c r="AO35" s="119">
        <f>SUM(AN35:AN$42)/U35/U35</f>
        <v>2.6465527777434859E-2</v>
      </c>
      <c r="AP35" s="106">
        <f t="shared" si="5"/>
        <v>37.148220912786954</v>
      </c>
      <c r="AQ35" s="107">
        <f t="shared" si="6"/>
        <v>39.679740716011636</v>
      </c>
      <c r="AR35" s="107">
        <f t="shared" si="7"/>
        <v>34.359830508103222</v>
      </c>
      <c r="AS35" s="107">
        <f t="shared" si="8"/>
        <v>36.627228171830573</v>
      </c>
      <c r="AT35" s="107">
        <f t="shared" si="9"/>
        <v>2.6015941842384982</v>
      </c>
      <c r="AU35" s="120">
        <f t="shared" si="10"/>
        <v>3.2393087646262884</v>
      </c>
    </row>
    <row r="36" spans="1:47" ht="14.45" customHeight="1" x14ac:dyDescent="0.15">
      <c r="A36" s="155"/>
      <c r="B36" s="99" t="s">
        <v>79</v>
      </c>
      <c r="C36" s="142">
        <v>975</v>
      </c>
      <c r="D36" s="101">
        <v>1</v>
      </c>
      <c r="E36" s="101">
        <v>328</v>
      </c>
      <c r="F36" s="156">
        <v>0.6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1.0256410256410256E-3</v>
      </c>
      <c r="R36" s="109">
        <f t="shared" si="14"/>
        <v>1.0178710858241486E-3</v>
      </c>
      <c r="S36" s="110">
        <f t="shared" si="15"/>
        <v>1.8292682926829267E-3</v>
      </c>
      <c r="T36" s="111">
        <f t="shared" si="28"/>
        <v>5.0770486051329887E-3</v>
      </c>
      <c r="U36" s="112">
        <f t="shared" si="29"/>
        <v>96201.031260245465</v>
      </c>
      <c r="V36" s="112">
        <f t="shared" si="30"/>
        <v>479842.01376220764</v>
      </c>
      <c r="W36" s="113">
        <f>SUM(V36:V$42)</f>
        <v>3299564.4282639106</v>
      </c>
      <c r="X36" s="114">
        <f t="shared" si="0"/>
        <v>478964.25398093532</v>
      </c>
      <c r="Y36" s="112">
        <f>SUM(X36:X$42)</f>
        <v>3012197.8636933491</v>
      </c>
      <c r="Z36" s="112">
        <f t="shared" si="1"/>
        <v>877.759781272331</v>
      </c>
      <c r="AA36" s="113">
        <f>SUM(Z36:Z$42)</f>
        <v>287366.56457056169</v>
      </c>
      <c r="AB36" s="106">
        <f t="shared" si="2"/>
        <v>34.298638850740026</v>
      </c>
      <c r="AC36" s="107">
        <f t="shared" si="3"/>
        <v>31.311492446943475</v>
      </c>
      <c r="AD36" s="115">
        <f t="shared" si="16"/>
        <v>91.29077274233552</v>
      </c>
      <c r="AE36" s="107">
        <f t="shared" si="4"/>
        <v>2.9871464037965496</v>
      </c>
      <c r="AF36" s="116">
        <f t="shared" si="17"/>
        <v>8.7092272576644802</v>
      </c>
      <c r="AH36" s="117">
        <f t="shared" si="31"/>
        <v>2.5645554388786471E-5</v>
      </c>
      <c r="AI36" s="118">
        <f t="shared" si="18"/>
        <v>5.5668355798668038E-6</v>
      </c>
      <c r="AJ36" s="118">
        <f t="shared" si="32"/>
        <v>240638711.51374674</v>
      </c>
      <c r="AK36" s="118">
        <f>SUM(AJ36:AJ$42)/U36/U36</f>
        <v>0.23745006522057804</v>
      </c>
      <c r="AL36" s="118">
        <f t="shared" si="33"/>
        <v>198745733.55133456</v>
      </c>
      <c r="AM36" s="118">
        <f>SUM(AL36:AL$42)/U36/U36</f>
        <v>0.18211578193734818</v>
      </c>
      <c r="AN36" s="118">
        <f t="shared" si="34"/>
        <v>3414366.1443575034</v>
      </c>
      <c r="AO36" s="119">
        <f>SUM(AN36:AN$42)/U36/U36</f>
        <v>2.6353172129670741E-2</v>
      </c>
      <c r="AP36" s="106">
        <f t="shared" si="5"/>
        <v>33.343553424952695</v>
      </c>
      <c r="AQ36" s="107">
        <f t="shared" si="6"/>
        <v>35.253724276527358</v>
      </c>
      <c r="AR36" s="107">
        <f t="shared" si="7"/>
        <v>30.475061943021892</v>
      </c>
      <c r="AS36" s="107">
        <f t="shared" si="8"/>
        <v>32.147922950865059</v>
      </c>
      <c r="AT36" s="107">
        <f t="shared" si="9"/>
        <v>2.6689666652000401</v>
      </c>
      <c r="AU36" s="120">
        <f t="shared" si="10"/>
        <v>3.3053261423930591</v>
      </c>
    </row>
    <row r="37" spans="1:47" ht="14.45" customHeight="1" x14ac:dyDescent="0.15">
      <c r="A37" s="155"/>
      <c r="B37" s="99" t="s">
        <v>80</v>
      </c>
      <c r="C37" s="142">
        <v>1379</v>
      </c>
      <c r="D37" s="101">
        <v>6</v>
      </c>
      <c r="E37" s="101">
        <v>452</v>
      </c>
      <c r="F37" s="156">
        <v>1.8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4.3509789702683103E-3</v>
      </c>
      <c r="R37" s="109">
        <f t="shared" si="14"/>
        <v>4.3383111953992446E-3</v>
      </c>
      <c r="S37" s="110">
        <f t="shared" si="15"/>
        <v>3.9823008849557522E-3</v>
      </c>
      <c r="T37" s="111">
        <f t="shared" si="28"/>
        <v>2.1473524666966178E-2</v>
      </c>
      <c r="U37" s="112">
        <f t="shared" si="29"/>
        <v>95712.613948673272</v>
      </c>
      <c r="V37" s="112">
        <f t="shared" si="30"/>
        <v>473752.82315991248</v>
      </c>
      <c r="W37" s="113">
        <f>SUM(V37:V$42)</f>
        <v>2819722.4145017029</v>
      </c>
      <c r="X37" s="114">
        <f t="shared" si="0"/>
        <v>471866.1968729925</v>
      </c>
      <c r="Y37" s="112">
        <f>SUM(X37:X$42)</f>
        <v>2533233.609712414</v>
      </c>
      <c r="Z37" s="112">
        <f t="shared" si="1"/>
        <v>1886.6262869200054</v>
      </c>
      <c r="AA37" s="113">
        <f>SUM(Z37:Z$42)</f>
        <v>286488.80478928937</v>
      </c>
      <c r="AB37" s="106">
        <f t="shared" si="2"/>
        <v>29.460300979908496</v>
      </c>
      <c r="AC37" s="107">
        <f t="shared" si="3"/>
        <v>26.467082082523447</v>
      </c>
      <c r="AD37" s="115">
        <f t="shared" si="16"/>
        <v>89.839822412451326</v>
      </c>
      <c r="AE37" s="107">
        <f t="shared" si="4"/>
        <v>2.9932188973850562</v>
      </c>
      <c r="AF37" s="116">
        <f t="shared" si="17"/>
        <v>10.160177587548711</v>
      </c>
      <c r="AH37" s="117">
        <f t="shared" si="31"/>
        <v>7.5201759349767839E-5</v>
      </c>
      <c r="AI37" s="118">
        <f t="shared" si="18"/>
        <v>8.7753145234898958E-6</v>
      </c>
      <c r="AJ37" s="118">
        <f t="shared" si="32"/>
        <v>516790269.93627149</v>
      </c>
      <c r="AK37" s="118">
        <f>SUM(AJ37:AJ$42)/U37/U37</f>
        <v>0.21361163523686727</v>
      </c>
      <c r="AL37" s="118">
        <f t="shared" si="33"/>
        <v>410134188.89786524</v>
      </c>
      <c r="AM37" s="118">
        <f>SUM(AL37:AL$42)/U37/U37</f>
        <v>0.16228419181645401</v>
      </c>
      <c r="AN37" s="118">
        <f t="shared" si="34"/>
        <v>8370126.0951662436</v>
      </c>
      <c r="AO37" s="119">
        <f>SUM(AN37:AN$42)/U37/U37</f>
        <v>2.6250105962221507E-2</v>
      </c>
      <c r="AP37" s="106">
        <f t="shared" si="5"/>
        <v>28.554425459803252</v>
      </c>
      <c r="AQ37" s="107">
        <f t="shared" si="6"/>
        <v>30.36617650001374</v>
      </c>
      <c r="AR37" s="107">
        <f t="shared" si="7"/>
        <v>25.677505644626464</v>
      </c>
      <c r="AS37" s="107">
        <f t="shared" si="8"/>
        <v>27.25665852042043</v>
      </c>
      <c r="AT37" s="107">
        <f t="shared" si="9"/>
        <v>2.6756619622309485</v>
      </c>
      <c r="AU37" s="120">
        <f t="shared" si="10"/>
        <v>3.3107758325391639</v>
      </c>
    </row>
    <row r="38" spans="1:47" ht="14.45" customHeight="1" x14ac:dyDescent="0.15">
      <c r="A38" s="155"/>
      <c r="B38" s="99" t="s">
        <v>81</v>
      </c>
      <c r="C38" s="142">
        <v>1702</v>
      </c>
      <c r="D38" s="101">
        <v>9</v>
      </c>
      <c r="E38" s="101">
        <v>576</v>
      </c>
      <c r="F38" s="156">
        <v>4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5.2878965922444187E-3</v>
      </c>
      <c r="R38" s="109">
        <f t="shared" si="14"/>
        <v>5.1676070809640691E-3</v>
      </c>
      <c r="S38" s="110">
        <f t="shared" si="15"/>
        <v>6.9444444444444441E-3</v>
      </c>
      <c r="T38" s="111">
        <f t="shared" si="28"/>
        <v>2.5532810048631557E-2</v>
      </c>
      <c r="U38" s="112">
        <f t="shared" si="29"/>
        <v>93657.326772106622</v>
      </c>
      <c r="V38" s="112">
        <f t="shared" si="30"/>
        <v>462754.75218380685</v>
      </c>
      <c r="W38" s="113">
        <f>SUM(V38:V$42)</f>
        <v>2345969.5913417903</v>
      </c>
      <c r="X38" s="114">
        <f t="shared" si="0"/>
        <v>459541.17751586373</v>
      </c>
      <c r="Y38" s="112">
        <f>SUM(X38:X$42)</f>
        <v>2061367.4128394208</v>
      </c>
      <c r="Z38" s="112">
        <f t="shared" si="1"/>
        <v>3213.5746679431031</v>
      </c>
      <c r="AA38" s="113">
        <f>SUM(Z38:Z$42)</f>
        <v>284602.17850236932</v>
      </c>
      <c r="AB38" s="106">
        <f t="shared" si="2"/>
        <v>25.048436381813065</v>
      </c>
      <c r="AC38" s="107">
        <f t="shared" si="3"/>
        <v>22.009675952584896</v>
      </c>
      <c r="AD38" s="115">
        <f t="shared" si="16"/>
        <v>87.868462594197993</v>
      </c>
      <c r="AE38" s="107">
        <f t="shared" si="4"/>
        <v>3.0387604292281658</v>
      </c>
      <c r="AF38" s="116">
        <f t="shared" si="17"/>
        <v>12.131537405801987</v>
      </c>
      <c r="AH38" s="117">
        <f t="shared" si="31"/>
        <v>7.0586547487735206E-5</v>
      </c>
      <c r="AI38" s="118">
        <f t="shared" si="18"/>
        <v>1.197260266632373E-5</v>
      </c>
      <c r="AJ38" s="118">
        <f t="shared" si="32"/>
        <v>326048475.9193514</v>
      </c>
      <c r="AK38" s="118">
        <f>SUM(AJ38:AJ$42)/U38/U38</f>
        <v>0.1641741461836449</v>
      </c>
      <c r="AL38" s="118">
        <f t="shared" si="33"/>
        <v>246489473.82620454</v>
      </c>
      <c r="AM38" s="118">
        <f>SUM(AL38:AL$42)/U38/U38</f>
        <v>0.12272836738610171</v>
      </c>
      <c r="AN38" s="118">
        <f t="shared" si="34"/>
        <v>8511062.9671439826</v>
      </c>
      <c r="AO38" s="119">
        <f>SUM(AN38:AN$42)/U38/U38</f>
        <v>2.6460631688375497E-2</v>
      </c>
      <c r="AP38" s="106">
        <f t="shared" si="5"/>
        <v>24.254275566877521</v>
      </c>
      <c r="AQ38" s="107">
        <f t="shared" si="6"/>
        <v>25.84259719674861</v>
      </c>
      <c r="AR38" s="107">
        <f t="shared" si="7"/>
        <v>21.32303682163586</v>
      </c>
      <c r="AS38" s="107">
        <f t="shared" si="8"/>
        <v>22.696315083533932</v>
      </c>
      <c r="AT38" s="107">
        <f t="shared" si="9"/>
        <v>2.7199326344955495</v>
      </c>
      <c r="AU38" s="120">
        <f t="shared" si="10"/>
        <v>3.3575882239607822</v>
      </c>
    </row>
    <row r="39" spans="1:47" ht="14.45" customHeight="1" x14ac:dyDescent="0.15">
      <c r="A39" s="155"/>
      <c r="B39" s="99" t="s">
        <v>82</v>
      </c>
      <c r="C39" s="142">
        <v>1734</v>
      </c>
      <c r="D39" s="101">
        <v>13</v>
      </c>
      <c r="E39" s="101">
        <v>589</v>
      </c>
      <c r="F39" s="156">
        <v>13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7.4971164936562858E-3</v>
      </c>
      <c r="R39" s="109">
        <f t="shared" si="14"/>
        <v>7.5777203033049467E-3</v>
      </c>
      <c r="S39" s="110">
        <f t="shared" si="15"/>
        <v>2.2071307300509338E-2</v>
      </c>
      <c r="T39" s="111">
        <f t="shared" si="28"/>
        <v>3.7239547823468201E-2</v>
      </c>
      <c r="U39" s="112">
        <f t="shared" si="29"/>
        <v>91265.99203797181</v>
      </c>
      <c r="V39" s="112">
        <f t="shared" si="30"/>
        <v>448512.76361731224</v>
      </c>
      <c r="W39" s="113">
        <f>SUM(V39:V$42)</f>
        <v>1883214.8391579837</v>
      </c>
      <c r="X39" s="114">
        <f t="shared" si="0"/>
        <v>438613.50058331387</v>
      </c>
      <c r="Y39" s="112">
        <f>SUM(X39:X$42)</f>
        <v>1601826.2353235572</v>
      </c>
      <c r="Z39" s="112">
        <f t="shared" si="1"/>
        <v>9899.2630339984025</v>
      </c>
      <c r="AA39" s="113">
        <f>SUM(Z39:Z$42)</f>
        <v>281388.60383442626</v>
      </c>
      <c r="AB39" s="106">
        <f t="shared" si="2"/>
        <v>20.634354561932113</v>
      </c>
      <c r="AC39" s="107">
        <f t="shared" si="3"/>
        <v>17.551184176654836</v>
      </c>
      <c r="AD39" s="115">
        <f t="shared" si="16"/>
        <v>85.058072080600212</v>
      </c>
      <c r="AE39" s="107">
        <f t="shared" si="4"/>
        <v>3.0831703852772749</v>
      </c>
      <c r="AF39" s="116">
        <f t="shared" si="17"/>
        <v>14.941927919399772</v>
      </c>
      <c r="AH39" s="117">
        <f t="shared" si="31"/>
        <v>1.0270313199297312E-4</v>
      </c>
      <c r="AI39" s="118">
        <f t="shared" si="18"/>
        <v>3.6645440907565062E-5</v>
      </c>
      <c r="AJ39" s="118">
        <f t="shared" si="32"/>
        <v>296851455.47189224</v>
      </c>
      <c r="AK39" s="118">
        <f>SUM(AJ39:AJ$42)/U39/U39</f>
        <v>0.13374626792600267</v>
      </c>
      <c r="AL39" s="118">
        <f t="shared" si="33"/>
        <v>212567621.88996878</v>
      </c>
      <c r="AM39" s="118">
        <f>SUM(AL39:AL$42)/U39/U39</f>
        <v>9.9651621170041116E-2</v>
      </c>
      <c r="AN39" s="118">
        <f t="shared" si="34"/>
        <v>15809116.208876416</v>
      </c>
      <c r="AO39" s="119">
        <f>SUM(AN39:AN$42)/U39/U39</f>
        <v>2.6843631173524798E-2</v>
      </c>
      <c r="AP39" s="106">
        <f t="shared" si="5"/>
        <v>19.917556359601406</v>
      </c>
      <c r="AQ39" s="107">
        <f t="shared" si="6"/>
        <v>21.351152764262821</v>
      </c>
      <c r="AR39" s="107">
        <f t="shared" si="7"/>
        <v>16.932458334389597</v>
      </c>
      <c r="AS39" s="107">
        <f t="shared" si="8"/>
        <v>18.169910018920074</v>
      </c>
      <c r="AT39" s="107">
        <f t="shared" si="9"/>
        <v>2.762043473424324</v>
      </c>
      <c r="AU39" s="120">
        <f t="shared" si="10"/>
        <v>3.4042972971302259</v>
      </c>
    </row>
    <row r="40" spans="1:47" ht="14.45" customHeight="1" x14ac:dyDescent="0.15">
      <c r="A40" s="155"/>
      <c r="B40" s="99" t="s">
        <v>83</v>
      </c>
      <c r="C40" s="142">
        <v>1142</v>
      </c>
      <c r="D40" s="101">
        <v>18</v>
      </c>
      <c r="E40" s="101">
        <v>365</v>
      </c>
      <c r="F40" s="156">
        <v>17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1.5761821366024518E-2</v>
      </c>
      <c r="R40" s="109">
        <f t="shared" si="14"/>
        <v>1.5358485814298455E-2</v>
      </c>
      <c r="S40" s="110">
        <f t="shared" si="15"/>
        <v>4.6575342465753428E-2</v>
      </c>
      <c r="T40" s="111">
        <f t="shared" si="28"/>
        <v>7.419600807251614E-2</v>
      </c>
      <c r="U40" s="112">
        <f t="shared" si="29"/>
        <v>87867.28776281749</v>
      </c>
      <c r="V40" s="112">
        <f t="shared" si="30"/>
        <v>424482.0792223324</v>
      </c>
      <c r="W40" s="113">
        <f>SUM(V40:V$42)</f>
        <v>1434702.0755406711</v>
      </c>
      <c r="X40" s="114">
        <f t="shared" si="0"/>
        <v>404711.6810119772</v>
      </c>
      <c r="Y40" s="112">
        <f>SUM(X40:X$42)</f>
        <v>1163212.7347402435</v>
      </c>
      <c r="Z40" s="112">
        <f t="shared" si="1"/>
        <v>19770.398210355208</v>
      </c>
      <c r="AA40" s="113">
        <f>SUM(Z40:Z$42)</f>
        <v>271489.34080042783</v>
      </c>
      <c r="AB40" s="106">
        <f t="shared" si="2"/>
        <v>16.32805691480316</v>
      </c>
      <c r="AC40" s="107">
        <f t="shared" si="3"/>
        <v>13.238291113299578</v>
      </c>
      <c r="AD40" s="115">
        <f t="shared" si="16"/>
        <v>81.076953506314808</v>
      </c>
      <c r="AE40" s="107">
        <f t="shared" si="4"/>
        <v>3.0897658015035838</v>
      </c>
      <c r="AF40" s="116">
        <f t="shared" si="17"/>
        <v>18.923046493685206</v>
      </c>
      <c r="AH40" s="117">
        <f t="shared" si="31"/>
        <v>2.8314416981647787E-4</v>
      </c>
      <c r="AI40" s="118">
        <f t="shared" si="18"/>
        <v>1.2166049298616771E-4</v>
      </c>
      <c r="AJ40" s="118">
        <f t="shared" si="32"/>
        <v>472192945.6935606</v>
      </c>
      <c r="AK40" s="118">
        <f>SUM(AJ40:AJ$42)/U40/U40</f>
        <v>0.10584400234287698</v>
      </c>
      <c r="AL40" s="118">
        <f t="shared" si="33"/>
        <v>310853288.07389367</v>
      </c>
      <c r="AM40" s="118">
        <f>SUM(AL40:AL$42)/U40/U40</f>
        <v>7.9977446582220793E-2</v>
      </c>
      <c r="AN40" s="118">
        <f t="shared" si="34"/>
        <v>44313266.551769987</v>
      </c>
      <c r="AO40" s="119">
        <f>SUM(AN40:AN$42)/U40/U40</f>
        <v>2.6912776988242786E-2</v>
      </c>
      <c r="AP40" s="106">
        <f t="shared" si="5"/>
        <v>15.690396880458529</v>
      </c>
      <c r="AQ40" s="107">
        <f t="shared" si="6"/>
        <v>16.96571694914779</v>
      </c>
      <c r="AR40" s="107">
        <f t="shared" si="7"/>
        <v>12.683997545963406</v>
      </c>
      <c r="AS40" s="107">
        <f t="shared" si="8"/>
        <v>13.79258468063575</v>
      </c>
      <c r="AT40" s="107">
        <f t="shared" si="9"/>
        <v>2.7682255643978158</v>
      </c>
      <c r="AU40" s="120">
        <f t="shared" si="10"/>
        <v>3.4113060386093519</v>
      </c>
    </row>
    <row r="41" spans="1:47" ht="14.45" customHeight="1" x14ac:dyDescent="0.15">
      <c r="A41" s="155"/>
      <c r="B41" s="99" t="s">
        <v>84</v>
      </c>
      <c r="C41" s="142">
        <v>1372</v>
      </c>
      <c r="D41" s="101">
        <v>40</v>
      </c>
      <c r="E41" s="101">
        <v>459</v>
      </c>
      <c r="F41" s="156">
        <v>44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2.9154518950437316E-2</v>
      </c>
      <c r="R41" s="109">
        <f t="shared" si="14"/>
        <v>2.9541822033720661E-2</v>
      </c>
      <c r="S41" s="110">
        <f t="shared" si="15"/>
        <v>9.586056644880174E-2</v>
      </c>
      <c r="T41" s="111">
        <f>5*R41/(1+5*(1-O41)*R41)</f>
        <v>0.13845523856529873</v>
      </c>
      <c r="U41" s="112">
        <f t="shared" si="29"/>
        <v>81347.885770657391</v>
      </c>
      <c r="V41" s="112">
        <f>5*U41*((1-T41)+O41*T41)</f>
        <v>381257.49042502471</v>
      </c>
      <c r="W41" s="113">
        <f>SUM(V41:V$42)</f>
        <v>1010219.9963183389</v>
      </c>
      <c r="X41" s="114">
        <f t="shared" si="0"/>
        <v>344709.93143003323</v>
      </c>
      <c r="Y41" s="112">
        <f>SUM(X41:X$42)</f>
        <v>758501.05372826627</v>
      </c>
      <c r="Z41" s="112">
        <f t="shared" si="1"/>
        <v>36547.558994991472</v>
      </c>
      <c r="AA41" s="113">
        <f>SUM(Z41:Z$42)</f>
        <v>251718.94259007263</v>
      </c>
      <c r="AB41" s="106">
        <f t="shared" si="2"/>
        <v>12.418515696479608</v>
      </c>
      <c r="AC41" s="107">
        <f t="shared" si="3"/>
        <v>9.3241643165342296</v>
      </c>
      <c r="AD41" s="115">
        <f t="shared" si="16"/>
        <v>75.082759843653761</v>
      </c>
      <c r="AE41" s="107">
        <f t="shared" si="4"/>
        <v>3.0943513799453775</v>
      </c>
      <c r="AF41" s="116">
        <f t="shared" si="17"/>
        <v>24.917240156346239</v>
      </c>
      <c r="AH41" s="117">
        <f>IF(D41=0,0,T41*T41*(1-T41)/D41)</f>
        <v>4.1289216259664659E-4</v>
      </c>
      <c r="AI41" s="118">
        <f t="shared" si="18"/>
        <v>1.8882640141376167E-4</v>
      </c>
      <c r="AJ41" s="118">
        <f>U41*U41*((1-O41)*5+AB42)^2*AH41</f>
        <v>344992636.82676512</v>
      </c>
      <c r="AK41" s="118">
        <f>SUM(AJ41:AJ$42)/U41/U41</f>
        <v>5.2133548422963853E-2</v>
      </c>
      <c r="AL41" s="118">
        <f>U41*U41*((1-O41)*5*(1-S41)+AC42)^2*AH41+V41*V41*AI41</f>
        <v>200123003.07542291</v>
      </c>
      <c r="AM41" s="118">
        <f>SUM(AL41:AL$42)/U41/U41</f>
        <v>4.6335685783700016E-2</v>
      </c>
      <c r="AN41" s="118">
        <f>U41*U41*((1-O41)*5*S41+AE42)^2*AH41+V41*V41*AI41</f>
        <v>56968738.917298168</v>
      </c>
      <c r="AO41" s="119">
        <f>SUM(AN41:AN$42)/U41/U41</f>
        <v>2.4702934919544908E-2</v>
      </c>
      <c r="AP41" s="106">
        <f t="shared" si="5"/>
        <v>11.970993362264142</v>
      </c>
      <c r="AQ41" s="107">
        <f t="shared" si="6"/>
        <v>12.866038030695073</v>
      </c>
      <c r="AR41" s="107">
        <f t="shared" si="7"/>
        <v>8.9022600969456338</v>
      </c>
      <c r="AS41" s="107">
        <f t="shared" si="8"/>
        <v>9.7460685361228254</v>
      </c>
      <c r="AT41" s="107">
        <f t="shared" si="9"/>
        <v>2.7862949000802013</v>
      </c>
      <c r="AU41" s="120">
        <f t="shared" si="10"/>
        <v>3.4024078598105536</v>
      </c>
    </row>
    <row r="42" spans="1:47" ht="14.45" customHeight="1" thickBot="1" x14ac:dyDescent="0.2">
      <c r="A42" s="157"/>
      <c r="B42" s="158" t="s">
        <v>85</v>
      </c>
      <c r="C42" s="159">
        <v>2488</v>
      </c>
      <c r="D42" s="160">
        <v>244</v>
      </c>
      <c r="E42" s="160">
        <v>836</v>
      </c>
      <c r="F42" s="161">
        <v>286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9.8070739549839234E-2</v>
      </c>
      <c r="R42" s="168">
        <f t="shared" si="14"/>
        <v>0.1114292890002354</v>
      </c>
      <c r="S42" s="169">
        <f t="shared" si="15"/>
        <v>0.34210526315789475</v>
      </c>
      <c r="T42" s="165">
        <v>1</v>
      </c>
      <c r="U42" s="170">
        <f>U41*(1-T41)</f>
        <v>70084.844839498357</v>
      </c>
      <c r="V42" s="170">
        <f>U42/R42</f>
        <v>628962.50589331414</v>
      </c>
      <c r="W42" s="171">
        <f>SUM(V42:V$42)</f>
        <v>628962.50589331414</v>
      </c>
      <c r="X42" s="165">
        <f t="shared" si="0"/>
        <v>413791.12229823304</v>
      </c>
      <c r="Y42" s="170">
        <f>SUM(X42:X$42)</f>
        <v>413791.12229823304</v>
      </c>
      <c r="Z42" s="170">
        <f t="shared" si="1"/>
        <v>215171.38359508116</v>
      </c>
      <c r="AA42" s="171">
        <f>SUM(Z42:Z$42)</f>
        <v>215171.38359508116</v>
      </c>
      <c r="AB42" s="172">
        <f t="shared" si="2"/>
        <v>8.974301182141506</v>
      </c>
      <c r="AC42" s="166">
        <f t="shared" si="3"/>
        <v>5.9041455145667809</v>
      </c>
      <c r="AD42" s="173">
        <f t="shared" si="16"/>
        <v>65.789473684210535</v>
      </c>
      <c r="AE42" s="166">
        <f t="shared" si="4"/>
        <v>3.0701556675747259</v>
      </c>
      <c r="AF42" s="174">
        <f t="shared" si="17"/>
        <v>34.210526315789473</v>
      </c>
      <c r="AH42" s="175">
        <f>0</f>
        <v>0</v>
      </c>
      <c r="AI42" s="176">
        <f t="shared" si="18"/>
        <v>2.6922159339421331E-4</v>
      </c>
      <c r="AJ42" s="176">
        <v>0</v>
      </c>
      <c r="AK42" s="176">
        <f>(1-R42)/R42/R42/D42</f>
        <v>0.29329418248215133</v>
      </c>
      <c r="AL42" s="176">
        <f>V42*V42*AI42</f>
        <v>106502402.27783759</v>
      </c>
      <c r="AM42" s="176">
        <f>(1-S42)*(1-S42)*(1-R42)/R42/R42/D42+AI42/R42/R42</f>
        <v>0.1486277873977411</v>
      </c>
      <c r="AN42" s="176">
        <f>V42*V42*AI42</f>
        <v>106502402.27783759</v>
      </c>
      <c r="AO42" s="177">
        <f>S42*S42*(1-R42)/R42/R42/D42+AI42/R42/R42</f>
        <v>5.6008571877061701E-2</v>
      </c>
      <c r="AP42" s="172">
        <f t="shared" si="5"/>
        <v>7.9128310076083572</v>
      </c>
      <c r="AQ42" s="166">
        <f t="shared" si="6"/>
        <v>10.035771356674655</v>
      </c>
      <c r="AR42" s="166">
        <f t="shared" si="7"/>
        <v>5.1485209331328772</v>
      </c>
      <c r="AS42" s="166">
        <f t="shared" si="8"/>
        <v>6.6597700960006847</v>
      </c>
      <c r="AT42" s="166">
        <f t="shared" si="9"/>
        <v>2.6062995156020263</v>
      </c>
      <c r="AU42" s="178">
        <f t="shared" si="10"/>
        <v>3.5340118195474255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80.224662508420437</v>
      </c>
      <c r="D47" s="194">
        <f t="shared" ref="D47:E82" si="35">AP7</f>
        <v>77.353189572551173</v>
      </c>
      <c r="E47" s="195">
        <f t="shared" si="35"/>
        <v>83.0961354442897</v>
      </c>
      <c r="F47" s="196">
        <f>AC7</f>
        <v>78.948842330032576</v>
      </c>
      <c r="G47" s="194">
        <f t="shared" ref="G47:H82" si="36">AR7</f>
        <v>76.167319784271399</v>
      </c>
      <c r="H47" s="194">
        <f t="shared" si="36"/>
        <v>81.730364875793754</v>
      </c>
      <c r="I47" s="197">
        <f t="shared" ref="I47:J82" si="37">AD7</f>
        <v>98.409690812655086</v>
      </c>
      <c r="J47" s="196">
        <f t="shared" si="37"/>
        <v>1.2758201783878655</v>
      </c>
      <c r="K47" s="194">
        <f t="shared" ref="K47:L82" si="38">AT7</f>
        <v>1.0472171119191902</v>
      </c>
      <c r="L47" s="194">
        <f t="shared" si="38"/>
        <v>1.5044232448565409</v>
      </c>
      <c r="M47" s="198">
        <f>AF7</f>
        <v>1.5903091873449196</v>
      </c>
    </row>
    <row r="48" spans="1:47" ht="14.45" customHeight="1" x14ac:dyDescent="0.25">
      <c r="A48" s="75"/>
      <c r="B48" s="99">
        <v>5</v>
      </c>
      <c r="C48" s="199">
        <f>AB8</f>
        <v>75.224662508420437</v>
      </c>
      <c r="D48" s="199">
        <f t="shared" si="35"/>
        <v>72.353189572551173</v>
      </c>
      <c r="E48" s="200">
        <f t="shared" si="35"/>
        <v>78.0961354442897</v>
      </c>
      <c r="F48" s="201">
        <f>AC8</f>
        <v>73.948842330032576</v>
      </c>
      <c r="G48" s="199">
        <f t="shared" si="36"/>
        <v>71.167319784271399</v>
      </c>
      <c r="H48" s="199">
        <f t="shared" si="36"/>
        <v>76.730364875793754</v>
      </c>
      <c r="I48" s="202">
        <f t="shared" si="37"/>
        <v>98.303986836438057</v>
      </c>
      <c r="J48" s="201">
        <f t="shared" si="37"/>
        <v>1.2758201783878655</v>
      </c>
      <c r="K48" s="199">
        <f t="shared" si="38"/>
        <v>1.0472171119191902</v>
      </c>
      <c r="L48" s="199">
        <f t="shared" si="38"/>
        <v>1.5044232448565409</v>
      </c>
      <c r="M48" s="203">
        <f>AF8</f>
        <v>1.6960131635619553</v>
      </c>
    </row>
    <row r="49" spans="1:13" ht="14.45" customHeight="1" x14ac:dyDescent="0.25">
      <c r="A49" s="75"/>
      <c r="B49" s="99">
        <v>10</v>
      </c>
      <c r="C49" s="199">
        <f t="shared" ref="C49:C62" si="39">AB9</f>
        <v>70.224662508420437</v>
      </c>
      <c r="D49" s="199">
        <f t="shared" si="35"/>
        <v>67.353189572551173</v>
      </c>
      <c r="E49" s="200">
        <f t="shared" si="35"/>
        <v>73.0961354442897</v>
      </c>
      <c r="F49" s="201">
        <f t="shared" ref="F49:F62" si="40">AC9</f>
        <v>68.948842330032576</v>
      </c>
      <c r="G49" s="199">
        <f t="shared" si="36"/>
        <v>66.167319784271399</v>
      </c>
      <c r="H49" s="199">
        <f t="shared" si="36"/>
        <v>71.730364875793754</v>
      </c>
      <c r="I49" s="202">
        <f t="shared" si="37"/>
        <v>98.183230601877398</v>
      </c>
      <c r="J49" s="201">
        <f t="shared" si="37"/>
        <v>1.2758201783878655</v>
      </c>
      <c r="K49" s="199">
        <f t="shared" si="38"/>
        <v>1.0472171119191902</v>
      </c>
      <c r="L49" s="199">
        <f t="shared" si="38"/>
        <v>1.5044232448565409</v>
      </c>
      <c r="M49" s="203">
        <f t="shared" ref="M49:M62" si="41">AF9</f>
        <v>1.8167693981226121</v>
      </c>
    </row>
    <row r="50" spans="1:13" ht="14.45" customHeight="1" x14ac:dyDescent="0.25">
      <c r="A50" s="75"/>
      <c r="B50" s="99">
        <v>15</v>
      </c>
      <c r="C50" s="199">
        <f t="shared" si="39"/>
        <v>65.224662508420437</v>
      </c>
      <c r="D50" s="199">
        <f t="shared" si="35"/>
        <v>62.35318957255118</v>
      </c>
      <c r="E50" s="200">
        <f t="shared" si="35"/>
        <v>68.0961354442897</v>
      </c>
      <c r="F50" s="201">
        <f t="shared" si="40"/>
        <v>63.948842330032569</v>
      </c>
      <c r="G50" s="199">
        <f t="shared" si="36"/>
        <v>61.167319784271392</v>
      </c>
      <c r="H50" s="199">
        <f t="shared" si="36"/>
        <v>66.73036487579374</v>
      </c>
      <c r="I50" s="202">
        <f t="shared" si="37"/>
        <v>98.043960475497798</v>
      </c>
      <c r="J50" s="201">
        <f t="shared" si="37"/>
        <v>1.2758201783878655</v>
      </c>
      <c r="K50" s="199">
        <f t="shared" si="38"/>
        <v>1.0472171119191902</v>
      </c>
      <c r="L50" s="199">
        <f t="shared" si="38"/>
        <v>1.5044232448565409</v>
      </c>
      <c r="M50" s="203">
        <f t="shared" si="41"/>
        <v>1.9560395245021904</v>
      </c>
    </row>
    <row r="51" spans="1:13" ht="14.45" customHeight="1" x14ac:dyDescent="0.25">
      <c r="A51" s="75"/>
      <c r="B51" s="99">
        <v>20</v>
      </c>
      <c r="C51" s="199">
        <f t="shared" si="39"/>
        <v>60.723482738297541</v>
      </c>
      <c r="D51" s="199">
        <f t="shared" si="35"/>
        <v>58.000555278218677</v>
      </c>
      <c r="E51" s="200">
        <f t="shared" si="35"/>
        <v>63.446410198376405</v>
      </c>
      <c r="F51" s="201">
        <f t="shared" si="40"/>
        <v>59.437452427845329</v>
      </c>
      <c r="G51" s="199">
        <f t="shared" si="36"/>
        <v>56.803688251708962</v>
      </c>
      <c r="H51" s="199">
        <f t="shared" si="36"/>
        <v>62.071216603981696</v>
      </c>
      <c r="I51" s="202">
        <f t="shared" si="37"/>
        <v>97.88215324210789</v>
      </c>
      <c r="J51" s="201">
        <f t="shared" si="37"/>
        <v>1.2860303104522155</v>
      </c>
      <c r="K51" s="199">
        <f t="shared" si="38"/>
        <v>1.05647536749557</v>
      </c>
      <c r="L51" s="199">
        <f t="shared" si="38"/>
        <v>1.515585253408861</v>
      </c>
      <c r="M51" s="203">
        <f t="shared" si="41"/>
        <v>2.1178467578921198</v>
      </c>
    </row>
    <row r="52" spans="1:13" ht="14.45" customHeight="1" x14ac:dyDescent="0.25">
      <c r="A52" s="75"/>
      <c r="B52" s="99">
        <v>25</v>
      </c>
      <c r="C52" s="199">
        <f t="shared" si="39"/>
        <v>56.892744855353868</v>
      </c>
      <c r="D52" s="199">
        <f t="shared" si="35"/>
        <v>55.357240368150876</v>
      </c>
      <c r="E52" s="200">
        <f t="shared" si="35"/>
        <v>58.42824934255686</v>
      </c>
      <c r="F52" s="201">
        <f t="shared" si="40"/>
        <v>55.580853412097447</v>
      </c>
      <c r="G52" s="199">
        <f t="shared" si="36"/>
        <v>54.133396845387409</v>
      </c>
      <c r="H52" s="199">
        <f t="shared" si="36"/>
        <v>57.028309978807485</v>
      </c>
      <c r="I52" s="202">
        <f t="shared" si="37"/>
        <v>97.694097118021247</v>
      </c>
      <c r="J52" s="201">
        <f t="shared" si="37"/>
        <v>1.3118914432564222</v>
      </c>
      <c r="K52" s="199">
        <f t="shared" si="38"/>
        <v>1.0833849988967634</v>
      </c>
      <c r="L52" s="199">
        <f t="shared" si="38"/>
        <v>1.5403978876160809</v>
      </c>
      <c r="M52" s="203">
        <f t="shared" si="41"/>
        <v>2.3059028819787506</v>
      </c>
    </row>
    <row r="53" spans="1:13" ht="14.45" customHeight="1" x14ac:dyDescent="0.25">
      <c r="A53" s="75"/>
      <c r="B53" s="99">
        <v>30</v>
      </c>
      <c r="C53" s="199">
        <f t="shared" si="39"/>
        <v>51.892744855353875</v>
      </c>
      <c r="D53" s="199">
        <f t="shared" si="35"/>
        <v>50.357240368150883</v>
      </c>
      <c r="E53" s="200">
        <f t="shared" si="35"/>
        <v>53.428249342556867</v>
      </c>
      <c r="F53" s="201">
        <f t="shared" si="40"/>
        <v>50.580853412097447</v>
      </c>
      <c r="G53" s="199">
        <f t="shared" si="36"/>
        <v>49.133396845387409</v>
      </c>
      <c r="H53" s="199">
        <f t="shared" si="36"/>
        <v>52.028309978807485</v>
      </c>
      <c r="I53" s="202">
        <f t="shared" si="37"/>
        <v>97.471917419451984</v>
      </c>
      <c r="J53" s="201">
        <f t="shared" si="37"/>
        <v>1.3118914432564222</v>
      </c>
      <c r="K53" s="199">
        <f t="shared" si="38"/>
        <v>1.0833849988967634</v>
      </c>
      <c r="L53" s="199">
        <f t="shared" si="38"/>
        <v>1.5403978876160809</v>
      </c>
      <c r="M53" s="203">
        <f t="shared" si="41"/>
        <v>2.5280825805480047</v>
      </c>
    </row>
    <row r="54" spans="1:13" ht="14.45" customHeight="1" x14ac:dyDescent="0.25">
      <c r="A54" s="75"/>
      <c r="B54" s="99">
        <v>35</v>
      </c>
      <c r="C54" s="199">
        <f t="shared" si="39"/>
        <v>46.892744855353868</v>
      </c>
      <c r="D54" s="199">
        <f t="shared" si="35"/>
        <v>45.357240368150876</v>
      </c>
      <c r="E54" s="200">
        <f t="shared" si="35"/>
        <v>48.42824934255686</v>
      </c>
      <c r="F54" s="201">
        <f t="shared" si="40"/>
        <v>45.58085341209744</v>
      </c>
      <c r="G54" s="199">
        <f t="shared" si="36"/>
        <v>44.133396845387402</v>
      </c>
      <c r="H54" s="199">
        <f t="shared" si="36"/>
        <v>47.028309978807478</v>
      </c>
      <c r="I54" s="202">
        <f t="shared" si="37"/>
        <v>97.202357321365781</v>
      </c>
      <c r="J54" s="201">
        <f t="shared" si="37"/>
        <v>1.3118914432564222</v>
      </c>
      <c r="K54" s="199">
        <f t="shared" si="38"/>
        <v>1.0833849988967634</v>
      </c>
      <c r="L54" s="199">
        <f t="shared" si="38"/>
        <v>1.5403978876160809</v>
      </c>
      <c r="M54" s="203">
        <f t="shared" si="41"/>
        <v>2.7976426786341984</v>
      </c>
    </row>
    <row r="55" spans="1:13" ht="14.45" customHeight="1" x14ac:dyDescent="0.25">
      <c r="A55" s="75"/>
      <c r="B55" s="99">
        <v>40</v>
      </c>
      <c r="C55" s="199">
        <f t="shared" si="39"/>
        <v>41.892744855353868</v>
      </c>
      <c r="D55" s="199">
        <f t="shared" si="35"/>
        <v>40.357240368150876</v>
      </c>
      <c r="E55" s="200">
        <f t="shared" si="35"/>
        <v>43.42824934255686</v>
      </c>
      <c r="F55" s="201">
        <f t="shared" si="40"/>
        <v>40.580853412097447</v>
      </c>
      <c r="G55" s="199">
        <f t="shared" si="36"/>
        <v>39.133396845387409</v>
      </c>
      <c r="H55" s="199">
        <f t="shared" si="36"/>
        <v>42.028309978807485</v>
      </c>
      <c r="I55" s="202">
        <f t="shared" si="37"/>
        <v>96.868451929358926</v>
      </c>
      <c r="J55" s="201">
        <f t="shared" si="37"/>
        <v>1.3118914432564222</v>
      </c>
      <c r="K55" s="199">
        <f t="shared" si="38"/>
        <v>1.0833849988967634</v>
      </c>
      <c r="L55" s="199">
        <f t="shared" si="38"/>
        <v>1.5403978876160809</v>
      </c>
      <c r="M55" s="203">
        <f t="shared" si="41"/>
        <v>3.1315480706410748</v>
      </c>
    </row>
    <row r="56" spans="1:13" ht="14.45" customHeight="1" x14ac:dyDescent="0.25">
      <c r="A56" s="75"/>
      <c r="B56" s="99">
        <v>45</v>
      </c>
      <c r="C56" s="199">
        <f t="shared" si="39"/>
        <v>37.337019253428132</v>
      </c>
      <c r="D56" s="199">
        <f t="shared" si="35"/>
        <v>35.912919618991303</v>
      </c>
      <c r="E56" s="200">
        <f t="shared" si="35"/>
        <v>38.76111888786496</v>
      </c>
      <c r="F56" s="201">
        <f t="shared" si="40"/>
        <v>36.010270526475118</v>
      </c>
      <c r="G56" s="199">
        <f t="shared" si="36"/>
        <v>34.674362853359298</v>
      </c>
      <c r="H56" s="199">
        <f t="shared" si="36"/>
        <v>37.346178199590938</v>
      </c>
      <c r="I56" s="202">
        <f t="shared" si="37"/>
        <v>96.446559598270028</v>
      </c>
      <c r="J56" s="201">
        <f t="shared" si="37"/>
        <v>1.3267487269530163</v>
      </c>
      <c r="K56" s="199">
        <f t="shared" si="38"/>
        <v>1.0965840505585083</v>
      </c>
      <c r="L56" s="199">
        <f t="shared" si="38"/>
        <v>1.5569134033475243</v>
      </c>
      <c r="M56" s="203">
        <f t="shared" si="41"/>
        <v>3.5534404017299792</v>
      </c>
    </row>
    <row r="57" spans="1:13" ht="14.45" customHeight="1" x14ac:dyDescent="0.25">
      <c r="A57" s="75"/>
      <c r="B57" s="99">
        <v>50</v>
      </c>
      <c r="C57" s="199">
        <f t="shared" si="39"/>
        <v>32.707005295702295</v>
      </c>
      <c r="D57" s="199">
        <f t="shared" si="35"/>
        <v>31.363171298840246</v>
      </c>
      <c r="E57" s="200">
        <f t="shared" si="35"/>
        <v>34.050839292564348</v>
      </c>
      <c r="F57" s="201">
        <f t="shared" si="40"/>
        <v>31.372609365364067</v>
      </c>
      <c r="G57" s="199">
        <f t="shared" si="36"/>
        <v>30.116916209948389</v>
      </c>
      <c r="H57" s="199">
        <f t="shared" si="36"/>
        <v>32.628302520779748</v>
      </c>
      <c r="I57" s="202">
        <f t="shared" si="37"/>
        <v>95.920152523063408</v>
      </c>
      <c r="J57" s="201">
        <f t="shared" si="37"/>
        <v>1.3343959303382307</v>
      </c>
      <c r="K57" s="199">
        <f t="shared" si="38"/>
        <v>1.1034917091999996</v>
      </c>
      <c r="L57" s="199">
        <f t="shared" si="38"/>
        <v>1.5653001514764617</v>
      </c>
      <c r="M57" s="203">
        <f t="shared" si="41"/>
        <v>4.0798474769366013</v>
      </c>
    </row>
    <row r="58" spans="1:13" ht="14.45" customHeight="1" x14ac:dyDescent="0.25">
      <c r="A58" s="75"/>
      <c r="B58" s="99">
        <v>55</v>
      </c>
      <c r="C58" s="199">
        <f t="shared" si="39"/>
        <v>28.690556417365947</v>
      </c>
      <c r="D58" s="199">
        <f t="shared" si="35"/>
        <v>27.614163864561192</v>
      </c>
      <c r="E58" s="200">
        <f t="shared" si="35"/>
        <v>29.766948970170702</v>
      </c>
      <c r="F58" s="201">
        <f t="shared" si="40"/>
        <v>27.319709202640222</v>
      </c>
      <c r="G58" s="199">
        <f t="shared" si="36"/>
        <v>26.329611609130005</v>
      </c>
      <c r="H58" s="199">
        <f t="shared" si="36"/>
        <v>28.30980679615044</v>
      </c>
      <c r="I58" s="202">
        <f t="shared" si="37"/>
        <v>95.221956678762865</v>
      </c>
      <c r="J58" s="201">
        <f t="shared" si="37"/>
        <v>1.3708472147257327</v>
      </c>
      <c r="K58" s="199">
        <f t="shared" si="38"/>
        <v>1.1366470956651176</v>
      </c>
      <c r="L58" s="199">
        <f t="shared" si="38"/>
        <v>1.6050473337863478</v>
      </c>
      <c r="M58" s="203">
        <f t="shared" si="41"/>
        <v>4.7780433212371589</v>
      </c>
    </row>
    <row r="59" spans="1:13" ht="14.45" customHeight="1" x14ac:dyDescent="0.25">
      <c r="A59" s="75"/>
      <c r="B59" s="99">
        <v>60</v>
      </c>
      <c r="C59" s="199">
        <f t="shared" si="39"/>
        <v>24.324308131872346</v>
      </c>
      <c r="D59" s="199">
        <f t="shared" si="35"/>
        <v>23.375808919281969</v>
      </c>
      <c r="E59" s="200">
        <f t="shared" si="35"/>
        <v>25.272807344462723</v>
      </c>
      <c r="F59" s="201">
        <f t="shared" si="40"/>
        <v>22.93242078759776</v>
      </c>
      <c r="G59" s="199">
        <f t="shared" si="36"/>
        <v>22.069818258109017</v>
      </c>
      <c r="H59" s="199">
        <f t="shared" si="36"/>
        <v>23.795023317086503</v>
      </c>
      <c r="I59" s="202">
        <f t="shared" si="37"/>
        <v>94.277792664323371</v>
      </c>
      <c r="J59" s="201">
        <f t="shared" si="37"/>
        <v>1.3918873442745847</v>
      </c>
      <c r="K59" s="199">
        <f t="shared" si="38"/>
        <v>1.1553411598881596</v>
      </c>
      <c r="L59" s="199">
        <f t="shared" si="38"/>
        <v>1.6284335286610099</v>
      </c>
      <c r="M59" s="203">
        <f t="shared" si="41"/>
        <v>5.7222073356766225</v>
      </c>
    </row>
    <row r="60" spans="1:13" ht="14.45" customHeight="1" x14ac:dyDescent="0.25">
      <c r="A60" s="75"/>
      <c r="B60" s="99">
        <v>65</v>
      </c>
      <c r="C60" s="199">
        <f t="shared" si="39"/>
        <v>20.245111707281435</v>
      </c>
      <c r="D60" s="199">
        <f t="shared" si="35"/>
        <v>19.411535571133221</v>
      </c>
      <c r="E60" s="200">
        <f t="shared" si="35"/>
        <v>21.078687843429648</v>
      </c>
      <c r="F60" s="201">
        <f t="shared" si="40"/>
        <v>18.819469773553458</v>
      </c>
      <c r="G60" s="199">
        <f t="shared" si="36"/>
        <v>18.071384922385317</v>
      </c>
      <c r="H60" s="199">
        <f t="shared" si="36"/>
        <v>19.567554624721598</v>
      </c>
      <c r="I60" s="202">
        <f t="shared" si="37"/>
        <v>92.958093023437229</v>
      </c>
      <c r="J60" s="201">
        <f t="shared" si="37"/>
        <v>1.4256419337279735</v>
      </c>
      <c r="K60" s="199">
        <f t="shared" si="38"/>
        <v>1.1834937140147477</v>
      </c>
      <c r="L60" s="199">
        <f t="shared" si="38"/>
        <v>1.6677901534411994</v>
      </c>
      <c r="M60" s="203">
        <f t="shared" si="41"/>
        <v>7.0419069765627507</v>
      </c>
    </row>
    <row r="61" spans="1:13" ht="14.45" customHeight="1" x14ac:dyDescent="0.25">
      <c r="A61" s="75"/>
      <c r="B61" s="99">
        <v>70</v>
      </c>
      <c r="C61" s="199">
        <f t="shared" si="39"/>
        <v>15.931782607632686</v>
      </c>
      <c r="D61" s="199">
        <f t="shared" si="35"/>
        <v>15.147046479902619</v>
      </c>
      <c r="E61" s="200">
        <f t="shared" si="35"/>
        <v>16.716518735362751</v>
      </c>
      <c r="F61" s="201">
        <f t="shared" si="40"/>
        <v>14.467296297047454</v>
      </c>
      <c r="G61" s="199">
        <f t="shared" si="36"/>
        <v>13.767237493544325</v>
      </c>
      <c r="H61" s="199">
        <f t="shared" si="36"/>
        <v>15.167355100550584</v>
      </c>
      <c r="I61" s="202">
        <f t="shared" si="37"/>
        <v>90.807768680677214</v>
      </c>
      <c r="J61" s="201">
        <f t="shared" si="37"/>
        <v>1.4644863105852288</v>
      </c>
      <c r="K61" s="199">
        <f t="shared" si="38"/>
        <v>1.2157112325724657</v>
      </c>
      <c r="L61" s="199">
        <f t="shared" si="38"/>
        <v>1.7132613885979919</v>
      </c>
      <c r="M61" s="203">
        <f t="shared" si="41"/>
        <v>9.1922313193227652</v>
      </c>
    </row>
    <row r="62" spans="1:13" ht="14.45" customHeight="1" x14ac:dyDescent="0.25">
      <c r="A62" s="75"/>
      <c r="B62" s="99">
        <v>75</v>
      </c>
      <c r="C62" s="199">
        <f t="shared" si="39"/>
        <v>12.165777598028855</v>
      </c>
      <c r="D62" s="199">
        <f t="shared" si="35"/>
        <v>11.438239229347552</v>
      </c>
      <c r="E62" s="200">
        <f t="shared" si="35"/>
        <v>12.893315966710158</v>
      </c>
      <c r="F62" s="201">
        <f t="shared" si="40"/>
        <v>10.644724574940382</v>
      </c>
      <c r="G62" s="199">
        <f t="shared" si="36"/>
        <v>9.9979323999999021</v>
      </c>
      <c r="H62" s="199">
        <f t="shared" si="36"/>
        <v>11.291516749880861</v>
      </c>
      <c r="I62" s="202">
        <f t="shared" si="37"/>
        <v>87.497280705386885</v>
      </c>
      <c r="J62" s="201">
        <f t="shared" si="37"/>
        <v>1.5210530230884749</v>
      </c>
      <c r="K62" s="199">
        <f t="shared" si="38"/>
        <v>1.2585745458549789</v>
      </c>
      <c r="L62" s="199">
        <f t="shared" si="38"/>
        <v>1.7835315003219709</v>
      </c>
      <c r="M62" s="203">
        <f t="shared" si="41"/>
        <v>12.502719294613126</v>
      </c>
    </row>
    <row r="63" spans="1:13" ht="14.45" customHeight="1" x14ac:dyDescent="0.25">
      <c r="A63" s="75"/>
      <c r="B63" s="99">
        <v>80</v>
      </c>
      <c r="C63" s="199">
        <f>AB23</f>
        <v>8.9867652905091244</v>
      </c>
      <c r="D63" s="199">
        <f t="shared" si="35"/>
        <v>8.4231334337687773</v>
      </c>
      <c r="E63" s="200">
        <f t="shared" si="35"/>
        <v>9.5503971472494715</v>
      </c>
      <c r="F63" s="201">
        <f>AC23</f>
        <v>7.4311625439749616</v>
      </c>
      <c r="G63" s="199">
        <f t="shared" si="36"/>
        <v>6.9191829179763467</v>
      </c>
      <c r="H63" s="199">
        <f t="shared" si="36"/>
        <v>7.9431421699735765</v>
      </c>
      <c r="I63" s="202">
        <f t="shared" si="37"/>
        <v>82.690070384089964</v>
      </c>
      <c r="J63" s="201">
        <f t="shared" si="37"/>
        <v>1.555602746534164</v>
      </c>
      <c r="K63" s="199">
        <f t="shared" si="38"/>
        <v>1.2866000549552232</v>
      </c>
      <c r="L63" s="199">
        <f t="shared" si="38"/>
        <v>1.8246054381131047</v>
      </c>
      <c r="M63" s="203">
        <f>AF23</f>
        <v>17.309929615910054</v>
      </c>
    </row>
    <row r="64" spans="1:13" ht="14.45" customHeight="1" x14ac:dyDescent="0.25">
      <c r="A64" s="51"/>
      <c r="B64" s="121">
        <v>85</v>
      </c>
      <c r="C64" s="204">
        <f>AB24</f>
        <v>6.6122257214380227</v>
      </c>
      <c r="D64" s="204">
        <f t="shared" si="35"/>
        <v>5.6798830797706366</v>
      </c>
      <c r="E64" s="205">
        <f t="shared" si="35"/>
        <v>7.5445683631054088</v>
      </c>
      <c r="F64" s="206">
        <f>AC24</f>
        <v>5.0516760986168832</v>
      </c>
      <c r="G64" s="204">
        <f t="shared" si="36"/>
        <v>4.2894044769784134</v>
      </c>
      <c r="H64" s="204">
        <f t="shared" si="36"/>
        <v>5.8139477202553529</v>
      </c>
      <c r="I64" s="207">
        <f t="shared" si="37"/>
        <v>76.399026763990264</v>
      </c>
      <c r="J64" s="206">
        <f t="shared" si="37"/>
        <v>1.5605496228211391</v>
      </c>
      <c r="K64" s="204">
        <f t="shared" si="38"/>
        <v>1.2111155289841302</v>
      </c>
      <c r="L64" s="204">
        <f t="shared" si="38"/>
        <v>1.9099837166581479</v>
      </c>
      <c r="M64" s="208">
        <f>AF24</f>
        <v>23.600973236009732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87.580986843008475</v>
      </c>
      <c r="D65" s="210">
        <f t="shared" si="35"/>
        <v>85.810668113858895</v>
      </c>
      <c r="E65" s="211">
        <f t="shared" si="35"/>
        <v>89.351305572158054</v>
      </c>
      <c r="F65" s="212">
        <f>AC25</f>
        <v>84.697004921741666</v>
      </c>
      <c r="G65" s="210">
        <f t="shared" si="36"/>
        <v>83.057746999057031</v>
      </c>
      <c r="H65" s="210">
        <f t="shared" si="36"/>
        <v>86.336262844426301</v>
      </c>
      <c r="I65" s="213">
        <f t="shared" si="37"/>
        <v>96.707068480015607</v>
      </c>
      <c r="J65" s="212">
        <f t="shared" si="37"/>
        <v>2.8839819212667965</v>
      </c>
      <c r="K65" s="210">
        <f t="shared" si="38"/>
        <v>2.5638112988933059</v>
      </c>
      <c r="L65" s="210">
        <f t="shared" si="38"/>
        <v>3.2041525436402871</v>
      </c>
      <c r="M65" s="214">
        <f>AF25</f>
        <v>3.2929315199843776</v>
      </c>
    </row>
    <row r="66" spans="1:13" ht="14.45" customHeight="1" x14ac:dyDescent="0.25">
      <c r="A66" s="155"/>
      <c r="B66" s="99">
        <v>5</v>
      </c>
      <c r="C66" s="199">
        <f>AB26</f>
        <v>82.580986843008475</v>
      </c>
      <c r="D66" s="199">
        <f t="shared" si="35"/>
        <v>80.810668113858895</v>
      </c>
      <c r="E66" s="200">
        <f t="shared" si="35"/>
        <v>84.351305572158054</v>
      </c>
      <c r="F66" s="201">
        <f>AC26</f>
        <v>79.697004921741666</v>
      </c>
      <c r="G66" s="199">
        <f t="shared" si="36"/>
        <v>78.057746999057031</v>
      </c>
      <c r="H66" s="199">
        <f t="shared" si="36"/>
        <v>81.336262844426301</v>
      </c>
      <c r="I66" s="202">
        <f t="shared" si="37"/>
        <v>96.507692591819676</v>
      </c>
      <c r="J66" s="201">
        <f t="shared" si="37"/>
        <v>2.8839819212667965</v>
      </c>
      <c r="K66" s="199">
        <f t="shared" si="38"/>
        <v>2.5638112988933059</v>
      </c>
      <c r="L66" s="199">
        <f t="shared" si="38"/>
        <v>3.2041525436402871</v>
      </c>
      <c r="M66" s="203">
        <f>AF26</f>
        <v>3.4923074081803152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77.580986843008475</v>
      </c>
      <c r="D67" s="199">
        <f t="shared" si="35"/>
        <v>75.810668113858895</v>
      </c>
      <c r="E67" s="200">
        <f t="shared" si="35"/>
        <v>79.351305572158054</v>
      </c>
      <c r="F67" s="201">
        <f t="shared" ref="F67:F80" si="43">AC27</f>
        <v>74.697004921741666</v>
      </c>
      <c r="G67" s="199">
        <f t="shared" si="36"/>
        <v>73.057746999057031</v>
      </c>
      <c r="H67" s="199">
        <f t="shared" si="36"/>
        <v>76.336262844426301</v>
      </c>
      <c r="I67" s="202">
        <f t="shared" si="37"/>
        <v>96.282617637872036</v>
      </c>
      <c r="J67" s="201">
        <f t="shared" si="37"/>
        <v>2.8839819212667965</v>
      </c>
      <c r="K67" s="199">
        <f t="shared" si="38"/>
        <v>2.5638112988933059</v>
      </c>
      <c r="L67" s="199">
        <f t="shared" si="38"/>
        <v>3.2041525436402871</v>
      </c>
      <c r="M67" s="203">
        <f t="shared" ref="M67:M80" si="44">AF27</f>
        <v>3.7173823621279425</v>
      </c>
    </row>
    <row r="68" spans="1:13" ht="14.45" customHeight="1" x14ac:dyDescent="0.25">
      <c r="A68" s="155"/>
      <c r="B68" s="99">
        <v>15</v>
      </c>
      <c r="C68" s="199">
        <f t="shared" si="42"/>
        <v>72.580986843008461</v>
      </c>
      <c r="D68" s="199">
        <f t="shared" si="35"/>
        <v>70.810668113858881</v>
      </c>
      <c r="E68" s="200">
        <f t="shared" si="35"/>
        <v>74.35130557215804</v>
      </c>
      <c r="F68" s="201">
        <f t="shared" si="43"/>
        <v>69.697004921741652</v>
      </c>
      <c r="G68" s="199">
        <f t="shared" si="36"/>
        <v>68.057746999057017</v>
      </c>
      <c r="H68" s="199">
        <f t="shared" si="36"/>
        <v>71.336262844426287</v>
      </c>
      <c r="I68" s="202">
        <f t="shared" si="37"/>
        <v>96.026532502920062</v>
      </c>
      <c r="J68" s="201">
        <f t="shared" si="37"/>
        <v>2.8839819212667965</v>
      </c>
      <c r="K68" s="199">
        <f t="shared" si="38"/>
        <v>2.5638112988933059</v>
      </c>
      <c r="L68" s="199">
        <f t="shared" si="38"/>
        <v>3.2041525436402871</v>
      </c>
      <c r="M68" s="203">
        <f t="shared" si="44"/>
        <v>3.9734674970799229</v>
      </c>
    </row>
    <row r="69" spans="1:13" ht="14.45" customHeight="1" x14ac:dyDescent="0.25">
      <c r="A69" s="155"/>
      <c r="B69" s="99">
        <v>20</v>
      </c>
      <c r="C69" s="199">
        <f t="shared" si="42"/>
        <v>68.181694649063573</v>
      </c>
      <c r="D69" s="199">
        <f t="shared" si="35"/>
        <v>66.843780466081199</v>
      </c>
      <c r="E69" s="200">
        <f t="shared" si="35"/>
        <v>69.519608832045947</v>
      </c>
      <c r="F69" s="201">
        <f t="shared" si="43"/>
        <v>65.272903820878099</v>
      </c>
      <c r="G69" s="199">
        <f t="shared" si="36"/>
        <v>64.069353432135685</v>
      </c>
      <c r="H69" s="199">
        <f t="shared" si="36"/>
        <v>66.476454209620513</v>
      </c>
      <c r="I69" s="202">
        <f t="shared" si="37"/>
        <v>95.73376572237278</v>
      </c>
      <c r="J69" s="201">
        <f t="shared" si="37"/>
        <v>2.9087908281854622</v>
      </c>
      <c r="K69" s="199">
        <f t="shared" si="38"/>
        <v>2.58957981538566</v>
      </c>
      <c r="L69" s="199">
        <f t="shared" si="38"/>
        <v>3.2280018409852644</v>
      </c>
      <c r="M69" s="203">
        <f t="shared" si="44"/>
        <v>4.2662342776272029</v>
      </c>
    </row>
    <row r="70" spans="1:13" ht="14.45" customHeight="1" x14ac:dyDescent="0.25">
      <c r="A70" s="155"/>
      <c r="B70" s="99">
        <v>25</v>
      </c>
      <c r="C70" s="199">
        <f t="shared" si="42"/>
        <v>63.181694649063573</v>
      </c>
      <c r="D70" s="199">
        <f t="shared" si="35"/>
        <v>61.843780466081192</v>
      </c>
      <c r="E70" s="200">
        <f t="shared" si="35"/>
        <v>64.519608832045947</v>
      </c>
      <c r="F70" s="201">
        <f t="shared" si="43"/>
        <v>60.272903820878106</v>
      </c>
      <c r="G70" s="199">
        <f t="shared" si="36"/>
        <v>59.069353432135692</v>
      </c>
      <c r="H70" s="199">
        <f t="shared" si="36"/>
        <v>61.47645420962052</v>
      </c>
      <c r="I70" s="202">
        <f t="shared" si="37"/>
        <v>95.396149400008895</v>
      </c>
      <c r="J70" s="201">
        <f t="shared" si="37"/>
        <v>2.9087908281854622</v>
      </c>
      <c r="K70" s="199">
        <f t="shared" si="38"/>
        <v>2.58957981538566</v>
      </c>
      <c r="L70" s="199">
        <f t="shared" si="38"/>
        <v>3.2280018409852644</v>
      </c>
      <c r="M70" s="203">
        <f t="shared" si="44"/>
        <v>4.6038505999911061</v>
      </c>
    </row>
    <row r="71" spans="1:13" ht="14.45" customHeight="1" x14ac:dyDescent="0.25">
      <c r="A71" s="155"/>
      <c r="B71" s="99">
        <v>30</v>
      </c>
      <c r="C71" s="199">
        <f t="shared" si="42"/>
        <v>58.181694649063573</v>
      </c>
      <c r="D71" s="199">
        <f t="shared" si="35"/>
        <v>56.843780466081192</v>
      </c>
      <c r="E71" s="200">
        <f t="shared" si="35"/>
        <v>59.519608832045954</v>
      </c>
      <c r="F71" s="201">
        <f t="shared" si="43"/>
        <v>55.272903820878106</v>
      </c>
      <c r="G71" s="199">
        <f t="shared" si="36"/>
        <v>54.069353432135692</v>
      </c>
      <c r="H71" s="199">
        <f t="shared" si="36"/>
        <v>56.47645420962052</v>
      </c>
      <c r="I71" s="202">
        <f t="shared" si="37"/>
        <v>95.000505149032676</v>
      </c>
      <c r="J71" s="201">
        <f t="shared" si="37"/>
        <v>2.9087908281854622</v>
      </c>
      <c r="K71" s="199">
        <f t="shared" si="38"/>
        <v>2.58957981538566</v>
      </c>
      <c r="L71" s="199">
        <f t="shared" si="38"/>
        <v>3.2280018409852644</v>
      </c>
      <c r="M71" s="203">
        <f t="shared" si="44"/>
        <v>4.99949485096732</v>
      </c>
    </row>
    <row r="72" spans="1:13" ht="14.45" customHeight="1" x14ac:dyDescent="0.25">
      <c r="A72" s="155"/>
      <c r="B72" s="99">
        <v>35</v>
      </c>
      <c r="C72" s="199">
        <f t="shared" si="42"/>
        <v>53.181694649063559</v>
      </c>
      <c r="D72" s="199">
        <f t="shared" si="35"/>
        <v>51.843780466081178</v>
      </c>
      <c r="E72" s="200">
        <f t="shared" si="35"/>
        <v>54.51960883204594</v>
      </c>
      <c r="F72" s="201">
        <f t="shared" si="43"/>
        <v>50.272903820878106</v>
      </c>
      <c r="G72" s="199">
        <f t="shared" si="36"/>
        <v>49.069353432135692</v>
      </c>
      <c r="H72" s="199">
        <f t="shared" si="36"/>
        <v>51.47645420962052</v>
      </c>
      <c r="I72" s="202">
        <f t="shared" si="37"/>
        <v>94.530466079766668</v>
      </c>
      <c r="J72" s="201">
        <f t="shared" si="37"/>
        <v>2.9087908281854622</v>
      </c>
      <c r="K72" s="199">
        <f t="shared" si="38"/>
        <v>2.58957981538566</v>
      </c>
      <c r="L72" s="199">
        <f t="shared" si="38"/>
        <v>3.2280018409852644</v>
      </c>
      <c r="M72" s="203">
        <f t="shared" si="44"/>
        <v>5.4695339202333617</v>
      </c>
    </row>
    <row r="73" spans="1:13" ht="14.45" customHeight="1" x14ac:dyDescent="0.25">
      <c r="A73" s="155"/>
      <c r="B73" s="99">
        <v>40</v>
      </c>
      <c r="C73" s="199">
        <f t="shared" si="42"/>
        <v>48.181694649063559</v>
      </c>
      <c r="D73" s="199">
        <f t="shared" si="35"/>
        <v>46.843780466081178</v>
      </c>
      <c r="E73" s="200">
        <f t="shared" si="35"/>
        <v>49.51960883204594</v>
      </c>
      <c r="F73" s="201">
        <f t="shared" si="43"/>
        <v>45.272903820878099</v>
      </c>
      <c r="G73" s="199">
        <f t="shared" si="36"/>
        <v>44.069353432135685</v>
      </c>
      <c r="H73" s="199">
        <f t="shared" si="36"/>
        <v>46.476454209620513</v>
      </c>
      <c r="I73" s="202">
        <f t="shared" si="37"/>
        <v>93.962871481852304</v>
      </c>
      <c r="J73" s="201">
        <f t="shared" si="37"/>
        <v>2.9087908281854622</v>
      </c>
      <c r="K73" s="199">
        <f t="shared" si="38"/>
        <v>2.58957981538566</v>
      </c>
      <c r="L73" s="199">
        <f t="shared" si="38"/>
        <v>3.2280018409852644</v>
      </c>
      <c r="M73" s="203">
        <f t="shared" si="44"/>
        <v>6.0371285181477035</v>
      </c>
    </row>
    <row r="74" spans="1:13" ht="14.45" customHeight="1" x14ac:dyDescent="0.25">
      <c r="A74" s="155"/>
      <c r="B74" s="99">
        <v>45</v>
      </c>
      <c r="C74" s="199">
        <f t="shared" si="42"/>
        <v>43.181694649063552</v>
      </c>
      <c r="D74" s="199">
        <f t="shared" si="35"/>
        <v>41.843780466081171</v>
      </c>
      <c r="E74" s="200">
        <f t="shared" si="35"/>
        <v>44.519608832045932</v>
      </c>
      <c r="F74" s="201">
        <f t="shared" si="43"/>
        <v>40.272903820878099</v>
      </c>
      <c r="G74" s="199">
        <f t="shared" si="36"/>
        <v>39.069353432135685</v>
      </c>
      <c r="H74" s="199">
        <f t="shared" si="36"/>
        <v>41.476454209620513</v>
      </c>
      <c r="I74" s="202">
        <f t="shared" si="37"/>
        <v>93.263833548393322</v>
      </c>
      <c r="J74" s="201">
        <f t="shared" si="37"/>
        <v>2.9087908281854622</v>
      </c>
      <c r="K74" s="199">
        <f t="shared" si="38"/>
        <v>2.58957981538566</v>
      </c>
      <c r="L74" s="199">
        <f t="shared" si="38"/>
        <v>3.2280018409852644</v>
      </c>
      <c r="M74" s="203">
        <f t="shared" si="44"/>
        <v>6.7361664516066941</v>
      </c>
    </row>
    <row r="75" spans="1:13" ht="14.45" customHeight="1" x14ac:dyDescent="0.25">
      <c r="A75" s="155"/>
      <c r="B75" s="99">
        <v>50</v>
      </c>
      <c r="C75" s="199">
        <f t="shared" si="42"/>
        <v>38.413980814399295</v>
      </c>
      <c r="D75" s="199">
        <f t="shared" si="35"/>
        <v>37.148220912786954</v>
      </c>
      <c r="E75" s="200">
        <f t="shared" si="35"/>
        <v>39.679740716011636</v>
      </c>
      <c r="F75" s="201">
        <f t="shared" si="43"/>
        <v>35.493529339966898</v>
      </c>
      <c r="G75" s="199">
        <f t="shared" si="36"/>
        <v>34.359830508103222</v>
      </c>
      <c r="H75" s="199">
        <f t="shared" si="36"/>
        <v>36.627228171830573</v>
      </c>
      <c r="I75" s="202">
        <f t="shared" si="37"/>
        <v>92.397425592148778</v>
      </c>
      <c r="J75" s="201">
        <f t="shared" si="37"/>
        <v>2.9204514744323933</v>
      </c>
      <c r="K75" s="199">
        <f t="shared" si="38"/>
        <v>2.6015941842384982</v>
      </c>
      <c r="L75" s="199">
        <f t="shared" si="38"/>
        <v>3.2393087646262884</v>
      </c>
      <c r="M75" s="203">
        <f t="shared" si="44"/>
        <v>7.6025744078512068</v>
      </c>
    </row>
    <row r="76" spans="1:13" ht="14.45" customHeight="1" x14ac:dyDescent="0.25">
      <c r="A76" s="155"/>
      <c r="B76" s="99">
        <v>55</v>
      </c>
      <c r="C76" s="199">
        <f t="shared" si="42"/>
        <v>34.298638850740026</v>
      </c>
      <c r="D76" s="199">
        <f t="shared" si="35"/>
        <v>33.343553424952695</v>
      </c>
      <c r="E76" s="200">
        <f t="shared" si="35"/>
        <v>35.253724276527358</v>
      </c>
      <c r="F76" s="201">
        <f t="shared" si="43"/>
        <v>31.311492446943475</v>
      </c>
      <c r="G76" s="199">
        <f t="shared" si="36"/>
        <v>30.475061943021892</v>
      </c>
      <c r="H76" s="199">
        <f t="shared" si="36"/>
        <v>32.147922950865059</v>
      </c>
      <c r="I76" s="202">
        <f t="shared" si="37"/>
        <v>91.29077274233552</v>
      </c>
      <c r="J76" s="201">
        <f t="shared" si="37"/>
        <v>2.9871464037965496</v>
      </c>
      <c r="K76" s="199">
        <f t="shared" si="38"/>
        <v>2.6689666652000401</v>
      </c>
      <c r="L76" s="199">
        <f t="shared" si="38"/>
        <v>3.3053261423930591</v>
      </c>
      <c r="M76" s="203">
        <f t="shared" si="44"/>
        <v>8.7092272576644802</v>
      </c>
    </row>
    <row r="77" spans="1:13" ht="14.45" customHeight="1" x14ac:dyDescent="0.25">
      <c r="A77" s="155"/>
      <c r="B77" s="99">
        <v>60</v>
      </c>
      <c r="C77" s="199">
        <f t="shared" si="42"/>
        <v>29.460300979908496</v>
      </c>
      <c r="D77" s="199">
        <f t="shared" si="35"/>
        <v>28.554425459803252</v>
      </c>
      <c r="E77" s="200">
        <f t="shared" si="35"/>
        <v>30.36617650001374</v>
      </c>
      <c r="F77" s="201">
        <f t="shared" si="43"/>
        <v>26.467082082523447</v>
      </c>
      <c r="G77" s="199">
        <f t="shared" si="36"/>
        <v>25.677505644626464</v>
      </c>
      <c r="H77" s="199">
        <f t="shared" si="36"/>
        <v>27.25665852042043</v>
      </c>
      <c r="I77" s="202">
        <f t="shared" si="37"/>
        <v>89.839822412451326</v>
      </c>
      <c r="J77" s="201">
        <f t="shared" si="37"/>
        <v>2.9932188973850562</v>
      </c>
      <c r="K77" s="199">
        <f t="shared" si="38"/>
        <v>2.6756619622309485</v>
      </c>
      <c r="L77" s="199">
        <f t="shared" si="38"/>
        <v>3.3107758325391639</v>
      </c>
      <c r="M77" s="203">
        <f t="shared" si="44"/>
        <v>10.160177587548711</v>
      </c>
    </row>
    <row r="78" spans="1:13" ht="14.45" customHeight="1" x14ac:dyDescent="0.25">
      <c r="A78" s="155"/>
      <c r="B78" s="99">
        <v>65</v>
      </c>
      <c r="C78" s="199">
        <f t="shared" si="42"/>
        <v>25.048436381813065</v>
      </c>
      <c r="D78" s="199">
        <f t="shared" si="35"/>
        <v>24.254275566877521</v>
      </c>
      <c r="E78" s="200">
        <f t="shared" si="35"/>
        <v>25.84259719674861</v>
      </c>
      <c r="F78" s="201">
        <f t="shared" si="43"/>
        <v>22.009675952584896</v>
      </c>
      <c r="G78" s="199">
        <f t="shared" si="36"/>
        <v>21.32303682163586</v>
      </c>
      <c r="H78" s="199">
        <f t="shared" si="36"/>
        <v>22.696315083533932</v>
      </c>
      <c r="I78" s="202">
        <f t="shared" si="37"/>
        <v>87.868462594197993</v>
      </c>
      <c r="J78" s="201">
        <f t="shared" si="37"/>
        <v>3.0387604292281658</v>
      </c>
      <c r="K78" s="199">
        <f t="shared" si="38"/>
        <v>2.7199326344955495</v>
      </c>
      <c r="L78" s="199">
        <f t="shared" si="38"/>
        <v>3.3575882239607822</v>
      </c>
      <c r="M78" s="203">
        <f t="shared" si="44"/>
        <v>12.131537405801987</v>
      </c>
    </row>
    <row r="79" spans="1:13" ht="14.45" customHeight="1" x14ac:dyDescent="0.25">
      <c r="A79" s="155"/>
      <c r="B79" s="99">
        <v>70</v>
      </c>
      <c r="C79" s="199">
        <f t="shared" si="42"/>
        <v>20.634354561932113</v>
      </c>
      <c r="D79" s="199">
        <f t="shared" si="35"/>
        <v>19.917556359601406</v>
      </c>
      <c r="E79" s="200">
        <f t="shared" si="35"/>
        <v>21.351152764262821</v>
      </c>
      <c r="F79" s="201">
        <f t="shared" si="43"/>
        <v>17.551184176654836</v>
      </c>
      <c r="G79" s="199">
        <f t="shared" si="36"/>
        <v>16.932458334389597</v>
      </c>
      <c r="H79" s="199">
        <f t="shared" si="36"/>
        <v>18.169910018920074</v>
      </c>
      <c r="I79" s="202">
        <f t="shared" si="37"/>
        <v>85.058072080600212</v>
      </c>
      <c r="J79" s="201">
        <f t="shared" si="37"/>
        <v>3.0831703852772749</v>
      </c>
      <c r="K79" s="199">
        <f t="shared" si="38"/>
        <v>2.762043473424324</v>
      </c>
      <c r="L79" s="199">
        <f t="shared" si="38"/>
        <v>3.4042972971302259</v>
      </c>
      <c r="M79" s="203">
        <f t="shared" si="44"/>
        <v>14.941927919399772</v>
      </c>
    </row>
    <row r="80" spans="1:13" ht="14.45" customHeight="1" x14ac:dyDescent="0.25">
      <c r="A80" s="155"/>
      <c r="B80" s="99">
        <v>75</v>
      </c>
      <c r="C80" s="199">
        <f t="shared" si="42"/>
        <v>16.32805691480316</v>
      </c>
      <c r="D80" s="199">
        <f t="shared" si="35"/>
        <v>15.690396880458529</v>
      </c>
      <c r="E80" s="200">
        <f t="shared" si="35"/>
        <v>16.96571694914779</v>
      </c>
      <c r="F80" s="201">
        <f t="shared" si="43"/>
        <v>13.238291113299578</v>
      </c>
      <c r="G80" s="199">
        <f t="shared" si="36"/>
        <v>12.683997545963406</v>
      </c>
      <c r="H80" s="199">
        <f t="shared" si="36"/>
        <v>13.79258468063575</v>
      </c>
      <c r="I80" s="202">
        <f t="shared" si="37"/>
        <v>81.076953506314808</v>
      </c>
      <c r="J80" s="201">
        <f t="shared" si="37"/>
        <v>3.0897658015035838</v>
      </c>
      <c r="K80" s="199">
        <f t="shared" si="38"/>
        <v>2.7682255643978158</v>
      </c>
      <c r="L80" s="199">
        <f t="shared" si="38"/>
        <v>3.4113060386093519</v>
      </c>
      <c r="M80" s="203">
        <f t="shared" si="44"/>
        <v>18.923046493685206</v>
      </c>
    </row>
    <row r="81" spans="1:13" ht="14.45" customHeight="1" x14ac:dyDescent="0.25">
      <c r="A81" s="155"/>
      <c r="B81" s="99">
        <v>80</v>
      </c>
      <c r="C81" s="199">
        <f>AB41</f>
        <v>12.418515696479608</v>
      </c>
      <c r="D81" s="199">
        <f t="shared" si="35"/>
        <v>11.970993362264142</v>
      </c>
      <c r="E81" s="200">
        <f t="shared" si="35"/>
        <v>12.866038030695073</v>
      </c>
      <c r="F81" s="201">
        <f>AC41</f>
        <v>9.3241643165342296</v>
      </c>
      <c r="G81" s="199">
        <f t="shared" si="36"/>
        <v>8.9022600969456338</v>
      </c>
      <c r="H81" s="199">
        <f t="shared" si="36"/>
        <v>9.7460685361228254</v>
      </c>
      <c r="I81" s="202">
        <f t="shared" si="37"/>
        <v>75.082759843653761</v>
      </c>
      <c r="J81" s="201">
        <f t="shared" si="37"/>
        <v>3.0943513799453775</v>
      </c>
      <c r="K81" s="199">
        <f t="shared" si="38"/>
        <v>2.7862949000802013</v>
      </c>
      <c r="L81" s="199">
        <f t="shared" si="38"/>
        <v>3.4024078598105536</v>
      </c>
      <c r="M81" s="203">
        <f>AF41</f>
        <v>24.917240156346239</v>
      </c>
    </row>
    <row r="82" spans="1:13" ht="14.45" customHeight="1" thickBot="1" x14ac:dyDescent="0.3">
      <c r="A82" s="157"/>
      <c r="B82" s="215">
        <v>85</v>
      </c>
      <c r="C82" s="216">
        <f>AB42</f>
        <v>8.974301182141506</v>
      </c>
      <c r="D82" s="216">
        <f t="shared" si="35"/>
        <v>7.9128310076083572</v>
      </c>
      <c r="E82" s="217">
        <f t="shared" si="35"/>
        <v>10.035771356674655</v>
      </c>
      <c r="F82" s="218">
        <f>AC42</f>
        <v>5.9041455145667809</v>
      </c>
      <c r="G82" s="216">
        <f t="shared" si="36"/>
        <v>5.1485209331328772</v>
      </c>
      <c r="H82" s="216">
        <f t="shared" si="36"/>
        <v>6.6597700960006847</v>
      </c>
      <c r="I82" s="219">
        <f t="shared" si="37"/>
        <v>65.789473684210535</v>
      </c>
      <c r="J82" s="218">
        <f t="shared" si="37"/>
        <v>3.0701556675747259</v>
      </c>
      <c r="K82" s="216">
        <f t="shared" si="38"/>
        <v>2.6062995156020263</v>
      </c>
      <c r="L82" s="216">
        <f t="shared" si="38"/>
        <v>3.5340118195474255</v>
      </c>
      <c r="M82" s="220">
        <f>AF42</f>
        <v>34.210526315789473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" right="0.7" top="0.75" bottom="0.75" header="0.3" footer="0.3"/>
  <pageSetup paperSize="9" scale="5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9FECC-2051-4307-BF94-73AFD44FEA09}">
  <dimension ref="A1:AU84"/>
  <sheetViews>
    <sheetView view="pageBreakPreview" topLeftCell="A62" zoomScaleNormal="100" zoomScaleSheetLayoutView="100" workbookViewId="0">
      <selection activeCell="M11" sqref="M11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117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134</v>
      </c>
      <c r="D7" s="78">
        <v>0</v>
      </c>
      <c r="E7" s="78">
        <v>50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8035891.0825769128</v>
      </c>
      <c r="X7" s="92">
        <f t="shared" ref="X7:X42" si="0">V7*(1-S7)</f>
        <v>500000</v>
      </c>
      <c r="Y7" s="90">
        <f>SUM(X7:X$24)</f>
        <v>7899868.162396566</v>
      </c>
      <c r="Z7" s="90">
        <f t="shared" ref="Z7:Z42" si="1">V7*S7</f>
        <v>0</v>
      </c>
      <c r="AA7" s="91">
        <f>SUM(Z7:Z$24)</f>
        <v>136022.92018034618</v>
      </c>
      <c r="AB7" s="84">
        <f t="shared" ref="AB7:AB42" si="2">W7/U7</f>
        <v>80.358910825769129</v>
      </c>
      <c r="AC7" s="85">
        <f t="shared" ref="AC7:AC42" si="3">Y7/U7</f>
        <v>78.998681623965666</v>
      </c>
      <c r="AD7" s="93">
        <f>AC7/AB7*100</f>
        <v>98.307307568226435</v>
      </c>
      <c r="AE7" s="85">
        <f t="shared" ref="AE7:AE42" si="4">AA7/U7</f>
        <v>1.3602292018034619</v>
      </c>
      <c r="AF7" s="94">
        <f>AE7/AB7*100</f>
        <v>1.6926924317735645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1.1351657360672416</v>
      </c>
      <c r="AL7" s="96">
        <f>U7*U7*((1-O7)*5*(1-S7)+AC8)^2*AH7+V7*V7*AI7</f>
        <v>0</v>
      </c>
      <c r="AM7" s="96">
        <f>SUM(AL7:AL$24)/U7/U7</f>
        <v>0.96933218324418735</v>
      </c>
      <c r="AN7" s="96">
        <f>U7*U7*((1-O7)*5*S7+AE8)^2*AH7+V7*V7*AI7</f>
        <v>0</v>
      </c>
      <c r="AO7" s="97">
        <f>SUM(AN7:AN$24)/U7/U7</f>
        <v>3.3924535457998582E-2</v>
      </c>
      <c r="AP7" s="84">
        <f t="shared" ref="AP7:AP42" si="5">AB7-1.96*SQRT(AK7)</f>
        <v>78.270645351344029</v>
      </c>
      <c r="AQ7" s="85">
        <f t="shared" ref="AQ7:AQ42" si="6">AB7+1.96*SQRT(AK7)</f>
        <v>82.447176300194229</v>
      </c>
      <c r="AR7" s="85">
        <f t="shared" ref="AR7:AR42" si="7">AC7-1.96*SQRT(AM7)</f>
        <v>77.068970113104299</v>
      </c>
      <c r="AS7" s="85">
        <f t="shared" ref="AS7:AS42" si="8">AC7+1.96*SQRT(AM7)</f>
        <v>80.928393134827033</v>
      </c>
      <c r="AT7" s="85">
        <f t="shared" ref="AT7:AT42" si="9">AE7-1.96*SQRT(AO7)</f>
        <v>0.99922436054029073</v>
      </c>
      <c r="AU7" s="98">
        <f t="shared" ref="AU7:AU42" si="10">AE7+1.96*SQRT(AO7)</f>
        <v>1.7212340430666329</v>
      </c>
    </row>
    <row r="8" spans="1:47" ht="14.45" customHeight="1" x14ac:dyDescent="0.25">
      <c r="A8" s="75"/>
      <c r="B8" s="99" t="s">
        <v>69</v>
      </c>
      <c r="C8" s="100">
        <v>164</v>
      </c>
      <c r="D8" s="101">
        <v>0</v>
      </c>
      <c r="E8" s="101">
        <v>53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100000</v>
      </c>
      <c r="V8" s="112">
        <f>5*U8*((1-T8)+O8*T8)</f>
        <v>500000</v>
      </c>
      <c r="W8" s="113">
        <f>SUM(V8:V$24)</f>
        <v>7535891.0825769128</v>
      </c>
      <c r="X8" s="114">
        <f t="shared" si="0"/>
        <v>500000</v>
      </c>
      <c r="Y8" s="112">
        <f>SUM(X8:X$24)</f>
        <v>7399868.162396566</v>
      </c>
      <c r="Z8" s="112">
        <f t="shared" si="1"/>
        <v>0</v>
      </c>
      <c r="AA8" s="113">
        <f>SUM(Z8:Z$24)</f>
        <v>136022.92018034618</v>
      </c>
      <c r="AB8" s="106">
        <f t="shared" si="2"/>
        <v>75.358910825769129</v>
      </c>
      <c r="AC8" s="107">
        <f t="shared" si="3"/>
        <v>73.998681623965666</v>
      </c>
      <c r="AD8" s="115">
        <f t="shared" ref="AD8:AD42" si="16">AC8/AB8*100</f>
        <v>98.19499885693898</v>
      </c>
      <c r="AE8" s="107">
        <f t="shared" si="4"/>
        <v>1.3602292018034619</v>
      </c>
      <c r="AF8" s="116">
        <f t="shared" ref="AF8:AF42" si="17">AE8/AB8*100</f>
        <v>1.8050011430610124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1.1351657360672416</v>
      </c>
      <c r="AL8" s="118">
        <f>U8*U8*((1-O8)*5*(1-S8)+AC9)^2*AH8+V8*V8*AI8</f>
        <v>0</v>
      </c>
      <c r="AM8" s="118">
        <f>SUM(AL8:AL$24)/U8/U8</f>
        <v>0.96933218324418735</v>
      </c>
      <c r="AN8" s="118">
        <f>U8*U8*((1-O8)*5*S8+AE9)^2*AH8+V8*V8*AI8</f>
        <v>0</v>
      </c>
      <c r="AO8" s="119">
        <f>SUM(AN8:AN$24)/U8/U8</f>
        <v>3.3924535457998582E-2</v>
      </c>
      <c r="AP8" s="106">
        <f t="shared" si="5"/>
        <v>73.270645351344029</v>
      </c>
      <c r="AQ8" s="107">
        <f t="shared" si="6"/>
        <v>77.447176300194229</v>
      </c>
      <c r="AR8" s="107">
        <f t="shared" si="7"/>
        <v>72.068970113104299</v>
      </c>
      <c r="AS8" s="107">
        <f t="shared" si="8"/>
        <v>75.928393134827033</v>
      </c>
      <c r="AT8" s="107">
        <f t="shared" si="9"/>
        <v>0.99922436054029073</v>
      </c>
      <c r="AU8" s="120">
        <f t="shared" si="10"/>
        <v>1.7212340430666329</v>
      </c>
    </row>
    <row r="9" spans="1:47" ht="14.45" customHeight="1" x14ac:dyDescent="0.25">
      <c r="A9" s="75"/>
      <c r="B9" s="99" t="s">
        <v>70</v>
      </c>
      <c r="C9" s="100">
        <v>188</v>
      </c>
      <c r="D9" s="101">
        <v>0</v>
      </c>
      <c r="E9" s="101">
        <v>60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100000</v>
      </c>
      <c r="V9" s="112">
        <f t="shared" ref="V9:V22" si="21">5*U9*((1-T9)+O9*T9)</f>
        <v>500000</v>
      </c>
      <c r="W9" s="113">
        <f>SUM(V9:V$24)</f>
        <v>7035891.0825769128</v>
      </c>
      <c r="X9" s="114">
        <f t="shared" si="0"/>
        <v>500000</v>
      </c>
      <c r="Y9" s="112">
        <f>SUM(X9:X$24)</f>
        <v>6899868.162396566</v>
      </c>
      <c r="Z9" s="112">
        <f t="shared" si="1"/>
        <v>0</v>
      </c>
      <c r="AA9" s="113">
        <f>SUM(Z9:Z$24)</f>
        <v>136022.92018034618</v>
      </c>
      <c r="AB9" s="106">
        <f t="shared" si="2"/>
        <v>70.358910825769129</v>
      </c>
      <c r="AC9" s="107">
        <f t="shared" si="3"/>
        <v>68.998681623965666</v>
      </c>
      <c r="AD9" s="115">
        <f t="shared" si="16"/>
        <v>98.066727887286632</v>
      </c>
      <c r="AE9" s="107">
        <f t="shared" si="4"/>
        <v>1.3602292018034619</v>
      </c>
      <c r="AF9" s="116">
        <f t="shared" si="17"/>
        <v>1.9332721127133685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1.1351657360672416</v>
      </c>
      <c r="AL9" s="118">
        <f t="shared" ref="AL9:AL23" si="23">U9*U9*((1-O9)*5*(1-S9)+AC10)^2*AH9+V9*V9*AI9</f>
        <v>0</v>
      </c>
      <c r="AM9" s="118">
        <f>SUM(AL9:AL$24)/U9/U9</f>
        <v>0.96933218324418735</v>
      </c>
      <c r="AN9" s="118">
        <f t="shared" ref="AN9:AN23" si="24">U9*U9*((1-O9)*5*S9+AE10)^2*AH9+V9*V9*AI9</f>
        <v>0</v>
      </c>
      <c r="AO9" s="119">
        <f>SUM(AN9:AN$24)/U9/U9</f>
        <v>3.3924535457998582E-2</v>
      </c>
      <c r="AP9" s="106">
        <f t="shared" si="5"/>
        <v>68.270645351344029</v>
      </c>
      <c r="AQ9" s="107">
        <f t="shared" si="6"/>
        <v>72.447176300194229</v>
      </c>
      <c r="AR9" s="107">
        <f t="shared" si="7"/>
        <v>67.068970113104299</v>
      </c>
      <c r="AS9" s="107">
        <f t="shared" si="8"/>
        <v>70.928393134827033</v>
      </c>
      <c r="AT9" s="107">
        <f t="shared" si="9"/>
        <v>0.99922436054029073</v>
      </c>
      <c r="AU9" s="120">
        <f t="shared" si="10"/>
        <v>1.7212340430666329</v>
      </c>
    </row>
    <row r="10" spans="1:47" ht="14.45" customHeight="1" x14ac:dyDescent="0.25">
      <c r="A10" s="75"/>
      <c r="B10" s="99" t="s">
        <v>71</v>
      </c>
      <c r="C10" s="100">
        <v>107</v>
      </c>
      <c r="D10" s="101">
        <v>0</v>
      </c>
      <c r="E10" s="101">
        <v>39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100000</v>
      </c>
      <c r="V10" s="112">
        <f t="shared" si="21"/>
        <v>500000</v>
      </c>
      <c r="W10" s="113">
        <f>SUM(V10:V$24)</f>
        <v>6535891.0825769119</v>
      </c>
      <c r="X10" s="114">
        <f t="shared" si="0"/>
        <v>500000</v>
      </c>
      <c r="Y10" s="112">
        <f>SUM(X10:X$24)</f>
        <v>6399868.162396566</v>
      </c>
      <c r="Z10" s="112">
        <f t="shared" si="1"/>
        <v>0</v>
      </c>
      <c r="AA10" s="113">
        <f>SUM(Z10:Z$24)</f>
        <v>136022.92018034618</v>
      </c>
      <c r="AB10" s="106">
        <f t="shared" si="2"/>
        <v>65.358910825769115</v>
      </c>
      <c r="AC10" s="107">
        <f t="shared" si="3"/>
        <v>63.998681623965659</v>
      </c>
      <c r="AD10" s="115">
        <f t="shared" si="16"/>
        <v>97.91883128923385</v>
      </c>
      <c r="AE10" s="107">
        <f t="shared" si="4"/>
        <v>1.3602292018034619</v>
      </c>
      <c r="AF10" s="116">
        <f t="shared" si="17"/>
        <v>2.0811687107661578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1.1351657360672416</v>
      </c>
      <c r="AL10" s="118">
        <f t="shared" si="23"/>
        <v>0</v>
      </c>
      <c r="AM10" s="118">
        <f>SUM(AL10:AL$24)/U10/U10</f>
        <v>0.96933218324418735</v>
      </c>
      <c r="AN10" s="118">
        <f t="shared" si="24"/>
        <v>0</v>
      </c>
      <c r="AO10" s="119">
        <f>SUM(AN10:AN$24)/U10/U10</f>
        <v>3.3924535457998582E-2</v>
      </c>
      <c r="AP10" s="106">
        <f t="shared" si="5"/>
        <v>63.270645351344008</v>
      </c>
      <c r="AQ10" s="107">
        <f t="shared" si="6"/>
        <v>67.447176300194215</v>
      </c>
      <c r="AR10" s="107">
        <f t="shared" si="7"/>
        <v>62.068970113104292</v>
      </c>
      <c r="AS10" s="107">
        <f t="shared" si="8"/>
        <v>65.928393134827033</v>
      </c>
      <c r="AT10" s="107">
        <f t="shared" si="9"/>
        <v>0.99922436054029073</v>
      </c>
      <c r="AU10" s="120">
        <f t="shared" si="10"/>
        <v>1.7212340430666329</v>
      </c>
    </row>
    <row r="11" spans="1:47" ht="14.45" customHeight="1" x14ac:dyDescent="0.25">
      <c r="A11" s="75"/>
      <c r="B11" s="99" t="s">
        <v>72</v>
      </c>
      <c r="C11" s="100">
        <v>64</v>
      </c>
      <c r="D11" s="101">
        <v>0</v>
      </c>
      <c r="E11" s="101">
        <v>19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100000</v>
      </c>
      <c r="V11" s="112">
        <f t="shared" si="21"/>
        <v>500000</v>
      </c>
      <c r="W11" s="113">
        <f>SUM(V11:V$24)</f>
        <v>6035891.0825769119</v>
      </c>
      <c r="X11" s="114">
        <f t="shared" si="0"/>
        <v>500000</v>
      </c>
      <c r="Y11" s="112">
        <f>SUM(X11:X$24)</f>
        <v>5899868.162396566</v>
      </c>
      <c r="Z11" s="112">
        <f t="shared" si="1"/>
        <v>0</v>
      </c>
      <c r="AA11" s="113">
        <f>SUM(Z11:Z$24)</f>
        <v>136022.92018034618</v>
      </c>
      <c r="AB11" s="106">
        <f t="shared" si="2"/>
        <v>60.358910825769122</v>
      </c>
      <c r="AC11" s="107">
        <f t="shared" si="3"/>
        <v>58.998681623965659</v>
      </c>
      <c r="AD11" s="115">
        <f t="shared" si="16"/>
        <v>97.746431830538043</v>
      </c>
      <c r="AE11" s="107">
        <f t="shared" si="4"/>
        <v>1.3602292018034619</v>
      </c>
      <c r="AF11" s="116">
        <f t="shared" si="17"/>
        <v>2.2535681694619596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1.1351657360672416</v>
      </c>
      <c r="AL11" s="118">
        <f t="shared" si="23"/>
        <v>0</v>
      </c>
      <c r="AM11" s="118">
        <f>SUM(AL11:AL$24)/U11/U11</f>
        <v>0.96933218324418735</v>
      </c>
      <c r="AN11" s="118">
        <f t="shared" si="24"/>
        <v>0</v>
      </c>
      <c r="AO11" s="119">
        <f>SUM(AN11:AN$24)/U11/U11</f>
        <v>3.3924535457998582E-2</v>
      </c>
      <c r="AP11" s="106">
        <f t="shared" si="5"/>
        <v>58.270645351344015</v>
      </c>
      <c r="AQ11" s="107">
        <f t="shared" si="6"/>
        <v>62.447176300194229</v>
      </c>
      <c r="AR11" s="107">
        <f t="shared" si="7"/>
        <v>57.068970113104292</v>
      </c>
      <c r="AS11" s="107">
        <f t="shared" si="8"/>
        <v>60.928393134827026</v>
      </c>
      <c r="AT11" s="107">
        <f t="shared" si="9"/>
        <v>0.99922436054029073</v>
      </c>
      <c r="AU11" s="120">
        <f t="shared" si="10"/>
        <v>1.7212340430666329</v>
      </c>
    </row>
    <row r="12" spans="1:47" ht="14.45" customHeight="1" x14ac:dyDescent="0.25">
      <c r="A12" s="75"/>
      <c r="B12" s="99" t="s">
        <v>73</v>
      </c>
      <c r="C12" s="100">
        <v>143</v>
      </c>
      <c r="D12" s="101">
        <v>0</v>
      </c>
      <c r="E12" s="101">
        <v>46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100000</v>
      </c>
      <c r="V12" s="112">
        <f t="shared" si="21"/>
        <v>500000</v>
      </c>
      <c r="W12" s="113">
        <f>SUM(V12:V$24)</f>
        <v>5535891.0825769119</v>
      </c>
      <c r="X12" s="114">
        <f t="shared" si="0"/>
        <v>500000</v>
      </c>
      <c r="Y12" s="112">
        <f>SUM(X12:X$24)</f>
        <v>5399868.162396566</v>
      </c>
      <c r="Z12" s="112">
        <f t="shared" si="1"/>
        <v>0</v>
      </c>
      <c r="AA12" s="113">
        <f>SUM(Z12:Z$24)</f>
        <v>136022.92018034618</v>
      </c>
      <c r="AB12" s="106">
        <f t="shared" si="2"/>
        <v>55.358910825769122</v>
      </c>
      <c r="AC12" s="107">
        <f t="shared" si="3"/>
        <v>53.998681623965659</v>
      </c>
      <c r="AD12" s="115">
        <f t="shared" si="16"/>
        <v>97.542890238421592</v>
      </c>
      <c r="AE12" s="107">
        <f t="shared" si="4"/>
        <v>1.3602292018034619</v>
      </c>
      <c r="AF12" s="116">
        <f t="shared" si="17"/>
        <v>2.4571097615784128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1.1351657360672416</v>
      </c>
      <c r="AL12" s="118">
        <f t="shared" si="23"/>
        <v>0</v>
      </c>
      <c r="AM12" s="118">
        <f>SUM(AL12:AL$24)/U12/U12</f>
        <v>0.96933218324418735</v>
      </c>
      <c r="AN12" s="118">
        <f t="shared" si="24"/>
        <v>0</v>
      </c>
      <c r="AO12" s="119">
        <f>SUM(AN12:AN$24)/U12/U12</f>
        <v>3.3924535457998582E-2</v>
      </c>
      <c r="AP12" s="106">
        <f t="shared" si="5"/>
        <v>53.270645351344015</v>
      </c>
      <c r="AQ12" s="107">
        <f t="shared" si="6"/>
        <v>57.447176300194229</v>
      </c>
      <c r="AR12" s="107">
        <f t="shared" si="7"/>
        <v>52.068970113104292</v>
      </c>
      <c r="AS12" s="107">
        <f t="shared" si="8"/>
        <v>55.928393134827026</v>
      </c>
      <c r="AT12" s="107">
        <f t="shared" si="9"/>
        <v>0.99922436054029073</v>
      </c>
      <c r="AU12" s="120">
        <f t="shared" si="10"/>
        <v>1.7212340430666329</v>
      </c>
    </row>
    <row r="13" spans="1:47" ht="14.45" customHeight="1" x14ac:dyDescent="0.25">
      <c r="A13" s="75"/>
      <c r="B13" s="99" t="s">
        <v>74</v>
      </c>
      <c r="C13" s="100">
        <v>180</v>
      </c>
      <c r="D13" s="101">
        <v>0</v>
      </c>
      <c r="E13" s="101">
        <v>62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0</v>
      </c>
      <c r="R13" s="109">
        <f t="shared" si="14"/>
        <v>0</v>
      </c>
      <c r="S13" s="110">
        <f t="shared" si="15"/>
        <v>0</v>
      </c>
      <c r="T13" s="111">
        <f t="shared" si="19"/>
        <v>0</v>
      </c>
      <c r="U13" s="112">
        <f t="shared" si="20"/>
        <v>100000</v>
      </c>
      <c r="V13" s="112">
        <f t="shared" si="21"/>
        <v>500000</v>
      </c>
      <c r="W13" s="113">
        <f>SUM(V13:V$24)</f>
        <v>5035891.0825769119</v>
      </c>
      <c r="X13" s="114">
        <f t="shared" si="0"/>
        <v>500000</v>
      </c>
      <c r="Y13" s="112">
        <f>SUM(X13:X$24)</f>
        <v>4899868.162396566</v>
      </c>
      <c r="Z13" s="112">
        <f t="shared" si="1"/>
        <v>0</v>
      </c>
      <c r="AA13" s="113">
        <f>SUM(Z13:Z$24)</f>
        <v>136022.92018034618</v>
      </c>
      <c r="AB13" s="106">
        <f t="shared" si="2"/>
        <v>50.358910825769122</v>
      </c>
      <c r="AC13" s="107">
        <f t="shared" si="3"/>
        <v>48.998681623965659</v>
      </c>
      <c r="AD13" s="115">
        <f t="shared" si="16"/>
        <v>97.298930458385883</v>
      </c>
      <c r="AE13" s="107">
        <f t="shared" si="4"/>
        <v>1.3602292018034619</v>
      </c>
      <c r="AF13" s="116">
        <f t="shared" si="17"/>
        <v>2.7010695416141126</v>
      </c>
      <c r="AH13" s="117">
        <f t="shared" si="25"/>
        <v>0</v>
      </c>
      <c r="AI13" s="118">
        <f t="shared" si="18"/>
        <v>0</v>
      </c>
      <c r="AJ13" s="118">
        <f t="shared" si="22"/>
        <v>0</v>
      </c>
      <c r="AK13" s="118">
        <f>SUM(AJ13:AJ$24)/U13/U13</f>
        <v>1.1351657360672416</v>
      </c>
      <c r="AL13" s="118">
        <f t="shared" si="23"/>
        <v>0</v>
      </c>
      <c r="AM13" s="118">
        <f>SUM(AL13:AL$24)/U13/U13</f>
        <v>0.96933218324418735</v>
      </c>
      <c r="AN13" s="118">
        <f t="shared" si="24"/>
        <v>0</v>
      </c>
      <c r="AO13" s="119">
        <f>SUM(AN13:AN$24)/U13/U13</f>
        <v>3.3924535457998582E-2</v>
      </c>
      <c r="AP13" s="106">
        <f t="shared" si="5"/>
        <v>48.270645351344015</v>
      </c>
      <c r="AQ13" s="107">
        <f t="shared" si="6"/>
        <v>52.447176300194229</v>
      </c>
      <c r="AR13" s="107">
        <f t="shared" si="7"/>
        <v>47.068970113104292</v>
      </c>
      <c r="AS13" s="107">
        <f t="shared" si="8"/>
        <v>50.928393134827026</v>
      </c>
      <c r="AT13" s="107">
        <f t="shared" si="9"/>
        <v>0.99922436054029073</v>
      </c>
      <c r="AU13" s="120">
        <f t="shared" si="10"/>
        <v>1.7212340430666329</v>
      </c>
    </row>
    <row r="14" spans="1:47" ht="14.45" customHeight="1" x14ac:dyDescent="0.25">
      <c r="A14" s="75"/>
      <c r="B14" s="99" t="s">
        <v>75</v>
      </c>
      <c r="C14" s="100">
        <v>211</v>
      </c>
      <c r="D14" s="101">
        <v>0</v>
      </c>
      <c r="E14" s="101">
        <v>66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0</v>
      </c>
      <c r="R14" s="109">
        <f t="shared" si="14"/>
        <v>0</v>
      </c>
      <c r="S14" s="110">
        <f t="shared" si="15"/>
        <v>0</v>
      </c>
      <c r="T14" s="111">
        <f t="shared" si="19"/>
        <v>0</v>
      </c>
      <c r="U14" s="112">
        <f t="shared" si="20"/>
        <v>100000</v>
      </c>
      <c r="V14" s="112">
        <f t="shared" si="21"/>
        <v>500000</v>
      </c>
      <c r="W14" s="113">
        <f>SUM(V14:V$24)</f>
        <v>4535891.0825769119</v>
      </c>
      <c r="X14" s="114">
        <f t="shared" si="0"/>
        <v>500000</v>
      </c>
      <c r="Y14" s="112">
        <f>SUM(X14:X$24)</f>
        <v>4399868.162396566</v>
      </c>
      <c r="Z14" s="112">
        <f t="shared" si="1"/>
        <v>0</v>
      </c>
      <c r="AA14" s="113">
        <f>SUM(Z14:Z$24)</f>
        <v>136022.92018034618</v>
      </c>
      <c r="AB14" s="106">
        <f t="shared" si="2"/>
        <v>45.358910825769122</v>
      </c>
      <c r="AC14" s="107">
        <f t="shared" si="3"/>
        <v>43.998681623965659</v>
      </c>
      <c r="AD14" s="115">
        <f t="shared" si="16"/>
        <v>97.001186366603193</v>
      </c>
      <c r="AE14" s="107">
        <f t="shared" si="4"/>
        <v>1.3602292018034619</v>
      </c>
      <c r="AF14" s="116">
        <f t="shared" si="17"/>
        <v>2.998813633396801</v>
      </c>
      <c r="AH14" s="117">
        <f t="shared" si="25"/>
        <v>0</v>
      </c>
      <c r="AI14" s="118">
        <f t="shared" si="18"/>
        <v>0</v>
      </c>
      <c r="AJ14" s="118">
        <f t="shared" si="22"/>
        <v>0</v>
      </c>
      <c r="AK14" s="118">
        <f>SUM(AJ14:AJ$24)/U14/U14</f>
        <v>1.1351657360672416</v>
      </c>
      <c r="AL14" s="118">
        <f t="shared" si="23"/>
        <v>0</v>
      </c>
      <c r="AM14" s="118">
        <f>SUM(AL14:AL$24)/U14/U14</f>
        <v>0.96933218324418735</v>
      </c>
      <c r="AN14" s="118">
        <f t="shared" si="24"/>
        <v>0</v>
      </c>
      <c r="AO14" s="119">
        <f>SUM(AN14:AN$24)/U14/U14</f>
        <v>3.3924535457998582E-2</v>
      </c>
      <c r="AP14" s="106">
        <f t="shared" si="5"/>
        <v>43.270645351344015</v>
      </c>
      <c r="AQ14" s="107">
        <f t="shared" si="6"/>
        <v>47.447176300194229</v>
      </c>
      <c r="AR14" s="107">
        <f t="shared" si="7"/>
        <v>42.068970113104292</v>
      </c>
      <c r="AS14" s="107">
        <f t="shared" si="8"/>
        <v>45.928393134827026</v>
      </c>
      <c r="AT14" s="107">
        <f t="shared" si="9"/>
        <v>0.99922436054029073</v>
      </c>
      <c r="AU14" s="120">
        <f t="shared" si="10"/>
        <v>1.7212340430666329</v>
      </c>
    </row>
    <row r="15" spans="1:47" ht="14.45" customHeight="1" x14ac:dyDescent="0.25">
      <c r="A15" s="75"/>
      <c r="B15" s="99" t="s">
        <v>76</v>
      </c>
      <c r="C15" s="100">
        <v>262</v>
      </c>
      <c r="D15" s="101">
        <v>0</v>
      </c>
      <c r="E15" s="101">
        <v>92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0</v>
      </c>
      <c r="R15" s="109">
        <f t="shared" si="14"/>
        <v>0</v>
      </c>
      <c r="S15" s="110">
        <f t="shared" si="15"/>
        <v>0</v>
      </c>
      <c r="T15" s="111">
        <f t="shared" si="19"/>
        <v>0</v>
      </c>
      <c r="U15" s="112">
        <f t="shared" si="20"/>
        <v>100000</v>
      </c>
      <c r="V15" s="112">
        <f t="shared" si="21"/>
        <v>500000</v>
      </c>
      <c r="W15" s="113">
        <f>SUM(V15:V$24)</f>
        <v>4035891.0825769119</v>
      </c>
      <c r="X15" s="114">
        <f t="shared" si="0"/>
        <v>500000</v>
      </c>
      <c r="Y15" s="112">
        <f>SUM(X15:X$24)</f>
        <v>3899868.162396566</v>
      </c>
      <c r="Z15" s="112">
        <f t="shared" si="1"/>
        <v>0</v>
      </c>
      <c r="AA15" s="113">
        <f>SUM(Z15:Z$24)</f>
        <v>136022.92018034618</v>
      </c>
      <c r="AB15" s="106">
        <f t="shared" si="2"/>
        <v>40.358910825769122</v>
      </c>
      <c r="AC15" s="107">
        <f t="shared" si="3"/>
        <v>38.998681623965659</v>
      </c>
      <c r="AD15" s="115">
        <f t="shared" si="16"/>
        <v>96.629668209641181</v>
      </c>
      <c r="AE15" s="107">
        <f t="shared" si="4"/>
        <v>1.3602292018034619</v>
      </c>
      <c r="AF15" s="116">
        <f t="shared" si="17"/>
        <v>3.3703317903588146</v>
      </c>
      <c r="AH15" s="117">
        <f t="shared" si="25"/>
        <v>0</v>
      </c>
      <c r="AI15" s="118">
        <f t="shared" si="18"/>
        <v>0</v>
      </c>
      <c r="AJ15" s="118">
        <f t="shared" si="22"/>
        <v>0</v>
      </c>
      <c r="AK15" s="118">
        <f>SUM(AJ15:AJ$24)/U15/U15</f>
        <v>1.1351657360672416</v>
      </c>
      <c r="AL15" s="118">
        <f t="shared" si="23"/>
        <v>0</v>
      </c>
      <c r="AM15" s="118">
        <f>SUM(AL15:AL$24)/U15/U15</f>
        <v>0.96933218324418735</v>
      </c>
      <c r="AN15" s="118">
        <f t="shared" si="24"/>
        <v>0</v>
      </c>
      <c r="AO15" s="119">
        <f>SUM(AN15:AN$24)/U15/U15</f>
        <v>3.3924535457998582E-2</v>
      </c>
      <c r="AP15" s="106">
        <f t="shared" si="5"/>
        <v>38.270645351344015</v>
      </c>
      <c r="AQ15" s="107">
        <f t="shared" si="6"/>
        <v>42.447176300194229</v>
      </c>
      <c r="AR15" s="107">
        <f t="shared" si="7"/>
        <v>37.068970113104292</v>
      </c>
      <c r="AS15" s="107">
        <f t="shared" si="8"/>
        <v>40.928393134827026</v>
      </c>
      <c r="AT15" s="107">
        <f t="shared" si="9"/>
        <v>0.99922436054029073</v>
      </c>
      <c r="AU15" s="120">
        <f t="shared" si="10"/>
        <v>1.7212340430666329</v>
      </c>
    </row>
    <row r="16" spans="1:47" ht="14.45" customHeight="1" x14ac:dyDescent="0.25">
      <c r="A16" s="75"/>
      <c r="B16" s="99" t="s">
        <v>77</v>
      </c>
      <c r="C16" s="100">
        <v>293</v>
      </c>
      <c r="D16" s="101">
        <v>0</v>
      </c>
      <c r="E16" s="101">
        <v>98</v>
      </c>
      <c r="F16" s="102">
        <v>0.1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0</v>
      </c>
      <c r="R16" s="109">
        <f t="shared" si="14"/>
        <v>0</v>
      </c>
      <c r="S16" s="110">
        <f t="shared" si="15"/>
        <v>1.0204081632653062E-3</v>
      </c>
      <c r="T16" s="111">
        <f t="shared" si="19"/>
        <v>0</v>
      </c>
      <c r="U16" s="112">
        <f t="shared" si="20"/>
        <v>100000</v>
      </c>
      <c r="V16" s="112">
        <f t="shared" si="21"/>
        <v>500000</v>
      </c>
      <c r="W16" s="113">
        <f>SUM(V16:V$24)</f>
        <v>3535891.0825769119</v>
      </c>
      <c r="X16" s="114">
        <f t="shared" si="0"/>
        <v>499489.79591836734</v>
      </c>
      <c r="Y16" s="112">
        <f>SUM(X16:X$24)</f>
        <v>3399868.162396566</v>
      </c>
      <c r="Z16" s="112">
        <f t="shared" si="1"/>
        <v>510.20408163265313</v>
      </c>
      <c r="AA16" s="113">
        <f>SUM(Z16:Z$24)</f>
        <v>136022.92018034618</v>
      </c>
      <c r="AB16" s="106">
        <f t="shared" si="2"/>
        <v>35.358910825769122</v>
      </c>
      <c r="AC16" s="107">
        <f t="shared" si="3"/>
        <v>33.998681623965659</v>
      </c>
      <c r="AD16" s="115">
        <f t="shared" si="16"/>
        <v>96.153079464166794</v>
      </c>
      <c r="AE16" s="107">
        <f t="shared" si="4"/>
        <v>1.3602292018034619</v>
      </c>
      <c r="AF16" s="116">
        <f t="shared" si="17"/>
        <v>3.846920535833203</v>
      </c>
      <c r="AH16" s="117">
        <f t="shared" si="25"/>
        <v>0</v>
      </c>
      <c r="AI16" s="118">
        <f t="shared" si="18"/>
        <v>1.0401703371894365E-5</v>
      </c>
      <c r="AJ16" s="118">
        <f t="shared" si="22"/>
        <v>0</v>
      </c>
      <c r="AK16" s="118">
        <f>SUM(AJ16:AJ$24)/U16/U16</f>
        <v>1.1351657360672416</v>
      </c>
      <c r="AL16" s="118">
        <f t="shared" si="23"/>
        <v>2600425.8429735913</v>
      </c>
      <c r="AM16" s="118">
        <f>SUM(AL16:AL$24)/U16/U16</f>
        <v>0.96933218324418735</v>
      </c>
      <c r="AN16" s="118">
        <f t="shared" si="24"/>
        <v>2600425.8429735913</v>
      </c>
      <c r="AO16" s="119">
        <f>SUM(AN16:AN$24)/U16/U16</f>
        <v>3.3924535457998582E-2</v>
      </c>
      <c r="AP16" s="106">
        <f t="shared" si="5"/>
        <v>33.270645351344015</v>
      </c>
      <c r="AQ16" s="107">
        <f t="shared" si="6"/>
        <v>37.447176300194229</v>
      </c>
      <c r="AR16" s="107">
        <f t="shared" si="7"/>
        <v>32.068970113104292</v>
      </c>
      <c r="AS16" s="107">
        <f t="shared" si="8"/>
        <v>35.928393134827026</v>
      </c>
      <c r="AT16" s="107">
        <f t="shared" si="9"/>
        <v>0.99922436054029073</v>
      </c>
      <c r="AU16" s="120">
        <f t="shared" si="10"/>
        <v>1.7212340430666329</v>
      </c>
    </row>
    <row r="17" spans="1:47" ht="14.45" customHeight="1" x14ac:dyDescent="0.25">
      <c r="A17" s="75"/>
      <c r="B17" s="99" t="s">
        <v>78</v>
      </c>
      <c r="C17" s="100">
        <v>280</v>
      </c>
      <c r="D17" s="101">
        <v>1</v>
      </c>
      <c r="E17" s="101">
        <v>88</v>
      </c>
      <c r="F17" s="102">
        <v>0.1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3.5714285714285713E-3</v>
      </c>
      <c r="R17" s="109">
        <f t="shared" si="14"/>
        <v>3.6630226751202446E-3</v>
      </c>
      <c r="S17" s="110">
        <f t="shared" si="15"/>
        <v>1.1363636363636365E-3</v>
      </c>
      <c r="T17" s="111">
        <f t="shared" si="19"/>
        <v>1.8162502670956277E-2</v>
      </c>
      <c r="U17" s="112">
        <f t="shared" si="20"/>
        <v>100000</v>
      </c>
      <c r="V17" s="112">
        <f t="shared" si="21"/>
        <v>495833.74938731606</v>
      </c>
      <c r="W17" s="113">
        <f>SUM(V17:V$24)</f>
        <v>3035891.0825769128</v>
      </c>
      <c r="X17" s="114">
        <f t="shared" si="0"/>
        <v>495270.30194483051</v>
      </c>
      <c r="Y17" s="112">
        <f>SUM(X17:X$24)</f>
        <v>2900378.3664781991</v>
      </c>
      <c r="Z17" s="112">
        <f t="shared" si="1"/>
        <v>563.44744248558652</v>
      </c>
      <c r="AA17" s="113">
        <f>SUM(Z17:Z$24)</f>
        <v>135512.71609871351</v>
      </c>
      <c r="AB17" s="106">
        <f t="shared" si="2"/>
        <v>30.358910825769129</v>
      </c>
      <c r="AC17" s="107">
        <f t="shared" si="3"/>
        <v>29.003783664781992</v>
      </c>
      <c r="AD17" s="115">
        <f t="shared" si="16"/>
        <v>95.536311665578978</v>
      </c>
      <c r="AE17" s="107">
        <f t="shared" si="4"/>
        <v>1.3551271609871351</v>
      </c>
      <c r="AF17" s="116">
        <f t="shared" si="17"/>
        <v>4.4636883344210148</v>
      </c>
      <c r="AH17" s="117">
        <f t="shared" si="25"/>
        <v>3.238851204007215E-4</v>
      </c>
      <c r="AI17" s="118">
        <f t="shared" si="18"/>
        <v>1.2898549023290761E-5</v>
      </c>
      <c r="AJ17" s="118">
        <f t="shared" si="22"/>
        <v>2569150465.5297856</v>
      </c>
      <c r="AK17" s="118">
        <f>SUM(AJ17:AJ$24)/U17/U17</f>
        <v>1.1351657360672416</v>
      </c>
      <c r="AL17" s="118">
        <f t="shared" si="23"/>
        <v>2327231952.6414251</v>
      </c>
      <c r="AM17" s="118">
        <f>SUM(AL17:AL$24)/U17/U17</f>
        <v>0.96907214065989</v>
      </c>
      <c r="AN17" s="118">
        <f t="shared" si="24"/>
        <v>9312963.5666265059</v>
      </c>
      <c r="AO17" s="119">
        <f>SUM(AN17:AN$24)/U17/U17</f>
        <v>3.366449287370122E-2</v>
      </c>
      <c r="AP17" s="106">
        <f t="shared" si="5"/>
        <v>28.270645351344022</v>
      </c>
      <c r="AQ17" s="107">
        <f t="shared" si="6"/>
        <v>32.447176300194236</v>
      </c>
      <c r="AR17" s="107">
        <f t="shared" si="7"/>
        <v>27.074331012976554</v>
      </c>
      <c r="AS17" s="107">
        <f t="shared" si="8"/>
        <v>30.933236316587429</v>
      </c>
      <c r="AT17" s="107">
        <f t="shared" si="9"/>
        <v>0.99550859107783451</v>
      </c>
      <c r="AU17" s="120">
        <f t="shared" si="10"/>
        <v>1.7147457308964358</v>
      </c>
    </row>
    <row r="18" spans="1:47" ht="14.45" customHeight="1" x14ac:dyDescent="0.25">
      <c r="A18" s="75"/>
      <c r="B18" s="99" t="s">
        <v>79</v>
      </c>
      <c r="C18" s="100">
        <v>398</v>
      </c>
      <c r="D18" s="101">
        <v>4</v>
      </c>
      <c r="E18" s="101">
        <v>132</v>
      </c>
      <c r="F18" s="102">
        <v>0.2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1.0050251256281407E-2</v>
      </c>
      <c r="R18" s="109">
        <f t="shared" si="14"/>
        <v>9.9764332701759492E-3</v>
      </c>
      <c r="S18" s="110">
        <f t="shared" si="15"/>
        <v>1.5151515151515152E-3</v>
      </c>
      <c r="T18" s="111">
        <f t="shared" si="19"/>
        <v>4.8751242726054335E-2</v>
      </c>
      <c r="U18" s="112">
        <f t="shared" si="20"/>
        <v>98183.749732904369</v>
      </c>
      <c r="V18" s="112">
        <f t="shared" si="21"/>
        <v>479788.68653311551</v>
      </c>
      <c r="W18" s="113">
        <f>SUM(V18:V$24)</f>
        <v>2540057.333189596</v>
      </c>
      <c r="X18" s="114">
        <f t="shared" si="0"/>
        <v>479061.73397776234</v>
      </c>
      <c r="Y18" s="112">
        <f>SUM(X18:X$24)</f>
        <v>2405108.0645333687</v>
      </c>
      <c r="Z18" s="112">
        <f t="shared" si="1"/>
        <v>726.9525553532053</v>
      </c>
      <c r="AA18" s="113">
        <f>SUM(Z18:Z$24)</f>
        <v>134949.26865622794</v>
      </c>
      <c r="AB18" s="106">
        <f t="shared" si="2"/>
        <v>25.870445364935428</v>
      </c>
      <c r="AC18" s="107">
        <f t="shared" si="3"/>
        <v>24.495989113026752</v>
      </c>
      <c r="AD18" s="115">
        <f t="shared" si="16"/>
        <v>94.687156589226703</v>
      </c>
      <c r="AE18" s="107">
        <f t="shared" si="4"/>
        <v>1.3744562519086834</v>
      </c>
      <c r="AF18" s="116">
        <f t="shared" si="17"/>
        <v>5.3128434107733185</v>
      </c>
      <c r="AH18" s="117">
        <f t="shared" si="25"/>
        <v>5.6520434624634608E-4</v>
      </c>
      <c r="AI18" s="118">
        <f t="shared" si="18"/>
        <v>1.1461029023012495E-5</v>
      </c>
      <c r="AJ18" s="118">
        <f t="shared" si="22"/>
        <v>3239752521.97191</v>
      </c>
      <c r="AK18" s="118">
        <f>SUM(AJ18:AJ$24)/U18/U18</f>
        <v>0.91104382953606156</v>
      </c>
      <c r="AL18" s="118">
        <f t="shared" si="23"/>
        <v>2870889552.024735</v>
      </c>
      <c r="AM18" s="118">
        <f>SUM(AL18:AL$24)/U18/U18</f>
        <v>0.76384359397338963</v>
      </c>
      <c r="AN18" s="118">
        <f t="shared" si="24"/>
        <v>13946497.407822784</v>
      </c>
      <c r="AO18" s="119">
        <f>SUM(AN18:AN$24)/U18/U18</f>
        <v>3.3955426467507474E-2</v>
      </c>
      <c r="AP18" s="106">
        <f t="shared" si="5"/>
        <v>23.999652491433466</v>
      </c>
      <c r="AQ18" s="107">
        <f t="shared" si="6"/>
        <v>27.74123823843739</v>
      </c>
      <c r="AR18" s="107">
        <f t="shared" si="7"/>
        <v>22.782985449689114</v>
      </c>
      <c r="AS18" s="107">
        <f t="shared" si="8"/>
        <v>26.20899277636439</v>
      </c>
      <c r="AT18" s="107">
        <f t="shared" si="9"/>
        <v>1.0132870861185004</v>
      </c>
      <c r="AU18" s="120">
        <f t="shared" si="10"/>
        <v>1.7356254176988664</v>
      </c>
    </row>
    <row r="19" spans="1:47" ht="14.45" customHeight="1" x14ac:dyDescent="0.25">
      <c r="A19" s="75"/>
      <c r="B19" s="99" t="s">
        <v>80</v>
      </c>
      <c r="C19" s="100">
        <v>504</v>
      </c>
      <c r="D19" s="101">
        <v>4</v>
      </c>
      <c r="E19" s="101">
        <v>170</v>
      </c>
      <c r="F19" s="102">
        <v>0.6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7.9365079365079361E-3</v>
      </c>
      <c r="R19" s="109">
        <f t="shared" si="14"/>
        <v>7.9341692899983461E-3</v>
      </c>
      <c r="S19" s="110">
        <f t="shared" si="15"/>
        <v>3.529411764705882E-3</v>
      </c>
      <c r="T19" s="111">
        <f t="shared" si="19"/>
        <v>3.8954317643754961E-2</v>
      </c>
      <c r="U19" s="112">
        <f t="shared" si="20"/>
        <v>93397.169917921376</v>
      </c>
      <c r="V19" s="112">
        <f t="shared" si="21"/>
        <v>458551.22206640261</v>
      </c>
      <c r="W19" s="113">
        <f>SUM(V19:V$24)</f>
        <v>2060268.6466564809</v>
      </c>
      <c r="X19" s="114">
        <f t="shared" si="0"/>
        <v>456932.8059885212</v>
      </c>
      <c r="Y19" s="112">
        <f>SUM(X19:X$24)</f>
        <v>1926046.3305556059</v>
      </c>
      <c r="Z19" s="112">
        <f t="shared" si="1"/>
        <v>1618.4160778814207</v>
      </c>
      <c r="AA19" s="113">
        <f>SUM(Z19:Z$24)</f>
        <v>134222.31610087474</v>
      </c>
      <c r="AB19" s="106">
        <f t="shared" si="2"/>
        <v>22.059219229737597</v>
      </c>
      <c r="AC19" s="107">
        <f t="shared" si="3"/>
        <v>20.622105918715096</v>
      </c>
      <c r="AD19" s="115">
        <f t="shared" si="16"/>
        <v>93.485203188492022</v>
      </c>
      <c r="AE19" s="107">
        <f t="shared" si="4"/>
        <v>1.437113311022497</v>
      </c>
      <c r="AF19" s="116">
        <f t="shared" si="17"/>
        <v>6.5147968115079653</v>
      </c>
      <c r="AH19" s="117">
        <f t="shared" si="25"/>
        <v>3.6458201690318774E-4</v>
      </c>
      <c r="AI19" s="118">
        <f t="shared" si="18"/>
        <v>2.0687970690006104E-5</v>
      </c>
      <c r="AJ19" s="118">
        <f t="shared" si="22"/>
        <v>1292922906.9095943</v>
      </c>
      <c r="AK19" s="118">
        <f>SUM(AJ19:AJ$24)/U19/U19</f>
        <v>0.63541607861025573</v>
      </c>
      <c r="AL19" s="118">
        <f t="shared" si="23"/>
        <v>1113777868.6137984</v>
      </c>
      <c r="AM19" s="118">
        <f>SUM(AL19:AL$24)/U19/U19</f>
        <v>0.5150273709166574</v>
      </c>
      <c r="AN19" s="118">
        <f t="shared" si="24"/>
        <v>11368106.672071274</v>
      </c>
      <c r="AO19" s="119">
        <f>SUM(AN19:AN$24)/U19/U19</f>
        <v>3.5926211340521028E-2</v>
      </c>
      <c r="AP19" s="106">
        <f t="shared" si="5"/>
        <v>20.496844624340685</v>
      </c>
      <c r="AQ19" s="107">
        <f t="shared" si="6"/>
        <v>23.621593835134508</v>
      </c>
      <c r="AR19" s="107">
        <f t="shared" si="7"/>
        <v>19.215503932326115</v>
      </c>
      <c r="AS19" s="107">
        <f t="shared" si="8"/>
        <v>22.028707905104078</v>
      </c>
      <c r="AT19" s="107">
        <f t="shared" si="9"/>
        <v>1.0656107760570601</v>
      </c>
      <c r="AU19" s="120">
        <f t="shared" si="10"/>
        <v>1.8086158459879338</v>
      </c>
    </row>
    <row r="20" spans="1:47" ht="14.45" customHeight="1" x14ac:dyDescent="0.25">
      <c r="A20" s="75"/>
      <c r="B20" s="99" t="s">
        <v>81</v>
      </c>
      <c r="C20" s="100">
        <v>557</v>
      </c>
      <c r="D20" s="101">
        <v>12</v>
      </c>
      <c r="E20" s="101">
        <v>186</v>
      </c>
      <c r="F20" s="102">
        <v>5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2.1543985637342909E-2</v>
      </c>
      <c r="R20" s="109">
        <f t="shared" si="14"/>
        <v>2.1135107049046149E-2</v>
      </c>
      <c r="S20" s="110">
        <f t="shared" si="15"/>
        <v>2.6881720430107527E-2</v>
      </c>
      <c r="T20" s="111">
        <f t="shared" si="19"/>
        <v>0.10074624953951662</v>
      </c>
      <c r="U20" s="112">
        <f t="shared" si="20"/>
        <v>89758.946893910907</v>
      </c>
      <c r="V20" s="112">
        <f t="shared" si="21"/>
        <v>427860.49018787843</v>
      </c>
      <c r="W20" s="113">
        <f>SUM(V20:V$24)</f>
        <v>1601717.4245900782</v>
      </c>
      <c r="X20" s="114">
        <f t="shared" si="0"/>
        <v>416358.86410755914</v>
      </c>
      <c r="Y20" s="112">
        <f>SUM(X20:X$24)</f>
        <v>1469113.5245670846</v>
      </c>
      <c r="Z20" s="112">
        <f t="shared" si="1"/>
        <v>11501.626080319313</v>
      </c>
      <c r="AA20" s="113">
        <f>SUM(Z20:Z$24)</f>
        <v>132603.90002299333</v>
      </c>
      <c r="AB20" s="106">
        <f t="shared" si="2"/>
        <v>17.844654822913657</v>
      </c>
      <c r="AC20" s="107">
        <f t="shared" si="3"/>
        <v>16.367321313422703</v>
      </c>
      <c r="AD20" s="115">
        <f t="shared" si="16"/>
        <v>91.721142694259541</v>
      </c>
      <c r="AE20" s="107">
        <f t="shared" si="4"/>
        <v>1.4773335094909514</v>
      </c>
      <c r="AF20" s="116">
        <f t="shared" si="17"/>
        <v>8.2788573057404413</v>
      </c>
      <c r="AH20" s="117">
        <f t="shared" si="25"/>
        <v>7.6060431900023271E-4</v>
      </c>
      <c r="AI20" s="118">
        <f t="shared" si="18"/>
        <v>1.4064028783239283E-4</v>
      </c>
      <c r="AJ20" s="118">
        <f t="shared" si="22"/>
        <v>1741519289.4210644</v>
      </c>
      <c r="AK20" s="118">
        <f>SUM(AJ20:AJ$24)/U20/U20</f>
        <v>0.52749240473319314</v>
      </c>
      <c r="AL20" s="118">
        <f t="shared" si="23"/>
        <v>1459383226.0527616</v>
      </c>
      <c r="AM20" s="118">
        <f>SUM(AL20:AL$24)/U20/U20</f>
        <v>0.41938203283362735</v>
      </c>
      <c r="AN20" s="118">
        <f t="shared" si="24"/>
        <v>40708575.819011383</v>
      </c>
      <c r="AO20" s="119">
        <f>SUM(AN20:AN$24)/U20/U20</f>
        <v>3.7486631019971815E-2</v>
      </c>
      <c r="AP20" s="106">
        <f t="shared" si="5"/>
        <v>16.42113284485254</v>
      </c>
      <c r="AQ20" s="107">
        <f t="shared" si="6"/>
        <v>19.268176800974775</v>
      </c>
      <c r="AR20" s="107">
        <f t="shared" si="7"/>
        <v>15.098030953680826</v>
      </c>
      <c r="AS20" s="107">
        <f t="shared" si="8"/>
        <v>17.63661167316458</v>
      </c>
      <c r="AT20" s="107">
        <f t="shared" si="9"/>
        <v>1.0978488039673642</v>
      </c>
      <c r="AU20" s="120">
        <f t="shared" si="10"/>
        <v>1.8568182150145387</v>
      </c>
    </row>
    <row r="21" spans="1:47" ht="14.45" customHeight="1" x14ac:dyDescent="0.25">
      <c r="A21" s="75"/>
      <c r="B21" s="99" t="s">
        <v>82</v>
      </c>
      <c r="C21" s="100">
        <v>587</v>
      </c>
      <c r="D21" s="101">
        <v>10</v>
      </c>
      <c r="E21" s="101">
        <v>205</v>
      </c>
      <c r="F21" s="102">
        <v>11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1.7035775127768313E-2</v>
      </c>
      <c r="R21" s="109">
        <f t="shared" si="14"/>
        <v>1.7195845849501415E-2</v>
      </c>
      <c r="S21" s="110">
        <f t="shared" si="15"/>
        <v>5.3658536585365853E-2</v>
      </c>
      <c r="T21" s="111">
        <f t="shared" si="19"/>
        <v>8.2638300500259013E-2</v>
      </c>
      <c r="U21" s="112">
        <f t="shared" si="20"/>
        <v>80716.069631732738</v>
      </c>
      <c r="V21" s="112">
        <f t="shared" si="21"/>
        <v>387898.26774472749</v>
      </c>
      <c r="W21" s="113">
        <f>SUM(V21:V$24)</f>
        <v>1173856.9344021997</v>
      </c>
      <c r="X21" s="114">
        <f t="shared" si="0"/>
        <v>367084.21435354697</v>
      </c>
      <c r="Y21" s="112">
        <f>SUM(X21:X$24)</f>
        <v>1052754.6604595257</v>
      </c>
      <c r="Z21" s="112">
        <f t="shared" si="1"/>
        <v>20814.0533911805</v>
      </c>
      <c r="AA21" s="113">
        <f>SUM(Z21:Z$24)</f>
        <v>121102.273942674</v>
      </c>
      <c r="AB21" s="106">
        <f t="shared" si="2"/>
        <v>14.54303882433727</v>
      </c>
      <c r="AC21" s="107">
        <f t="shared" si="3"/>
        <v>13.042689829456778</v>
      </c>
      <c r="AD21" s="115">
        <f t="shared" si="16"/>
        <v>89.683387268624287</v>
      </c>
      <c r="AE21" s="107">
        <f t="shared" si="4"/>
        <v>1.5003489948804918</v>
      </c>
      <c r="AF21" s="116">
        <f t="shared" si="17"/>
        <v>10.316612731375715</v>
      </c>
      <c r="AH21" s="117">
        <f t="shared" si="25"/>
        <v>6.2647444246466464E-4</v>
      </c>
      <c r="AI21" s="118">
        <f t="shared" si="18"/>
        <v>2.4770389286284296E-4</v>
      </c>
      <c r="AJ21" s="118">
        <f t="shared" si="22"/>
        <v>686127279.70636904</v>
      </c>
      <c r="AK21" s="118">
        <f>SUM(AJ21:AJ$24)/U21/U21</f>
        <v>0.38500074850518701</v>
      </c>
      <c r="AL21" s="118">
        <f t="shared" si="23"/>
        <v>575644512.05889499</v>
      </c>
      <c r="AM21" s="118">
        <f>SUM(AL21:AL$24)/U21/U21</f>
        <v>0.2946145955557839</v>
      </c>
      <c r="AN21" s="118">
        <f t="shared" si="24"/>
        <v>46217757.677256122</v>
      </c>
      <c r="AO21" s="119">
        <f>SUM(AN21:AN$24)/U21/U21</f>
        <v>4.0108276333945328E-2</v>
      </c>
      <c r="AP21" s="106">
        <f t="shared" si="5"/>
        <v>13.32688962483191</v>
      </c>
      <c r="AQ21" s="107">
        <f t="shared" si="6"/>
        <v>15.759188023842629</v>
      </c>
      <c r="AR21" s="107">
        <f t="shared" si="7"/>
        <v>11.97883296394944</v>
      </c>
      <c r="AS21" s="107">
        <f t="shared" si="8"/>
        <v>14.106546694964116</v>
      </c>
      <c r="AT21" s="107">
        <f t="shared" si="9"/>
        <v>1.1078187993993234</v>
      </c>
      <c r="AU21" s="120">
        <f t="shared" si="10"/>
        <v>1.8928791903616602</v>
      </c>
    </row>
    <row r="22" spans="1:47" ht="14.45" customHeight="1" x14ac:dyDescent="0.25">
      <c r="A22" s="75"/>
      <c r="B22" s="99" t="s">
        <v>83</v>
      </c>
      <c r="C22" s="100">
        <v>308</v>
      </c>
      <c r="D22" s="101">
        <v>15</v>
      </c>
      <c r="E22" s="101">
        <v>95</v>
      </c>
      <c r="F22" s="102">
        <v>1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4.8701298701298704E-2</v>
      </c>
      <c r="R22" s="109">
        <f t="shared" si="14"/>
        <v>4.7532031066701515E-2</v>
      </c>
      <c r="S22" s="110">
        <f t="shared" si="15"/>
        <v>1.0526315789473684E-2</v>
      </c>
      <c r="T22" s="111">
        <f t="shared" si="19"/>
        <v>0.21378840657093007</v>
      </c>
      <c r="U22" s="112">
        <f t="shared" si="20"/>
        <v>74045.83081430578</v>
      </c>
      <c r="V22" s="112">
        <f t="shared" si="21"/>
        <v>333041.52647709777</v>
      </c>
      <c r="W22" s="113">
        <f>SUM(V22:V$24)</f>
        <v>785958.66665747226</v>
      </c>
      <c r="X22" s="114">
        <f t="shared" si="0"/>
        <v>329535.82619839144</v>
      </c>
      <c r="Y22" s="112">
        <f>SUM(X22:X$24)</f>
        <v>685670.4461059788</v>
      </c>
      <c r="Z22" s="112">
        <f t="shared" si="1"/>
        <v>3505.700278706292</v>
      </c>
      <c r="AA22" s="113">
        <f>SUM(Z22:Z$24)</f>
        <v>100288.2205514935</v>
      </c>
      <c r="AB22" s="106">
        <f t="shared" si="2"/>
        <v>10.614489134824101</v>
      </c>
      <c r="AC22" s="107">
        <f t="shared" si="3"/>
        <v>9.2600817435018374</v>
      </c>
      <c r="AD22" s="115">
        <f t="shared" si="16"/>
        <v>87.240013399432357</v>
      </c>
      <c r="AE22" s="107">
        <f t="shared" si="4"/>
        <v>1.3544073913222627</v>
      </c>
      <c r="AF22" s="116">
        <f t="shared" si="17"/>
        <v>12.759986600567636</v>
      </c>
      <c r="AH22" s="117">
        <f t="shared" si="25"/>
        <v>2.3956120298774335E-3</v>
      </c>
      <c r="AI22" s="118">
        <f t="shared" si="18"/>
        <v>1.0963697331972589E-4</v>
      </c>
      <c r="AJ22" s="118">
        <f t="shared" si="22"/>
        <v>1347608407.0757539</v>
      </c>
      <c r="AK22" s="118">
        <f>SUM(AJ22:AJ$24)/U22/U22</f>
        <v>0.33234658606291007</v>
      </c>
      <c r="AL22" s="118">
        <f t="shared" si="23"/>
        <v>948217476.30741084</v>
      </c>
      <c r="AM22" s="118">
        <f>SUM(AL22:AL$24)/U22/U22</f>
        <v>0.24509337503865194</v>
      </c>
      <c r="AN22" s="118">
        <f t="shared" si="24"/>
        <v>49550601.16987288</v>
      </c>
      <c r="AO22" s="119">
        <f>SUM(AN22:AN$24)/U22/U22</f>
        <v>3.9230249809527877E-2</v>
      </c>
      <c r="AP22" s="106">
        <f t="shared" si="5"/>
        <v>9.484558763066941</v>
      </c>
      <c r="AQ22" s="107">
        <f t="shared" si="6"/>
        <v>11.744419506581261</v>
      </c>
      <c r="AR22" s="107">
        <f t="shared" si="7"/>
        <v>8.2897463841809031</v>
      </c>
      <c r="AS22" s="107">
        <f t="shared" si="8"/>
        <v>10.230417102822772</v>
      </c>
      <c r="AT22" s="107">
        <f t="shared" si="9"/>
        <v>0.96619748976347675</v>
      </c>
      <c r="AU22" s="120">
        <f t="shared" si="10"/>
        <v>1.7426172928810488</v>
      </c>
    </row>
    <row r="23" spans="1:47" ht="14.45" customHeight="1" x14ac:dyDescent="0.25">
      <c r="A23" s="75"/>
      <c r="B23" s="99" t="s">
        <v>84</v>
      </c>
      <c r="C23" s="100">
        <v>311</v>
      </c>
      <c r="D23" s="101">
        <v>19</v>
      </c>
      <c r="E23" s="101">
        <v>102</v>
      </c>
      <c r="F23" s="102">
        <v>13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6.1093247588424437E-2</v>
      </c>
      <c r="R23" s="109">
        <f t="shared" si="14"/>
        <v>6.2034284718435154E-2</v>
      </c>
      <c r="S23" s="110">
        <f t="shared" si="15"/>
        <v>0.12745098039215685</v>
      </c>
      <c r="T23" s="111">
        <f>5*R23/(1+5*(1-O23)*R23)</f>
        <v>0.27036507102326568</v>
      </c>
      <c r="U23" s="112">
        <f t="shared" si="20"/>
        <v>58215.690631294667</v>
      </c>
      <c r="V23" s="112">
        <f>5*U23*((1-T23)+O23*T23)</f>
        <v>253722.42790640311</v>
      </c>
      <c r="W23" s="113">
        <f>SUM(V23:V$24)</f>
        <v>452917.1401803745</v>
      </c>
      <c r="X23" s="114">
        <f t="shared" si="0"/>
        <v>221385.2557222537</v>
      </c>
      <c r="Y23" s="112">
        <f>SUM(X23:X$24)</f>
        <v>356134.6199075873</v>
      </c>
      <c r="Z23" s="112">
        <f t="shared" si="1"/>
        <v>32337.172184149415</v>
      </c>
      <c r="AA23" s="113">
        <f>SUM(Z23:Z$24)</f>
        <v>96782.520272787209</v>
      </c>
      <c r="AB23" s="106">
        <f t="shared" si="2"/>
        <v>7.7799839745764778</v>
      </c>
      <c r="AC23" s="107">
        <f t="shared" si="3"/>
        <v>6.1175022755143971</v>
      </c>
      <c r="AD23" s="115">
        <f t="shared" si="16"/>
        <v>78.631296613273776</v>
      </c>
      <c r="AE23" s="107">
        <f t="shared" si="4"/>
        <v>1.6624816990620808</v>
      </c>
      <c r="AF23" s="116">
        <f t="shared" si="17"/>
        <v>21.368703386726217</v>
      </c>
      <c r="AH23" s="117">
        <f>IF(D23=0,0,T23*T23*(1-T23)/D23)</f>
        <v>2.8070696101958753E-3</v>
      </c>
      <c r="AI23" s="118">
        <f t="shared" si="18"/>
        <v>1.0902669410709305E-3</v>
      </c>
      <c r="AJ23" s="118">
        <f t="shared" si="22"/>
        <v>474576490.05793762</v>
      </c>
      <c r="AK23" s="118">
        <f>SUM(AJ23:AJ$24)/U23/U23</f>
        <v>0.14003161963881267</v>
      </c>
      <c r="AL23" s="118">
        <f t="shared" si="23"/>
        <v>331724100.66717911</v>
      </c>
      <c r="AM23" s="118">
        <f>SUM(AL23:AL$24)/U23/U23</f>
        <v>0.11672146387899665</v>
      </c>
      <c r="AN23" s="118">
        <f t="shared" si="24"/>
        <v>101687708.1916568</v>
      </c>
      <c r="AO23" s="119">
        <f>SUM(AN23:AN$24)/U23/U23</f>
        <v>4.8845432745881746E-2</v>
      </c>
      <c r="AP23" s="106">
        <f t="shared" si="5"/>
        <v>7.0465363145458095</v>
      </c>
      <c r="AQ23" s="107">
        <f t="shared" si="6"/>
        <v>8.5134316346071461</v>
      </c>
      <c r="AR23" s="107">
        <f t="shared" si="7"/>
        <v>5.4478776227143726</v>
      </c>
      <c r="AS23" s="107">
        <f t="shared" si="8"/>
        <v>6.7871269283144215</v>
      </c>
      <c r="AT23" s="107">
        <f t="shared" si="9"/>
        <v>1.2293020429878609</v>
      </c>
      <c r="AU23" s="120">
        <f t="shared" si="10"/>
        <v>2.0956613551363006</v>
      </c>
    </row>
    <row r="24" spans="1:47" ht="14.45" customHeight="1" x14ac:dyDescent="0.25">
      <c r="A24" s="51"/>
      <c r="B24" s="121" t="s">
        <v>85</v>
      </c>
      <c r="C24" s="122">
        <v>378</v>
      </c>
      <c r="D24" s="123">
        <v>72</v>
      </c>
      <c r="E24" s="123">
        <v>136</v>
      </c>
      <c r="F24" s="124">
        <v>44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0.19047619047619047</v>
      </c>
      <c r="R24" s="131">
        <f t="shared" si="14"/>
        <v>0.21323960266914457</v>
      </c>
      <c r="S24" s="132">
        <f t="shared" si="15"/>
        <v>0.3235294117647059</v>
      </c>
      <c r="T24" s="128">
        <v>1</v>
      </c>
      <c r="U24" s="133">
        <f>U23*(1-T23)</f>
        <v>42476.201299096225</v>
      </c>
      <c r="V24" s="133">
        <f>U24/R24</f>
        <v>199194.71227397135</v>
      </c>
      <c r="W24" s="134">
        <f>SUM(V24:V$24)</f>
        <v>199194.71227397135</v>
      </c>
      <c r="X24" s="128">
        <f t="shared" si="0"/>
        <v>134749.36418533357</v>
      </c>
      <c r="Y24" s="133">
        <f>SUM(X24:X$24)</f>
        <v>134749.36418533357</v>
      </c>
      <c r="Z24" s="133">
        <f t="shared" si="1"/>
        <v>64445.348088637795</v>
      </c>
      <c r="AA24" s="134">
        <f>SUM(Z24:Z$24)</f>
        <v>64445.348088637795</v>
      </c>
      <c r="AB24" s="135">
        <f t="shared" si="2"/>
        <v>4.6895604169342153</v>
      </c>
      <c r="AC24" s="129">
        <f t="shared" si="3"/>
        <v>3.1723496938084401</v>
      </c>
      <c r="AD24" s="136">
        <f t="shared" si="16"/>
        <v>67.64705882352942</v>
      </c>
      <c r="AE24" s="129">
        <f t="shared" si="4"/>
        <v>1.5172107231257757</v>
      </c>
      <c r="AF24" s="137">
        <f t="shared" si="17"/>
        <v>32.352941176470587</v>
      </c>
      <c r="AH24" s="138">
        <f>0</f>
        <v>0</v>
      </c>
      <c r="AI24" s="139">
        <f t="shared" si="18"/>
        <v>1.6092509668227154E-3</v>
      </c>
      <c r="AJ24" s="139">
        <v>0</v>
      </c>
      <c r="AK24" s="139">
        <f>(1-R24)/R24/R24/D24</f>
        <v>0.24031134009919441</v>
      </c>
      <c r="AL24" s="139">
        <f>V24*V24*AI24</f>
        <v>63852718.232694447</v>
      </c>
      <c r="AM24" s="139">
        <f>(1-S24)*(1-S24)*(1-R24)/R24/R24/D24+AI24/R24/R24</f>
        <v>0.14536007282228097</v>
      </c>
      <c r="AN24" s="139">
        <f>V24*V24*AI24</f>
        <v>63852718.232694447</v>
      </c>
      <c r="AO24" s="140">
        <f>S24*S24*(1-R24)/R24/R24/D24+AI24/R24/R24</f>
        <v>6.0544305728447642E-2</v>
      </c>
      <c r="AP24" s="135">
        <f t="shared" si="5"/>
        <v>3.7287378297074865</v>
      </c>
      <c r="AQ24" s="129">
        <f t="shared" si="6"/>
        <v>5.6503830041609442</v>
      </c>
      <c r="AR24" s="129">
        <f t="shared" si="7"/>
        <v>2.4250778184149695</v>
      </c>
      <c r="AS24" s="129">
        <f t="shared" si="8"/>
        <v>3.9196215692019107</v>
      </c>
      <c r="AT24" s="129">
        <f t="shared" si="9"/>
        <v>1.0349379736505389</v>
      </c>
      <c r="AU24" s="141">
        <f t="shared" si="10"/>
        <v>1.9994834726010124</v>
      </c>
    </row>
    <row r="25" spans="1:47" ht="14.45" customHeight="1" x14ac:dyDescent="0.15">
      <c r="A25" s="75" t="s">
        <v>86</v>
      </c>
      <c r="B25" s="76" t="s">
        <v>68</v>
      </c>
      <c r="C25" s="142">
        <v>165</v>
      </c>
      <c r="D25" s="78">
        <v>0</v>
      </c>
      <c r="E25" s="78">
        <v>54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8715166.6281198729</v>
      </c>
      <c r="X25" s="153">
        <f t="shared" si="0"/>
        <v>500000</v>
      </c>
      <c r="Y25" s="151">
        <f>SUM(X25:X$42)</f>
        <v>8412228.2212458439</v>
      </c>
      <c r="Z25" s="151">
        <f t="shared" si="1"/>
        <v>0</v>
      </c>
      <c r="AA25" s="152">
        <f>SUM(Z25:Z$42)</f>
        <v>302938.40687402809</v>
      </c>
      <c r="AB25" s="146">
        <f t="shared" si="2"/>
        <v>87.151666281198729</v>
      </c>
      <c r="AC25" s="147">
        <f t="shared" si="3"/>
        <v>84.122282212458444</v>
      </c>
      <c r="AD25" s="93">
        <f t="shared" si="16"/>
        <v>96.524009008656421</v>
      </c>
      <c r="AE25" s="147">
        <f t="shared" si="4"/>
        <v>3.0293840687402809</v>
      </c>
      <c r="AF25" s="94">
        <f t="shared" si="17"/>
        <v>3.4759909913435716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0.72157373939497771</v>
      </c>
      <c r="AL25" s="96">
        <f>U25*U25*((1-O25)*5*(1-S25)+AC26)^2*AH25+V25*V25*AI25</f>
        <v>0</v>
      </c>
      <c r="AM25" s="96">
        <f>SUM(AL25:AL$42)/U25/U25</f>
        <v>0.54146865377626119</v>
      </c>
      <c r="AN25" s="96">
        <f>U25*U25*((1-O25)*5*S25+AE26)^2*AH25+V25*V25*AI25</f>
        <v>0</v>
      </c>
      <c r="AO25" s="97">
        <f>SUM(AN25:AN$42)/U25/U25</f>
        <v>6.693240078653917E-2</v>
      </c>
      <c r="AP25" s="146">
        <f t="shared" si="5"/>
        <v>85.486734547685387</v>
      </c>
      <c r="AQ25" s="147">
        <f t="shared" si="6"/>
        <v>88.816598014712071</v>
      </c>
      <c r="AR25" s="147">
        <f t="shared" si="7"/>
        <v>82.680024960666344</v>
      </c>
      <c r="AS25" s="147">
        <f t="shared" si="8"/>
        <v>85.564539464250544</v>
      </c>
      <c r="AT25" s="147">
        <f t="shared" si="9"/>
        <v>2.5223066477663543</v>
      </c>
      <c r="AU25" s="154">
        <f t="shared" si="10"/>
        <v>3.5364614897142075</v>
      </c>
    </row>
    <row r="26" spans="1:47" ht="14.45" customHeight="1" x14ac:dyDescent="0.15">
      <c r="A26" s="155"/>
      <c r="B26" s="99" t="s">
        <v>69</v>
      </c>
      <c r="C26" s="142">
        <v>165</v>
      </c>
      <c r="D26" s="101">
        <v>0</v>
      </c>
      <c r="E26" s="101">
        <v>55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8215166.628119872</v>
      </c>
      <c r="X26" s="114">
        <f t="shared" si="0"/>
        <v>500000</v>
      </c>
      <c r="Y26" s="112">
        <f>SUM(X26:X$42)</f>
        <v>7912228.2212458448</v>
      </c>
      <c r="Z26" s="112">
        <f t="shared" si="1"/>
        <v>0</v>
      </c>
      <c r="AA26" s="113">
        <f>SUM(Z26:Z$42)</f>
        <v>302938.40687402809</v>
      </c>
      <c r="AB26" s="106">
        <f t="shared" si="2"/>
        <v>82.151666281198715</v>
      </c>
      <c r="AC26" s="107">
        <f t="shared" si="3"/>
        <v>79.122282212458444</v>
      </c>
      <c r="AD26" s="115">
        <f t="shared" si="16"/>
        <v>96.312449636297188</v>
      </c>
      <c r="AE26" s="107">
        <f t="shared" si="4"/>
        <v>3.0293840687402809</v>
      </c>
      <c r="AF26" s="116">
        <f t="shared" si="17"/>
        <v>3.6875503637028331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0.72157373939497771</v>
      </c>
      <c r="AL26" s="118">
        <f>U26*U26*((1-O26)*5*(1-S26)+AC27)^2*AH26+V26*V26*AI26</f>
        <v>0</v>
      </c>
      <c r="AM26" s="118">
        <f>SUM(AL26:AL$42)/U26/U26</f>
        <v>0.54146865377626119</v>
      </c>
      <c r="AN26" s="118">
        <f>U26*U26*((1-O26)*5*S26+AE27)^2*AH26+V26*V26*AI26</f>
        <v>0</v>
      </c>
      <c r="AO26" s="119">
        <f>SUM(AN26:AN$42)/U26/U26</f>
        <v>6.693240078653917E-2</v>
      </c>
      <c r="AP26" s="106">
        <f t="shared" si="5"/>
        <v>80.486734547685373</v>
      </c>
      <c r="AQ26" s="107">
        <f t="shared" si="6"/>
        <v>83.816598014712056</v>
      </c>
      <c r="AR26" s="107">
        <f t="shared" si="7"/>
        <v>77.680024960666344</v>
      </c>
      <c r="AS26" s="107">
        <f t="shared" si="8"/>
        <v>80.564539464250544</v>
      </c>
      <c r="AT26" s="107">
        <f t="shared" si="9"/>
        <v>2.5223066477663543</v>
      </c>
      <c r="AU26" s="120">
        <f t="shared" si="10"/>
        <v>3.5364614897142075</v>
      </c>
    </row>
    <row r="27" spans="1:47" ht="14.45" customHeight="1" x14ac:dyDescent="0.15">
      <c r="A27" s="155"/>
      <c r="B27" s="99" t="s">
        <v>70</v>
      </c>
      <c r="C27" s="142">
        <v>229</v>
      </c>
      <c r="D27" s="101">
        <v>0</v>
      </c>
      <c r="E27" s="101">
        <v>75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7715166.628119872</v>
      </c>
      <c r="X27" s="114">
        <f t="shared" si="0"/>
        <v>500000</v>
      </c>
      <c r="Y27" s="112">
        <f>SUM(X27:X$42)</f>
        <v>7412228.2212458458</v>
      </c>
      <c r="Z27" s="112">
        <f t="shared" si="1"/>
        <v>0</v>
      </c>
      <c r="AA27" s="113">
        <f>SUM(Z27:Z$42)</f>
        <v>302938.40687402809</v>
      </c>
      <c r="AB27" s="106">
        <f t="shared" si="2"/>
        <v>77.151666281198715</v>
      </c>
      <c r="AC27" s="107">
        <f t="shared" si="3"/>
        <v>74.122282212458458</v>
      </c>
      <c r="AD27" s="115">
        <f t="shared" si="16"/>
        <v>96.073469032154279</v>
      </c>
      <c r="AE27" s="107">
        <f t="shared" si="4"/>
        <v>3.0293840687402809</v>
      </c>
      <c r="AF27" s="116">
        <f t="shared" si="17"/>
        <v>3.9265309678457574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0.72157373939497771</v>
      </c>
      <c r="AL27" s="118">
        <f t="shared" ref="AL27:AL40" si="33">U27*U27*((1-O27)*5*(1-S27)+AC28)^2*AH27+V27*V27*AI27</f>
        <v>0</v>
      </c>
      <c r="AM27" s="118">
        <f>SUM(AL27:AL$42)/U27/U27</f>
        <v>0.54146865377626119</v>
      </c>
      <c r="AN27" s="118">
        <f t="shared" ref="AN27:AN40" si="34">U27*U27*((1-O27)*5*S27+AE28)^2*AH27+V27*V27*AI27</f>
        <v>0</v>
      </c>
      <c r="AO27" s="119">
        <f>SUM(AN27:AN$42)/U27/U27</f>
        <v>6.693240078653917E-2</v>
      </c>
      <c r="AP27" s="106">
        <f t="shared" si="5"/>
        <v>75.486734547685373</v>
      </c>
      <c r="AQ27" s="107">
        <f t="shared" si="6"/>
        <v>78.816598014712056</v>
      </c>
      <c r="AR27" s="107">
        <f t="shared" si="7"/>
        <v>72.680024960666358</v>
      </c>
      <c r="AS27" s="107">
        <f t="shared" si="8"/>
        <v>75.564539464250558</v>
      </c>
      <c r="AT27" s="107">
        <f t="shared" si="9"/>
        <v>2.5223066477663543</v>
      </c>
      <c r="AU27" s="120">
        <f t="shared" si="10"/>
        <v>3.5364614897142075</v>
      </c>
    </row>
    <row r="28" spans="1:47" ht="14.45" customHeight="1" x14ac:dyDescent="0.15">
      <c r="A28" s="155"/>
      <c r="B28" s="99" t="s">
        <v>71</v>
      </c>
      <c r="C28" s="142">
        <v>149</v>
      </c>
      <c r="D28" s="101">
        <v>0</v>
      </c>
      <c r="E28" s="101">
        <v>48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7215166.628119872</v>
      </c>
      <c r="X28" s="114">
        <f t="shared" si="0"/>
        <v>500000</v>
      </c>
      <c r="Y28" s="112">
        <f>SUM(X28:X$42)</f>
        <v>6912228.2212458448</v>
      </c>
      <c r="Z28" s="112">
        <f t="shared" si="1"/>
        <v>0</v>
      </c>
      <c r="AA28" s="113">
        <f>SUM(Z28:Z$42)</f>
        <v>302938.40687402809</v>
      </c>
      <c r="AB28" s="106">
        <f t="shared" si="2"/>
        <v>72.151666281198715</v>
      </c>
      <c r="AC28" s="107">
        <f t="shared" si="3"/>
        <v>69.122282212458444</v>
      </c>
      <c r="AD28" s="115">
        <f t="shared" si="16"/>
        <v>95.801366448095919</v>
      </c>
      <c r="AE28" s="107">
        <f t="shared" si="4"/>
        <v>3.0293840687402809</v>
      </c>
      <c r="AF28" s="116">
        <f t="shared" si="17"/>
        <v>4.1986335519040923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0.72157373939497771</v>
      </c>
      <c r="AL28" s="118">
        <f t="shared" si="33"/>
        <v>0</v>
      </c>
      <c r="AM28" s="118">
        <f>SUM(AL28:AL$42)/U28/U28</f>
        <v>0.54146865377626119</v>
      </c>
      <c r="AN28" s="118">
        <f t="shared" si="34"/>
        <v>0</v>
      </c>
      <c r="AO28" s="119">
        <f>SUM(AN28:AN$42)/U28/U28</f>
        <v>6.693240078653917E-2</v>
      </c>
      <c r="AP28" s="106">
        <f t="shared" si="5"/>
        <v>70.486734547685373</v>
      </c>
      <c r="AQ28" s="107">
        <f t="shared" si="6"/>
        <v>73.816598014712056</v>
      </c>
      <c r="AR28" s="107">
        <f t="shared" si="7"/>
        <v>67.680024960666344</v>
      </c>
      <c r="AS28" s="107">
        <f t="shared" si="8"/>
        <v>70.564539464250544</v>
      </c>
      <c r="AT28" s="107">
        <f t="shared" si="9"/>
        <v>2.5223066477663543</v>
      </c>
      <c r="AU28" s="120">
        <f t="shared" si="10"/>
        <v>3.5364614897142075</v>
      </c>
    </row>
    <row r="29" spans="1:47" ht="14.45" customHeight="1" x14ac:dyDescent="0.15">
      <c r="A29" s="155"/>
      <c r="B29" s="99" t="s">
        <v>72</v>
      </c>
      <c r="C29" s="142">
        <v>50</v>
      </c>
      <c r="D29" s="101">
        <v>0</v>
      </c>
      <c r="E29" s="101">
        <v>18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100000</v>
      </c>
      <c r="V29" s="112">
        <f t="shared" si="30"/>
        <v>500000</v>
      </c>
      <c r="W29" s="113">
        <f>SUM(V29:V$42)</f>
        <v>6715166.628119872</v>
      </c>
      <c r="X29" s="114">
        <f t="shared" si="0"/>
        <v>500000</v>
      </c>
      <c r="Y29" s="112">
        <f>SUM(X29:X$42)</f>
        <v>6412228.2212458448</v>
      </c>
      <c r="Z29" s="112">
        <f t="shared" si="1"/>
        <v>0</v>
      </c>
      <c r="AA29" s="113">
        <f>SUM(Z29:Z$42)</f>
        <v>302938.40687402809</v>
      </c>
      <c r="AB29" s="106">
        <f t="shared" si="2"/>
        <v>67.151666281198715</v>
      </c>
      <c r="AC29" s="107">
        <f t="shared" si="3"/>
        <v>64.122282212458444</v>
      </c>
      <c r="AD29" s="115">
        <f t="shared" si="16"/>
        <v>95.488743263563009</v>
      </c>
      <c r="AE29" s="107">
        <f t="shared" si="4"/>
        <v>3.0293840687402809</v>
      </c>
      <c r="AF29" s="116">
        <f t="shared" si="17"/>
        <v>4.5112567364370149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0.72157373939497771</v>
      </c>
      <c r="AL29" s="118">
        <f t="shared" si="33"/>
        <v>0</v>
      </c>
      <c r="AM29" s="118">
        <f>SUM(AL29:AL$42)/U29/U29</f>
        <v>0.54146865377626119</v>
      </c>
      <c r="AN29" s="118">
        <f t="shared" si="34"/>
        <v>0</v>
      </c>
      <c r="AO29" s="119">
        <f>SUM(AN29:AN$42)/U29/U29</f>
        <v>6.693240078653917E-2</v>
      </c>
      <c r="AP29" s="106">
        <f t="shared" si="5"/>
        <v>65.486734547685373</v>
      </c>
      <c r="AQ29" s="107">
        <f t="shared" si="6"/>
        <v>68.816598014712056</v>
      </c>
      <c r="AR29" s="107">
        <f t="shared" si="7"/>
        <v>62.680024960666351</v>
      </c>
      <c r="AS29" s="107">
        <f t="shared" si="8"/>
        <v>65.564539464250544</v>
      </c>
      <c r="AT29" s="107">
        <f t="shared" si="9"/>
        <v>2.5223066477663543</v>
      </c>
      <c r="AU29" s="120">
        <f t="shared" si="10"/>
        <v>3.5364614897142075</v>
      </c>
    </row>
    <row r="30" spans="1:47" ht="14.45" customHeight="1" x14ac:dyDescent="0.15">
      <c r="A30" s="155"/>
      <c r="B30" s="99" t="s">
        <v>73</v>
      </c>
      <c r="C30" s="142">
        <v>91</v>
      </c>
      <c r="D30" s="101">
        <v>0</v>
      </c>
      <c r="E30" s="101">
        <v>31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100000</v>
      </c>
      <c r="V30" s="112">
        <f t="shared" si="30"/>
        <v>500000</v>
      </c>
      <c r="W30" s="113">
        <f>SUM(V30:V$42)</f>
        <v>6215166.628119872</v>
      </c>
      <c r="X30" s="114">
        <f t="shared" si="0"/>
        <v>500000</v>
      </c>
      <c r="Y30" s="112">
        <f>SUM(X30:X$42)</f>
        <v>5912228.2212458439</v>
      </c>
      <c r="Z30" s="112">
        <f t="shared" si="1"/>
        <v>0</v>
      </c>
      <c r="AA30" s="113">
        <f>SUM(Z30:Z$42)</f>
        <v>302938.40687402809</v>
      </c>
      <c r="AB30" s="106">
        <f t="shared" si="2"/>
        <v>62.151666281198722</v>
      </c>
      <c r="AC30" s="107">
        <f t="shared" si="3"/>
        <v>59.122282212458437</v>
      </c>
      <c r="AD30" s="115">
        <f t="shared" si="16"/>
        <v>95.125820030256065</v>
      </c>
      <c r="AE30" s="107">
        <f t="shared" si="4"/>
        <v>3.0293840687402809</v>
      </c>
      <c r="AF30" s="116">
        <f t="shared" si="17"/>
        <v>4.8741799697439312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0.72157373939497771</v>
      </c>
      <c r="AL30" s="118">
        <f t="shared" si="33"/>
        <v>0</v>
      </c>
      <c r="AM30" s="118">
        <f>SUM(AL30:AL$42)/U30/U30</f>
        <v>0.54146865377626119</v>
      </c>
      <c r="AN30" s="118">
        <f t="shared" si="34"/>
        <v>0</v>
      </c>
      <c r="AO30" s="119">
        <f>SUM(AN30:AN$42)/U30/U30</f>
        <v>6.693240078653917E-2</v>
      </c>
      <c r="AP30" s="106">
        <f t="shared" si="5"/>
        <v>60.48673454768538</v>
      </c>
      <c r="AQ30" s="107">
        <f t="shared" si="6"/>
        <v>63.816598014712064</v>
      </c>
      <c r="AR30" s="107">
        <f t="shared" si="7"/>
        <v>57.680024960666344</v>
      </c>
      <c r="AS30" s="107">
        <f t="shared" si="8"/>
        <v>60.564539464250529</v>
      </c>
      <c r="AT30" s="107">
        <f t="shared" si="9"/>
        <v>2.5223066477663543</v>
      </c>
      <c r="AU30" s="120">
        <f t="shared" si="10"/>
        <v>3.5364614897142075</v>
      </c>
    </row>
    <row r="31" spans="1:47" ht="14.45" customHeight="1" x14ac:dyDescent="0.15">
      <c r="A31" s="155"/>
      <c r="B31" s="99" t="s">
        <v>74</v>
      </c>
      <c r="C31" s="142">
        <v>153</v>
      </c>
      <c r="D31" s="101">
        <v>0</v>
      </c>
      <c r="E31" s="101">
        <v>51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100000</v>
      </c>
      <c r="V31" s="112">
        <f t="shared" si="30"/>
        <v>500000</v>
      </c>
      <c r="W31" s="113">
        <f>SUM(V31:V$42)</f>
        <v>5715166.628119872</v>
      </c>
      <c r="X31" s="114">
        <f t="shared" si="0"/>
        <v>500000</v>
      </c>
      <c r="Y31" s="112">
        <f>SUM(X31:X$42)</f>
        <v>5412228.2212458448</v>
      </c>
      <c r="Z31" s="112">
        <f t="shared" si="1"/>
        <v>0</v>
      </c>
      <c r="AA31" s="113">
        <f>SUM(Z31:Z$42)</f>
        <v>302938.40687402809</v>
      </c>
      <c r="AB31" s="106">
        <f t="shared" si="2"/>
        <v>57.151666281198722</v>
      </c>
      <c r="AC31" s="107">
        <f t="shared" si="3"/>
        <v>54.122282212458451</v>
      </c>
      <c r="AD31" s="115">
        <f t="shared" si="16"/>
        <v>94.699395020549289</v>
      </c>
      <c r="AE31" s="107">
        <f t="shared" si="4"/>
        <v>3.0293840687402809</v>
      </c>
      <c r="AF31" s="116">
        <f t="shared" si="17"/>
        <v>5.3006049794507257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0.72157373939497771</v>
      </c>
      <c r="AL31" s="118">
        <f t="shared" si="33"/>
        <v>0</v>
      </c>
      <c r="AM31" s="118">
        <f>SUM(AL31:AL$42)/U31/U31</f>
        <v>0.54146865377626119</v>
      </c>
      <c r="AN31" s="118">
        <f t="shared" si="34"/>
        <v>0</v>
      </c>
      <c r="AO31" s="119">
        <f>SUM(AN31:AN$42)/U31/U31</f>
        <v>6.693240078653917E-2</v>
      </c>
      <c r="AP31" s="106">
        <f t="shared" si="5"/>
        <v>55.48673454768538</v>
      </c>
      <c r="AQ31" s="107">
        <f t="shared" si="6"/>
        <v>58.816598014712064</v>
      </c>
      <c r="AR31" s="107">
        <f t="shared" si="7"/>
        <v>52.680024960666358</v>
      </c>
      <c r="AS31" s="107">
        <f t="shared" si="8"/>
        <v>55.564539464250544</v>
      </c>
      <c r="AT31" s="107">
        <f t="shared" si="9"/>
        <v>2.5223066477663543</v>
      </c>
      <c r="AU31" s="120">
        <f t="shared" si="10"/>
        <v>3.5364614897142075</v>
      </c>
    </row>
    <row r="32" spans="1:47" ht="14.45" customHeight="1" x14ac:dyDescent="0.15">
      <c r="A32" s="155"/>
      <c r="B32" s="99" t="s">
        <v>75</v>
      </c>
      <c r="C32" s="142">
        <v>234</v>
      </c>
      <c r="D32" s="101">
        <v>0</v>
      </c>
      <c r="E32" s="101">
        <v>76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0</v>
      </c>
      <c r="R32" s="109">
        <f t="shared" si="14"/>
        <v>0</v>
      </c>
      <c r="S32" s="110">
        <f t="shared" si="15"/>
        <v>0</v>
      </c>
      <c r="T32" s="111">
        <f t="shared" si="28"/>
        <v>0</v>
      </c>
      <c r="U32" s="112">
        <f t="shared" si="29"/>
        <v>100000</v>
      </c>
      <c r="V32" s="112">
        <f t="shared" si="30"/>
        <v>500000</v>
      </c>
      <c r="W32" s="113">
        <f>SUM(V32:V$42)</f>
        <v>5215166.628119872</v>
      </c>
      <c r="X32" s="114">
        <f t="shared" si="0"/>
        <v>500000</v>
      </c>
      <c r="Y32" s="112">
        <f>SUM(X32:X$42)</f>
        <v>4912228.2212458439</v>
      </c>
      <c r="Z32" s="112">
        <f t="shared" si="1"/>
        <v>0</v>
      </c>
      <c r="AA32" s="113">
        <f>SUM(Z32:Z$42)</f>
        <v>302938.40687402809</v>
      </c>
      <c r="AB32" s="106">
        <f t="shared" si="2"/>
        <v>52.151666281198722</v>
      </c>
      <c r="AC32" s="107">
        <f t="shared" si="3"/>
        <v>49.122282212458437</v>
      </c>
      <c r="AD32" s="115">
        <f t="shared" si="16"/>
        <v>94.191203685792075</v>
      </c>
      <c r="AE32" s="107">
        <f t="shared" si="4"/>
        <v>3.0293840687402809</v>
      </c>
      <c r="AF32" s="116">
        <f t="shared" si="17"/>
        <v>5.8087963142079104</v>
      </c>
      <c r="AH32" s="117">
        <f t="shared" si="31"/>
        <v>0</v>
      </c>
      <c r="AI32" s="118">
        <f t="shared" si="18"/>
        <v>0</v>
      </c>
      <c r="AJ32" s="118">
        <f t="shared" si="32"/>
        <v>0</v>
      </c>
      <c r="AK32" s="118">
        <f>SUM(AJ32:AJ$42)/U32/U32</f>
        <v>0.72157373939497771</v>
      </c>
      <c r="AL32" s="118">
        <f t="shared" si="33"/>
        <v>0</v>
      </c>
      <c r="AM32" s="118">
        <f>SUM(AL32:AL$42)/U32/U32</f>
        <v>0.54146865377626119</v>
      </c>
      <c r="AN32" s="118">
        <f t="shared" si="34"/>
        <v>0</v>
      </c>
      <c r="AO32" s="119">
        <f>SUM(AN32:AN$42)/U32/U32</f>
        <v>6.693240078653917E-2</v>
      </c>
      <c r="AP32" s="106">
        <f t="shared" si="5"/>
        <v>50.48673454768538</v>
      </c>
      <c r="AQ32" s="107">
        <f t="shared" si="6"/>
        <v>53.816598014712064</v>
      </c>
      <c r="AR32" s="107">
        <f t="shared" si="7"/>
        <v>47.680024960666344</v>
      </c>
      <c r="AS32" s="107">
        <f t="shared" si="8"/>
        <v>50.564539464250529</v>
      </c>
      <c r="AT32" s="107">
        <f t="shared" si="9"/>
        <v>2.5223066477663543</v>
      </c>
      <c r="AU32" s="120">
        <f t="shared" si="10"/>
        <v>3.5364614897142075</v>
      </c>
    </row>
    <row r="33" spans="1:47" ht="14.45" customHeight="1" x14ac:dyDescent="0.15">
      <c r="A33" s="155"/>
      <c r="B33" s="99" t="s">
        <v>76</v>
      </c>
      <c r="C33" s="142">
        <v>210</v>
      </c>
      <c r="D33" s="101">
        <v>0</v>
      </c>
      <c r="E33" s="101">
        <v>72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0</v>
      </c>
      <c r="R33" s="109">
        <f t="shared" si="14"/>
        <v>0</v>
      </c>
      <c r="S33" s="110">
        <f t="shared" si="15"/>
        <v>0</v>
      </c>
      <c r="T33" s="111">
        <f t="shared" si="28"/>
        <v>0</v>
      </c>
      <c r="U33" s="112">
        <f t="shared" si="29"/>
        <v>100000</v>
      </c>
      <c r="V33" s="112">
        <f t="shared" si="30"/>
        <v>500000</v>
      </c>
      <c r="W33" s="113">
        <f>SUM(V33:V$42)</f>
        <v>4715166.628119872</v>
      </c>
      <c r="X33" s="114">
        <f t="shared" si="0"/>
        <v>500000</v>
      </c>
      <c r="Y33" s="112">
        <f>SUM(X33:X$42)</f>
        <v>4412228.2212458439</v>
      </c>
      <c r="Z33" s="112">
        <f t="shared" si="1"/>
        <v>0</v>
      </c>
      <c r="AA33" s="113">
        <f>SUM(Z33:Z$42)</f>
        <v>302938.40687402809</v>
      </c>
      <c r="AB33" s="106">
        <f t="shared" si="2"/>
        <v>47.151666281198722</v>
      </c>
      <c r="AC33" s="107">
        <f t="shared" si="3"/>
        <v>44.122282212458437</v>
      </c>
      <c r="AD33" s="115">
        <f t="shared" si="16"/>
        <v>93.575234328572975</v>
      </c>
      <c r="AE33" s="107">
        <f t="shared" si="4"/>
        <v>3.0293840687402809</v>
      </c>
      <c r="AF33" s="116">
        <f t="shared" si="17"/>
        <v>6.4247656714270116</v>
      </c>
      <c r="AH33" s="117">
        <f t="shared" si="31"/>
        <v>0</v>
      </c>
      <c r="AI33" s="118">
        <f t="shared" si="18"/>
        <v>0</v>
      </c>
      <c r="AJ33" s="118">
        <f t="shared" si="32"/>
        <v>0</v>
      </c>
      <c r="AK33" s="118">
        <f>SUM(AJ33:AJ$42)/U33/U33</f>
        <v>0.72157373939497771</v>
      </c>
      <c r="AL33" s="118">
        <f t="shared" si="33"/>
        <v>0</v>
      </c>
      <c r="AM33" s="118">
        <f>SUM(AL33:AL$42)/U33/U33</f>
        <v>0.54146865377626119</v>
      </c>
      <c r="AN33" s="118">
        <f t="shared" si="34"/>
        <v>0</v>
      </c>
      <c r="AO33" s="119">
        <f>SUM(AN33:AN$42)/U33/U33</f>
        <v>6.693240078653917E-2</v>
      </c>
      <c r="AP33" s="106">
        <f t="shared" si="5"/>
        <v>45.48673454768538</v>
      </c>
      <c r="AQ33" s="107">
        <f t="shared" si="6"/>
        <v>48.816598014712064</v>
      </c>
      <c r="AR33" s="107">
        <f t="shared" si="7"/>
        <v>42.680024960666344</v>
      </c>
      <c r="AS33" s="107">
        <f t="shared" si="8"/>
        <v>45.564539464250529</v>
      </c>
      <c r="AT33" s="107">
        <f t="shared" si="9"/>
        <v>2.5223066477663543</v>
      </c>
      <c r="AU33" s="120">
        <f t="shared" si="10"/>
        <v>3.5364614897142075</v>
      </c>
    </row>
    <row r="34" spans="1:47" ht="14.45" customHeight="1" x14ac:dyDescent="0.15">
      <c r="A34" s="155"/>
      <c r="B34" s="99" t="s">
        <v>77</v>
      </c>
      <c r="C34" s="142">
        <v>197</v>
      </c>
      <c r="D34" s="101">
        <v>0</v>
      </c>
      <c r="E34" s="101">
        <v>65</v>
      </c>
      <c r="F34" s="156">
        <v>0.2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0</v>
      </c>
      <c r="R34" s="109">
        <f t="shared" si="14"/>
        <v>0</v>
      </c>
      <c r="S34" s="110">
        <f t="shared" si="15"/>
        <v>3.0769230769230769E-3</v>
      </c>
      <c r="T34" s="111">
        <f t="shared" si="28"/>
        <v>0</v>
      </c>
      <c r="U34" s="112">
        <f t="shared" si="29"/>
        <v>100000</v>
      </c>
      <c r="V34" s="112">
        <f t="shared" si="30"/>
        <v>500000</v>
      </c>
      <c r="W34" s="113">
        <f>SUM(V34:V$42)</f>
        <v>4215166.628119872</v>
      </c>
      <c r="X34" s="114">
        <f t="shared" si="0"/>
        <v>498461.53846153844</v>
      </c>
      <c r="Y34" s="112">
        <f>SUM(X34:X$42)</f>
        <v>3912228.2212458435</v>
      </c>
      <c r="Z34" s="112">
        <f t="shared" si="1"/>
        <v>1538.4615384615386</v>
      </c>
      <c r="AA34" s="113">
        <f>SUM(Z34:Z$42)</f>
        <v>302938.40687402809</v>
      </c>
      <c r="AB34" s="106">
        <f t="shared" si="2"/>
        <v>42.151666281198722</v>
      </c>
      <c r="AC34" s="107">
        <f t="shared" si="3"/>
        <v>39.122282212458437</v>
      </c>
      <c r="AD34" s="115">
        <f t="shared" si="16"/>
        <v>92.81313329695935</v>
      </c>
      <c r="AE34" s="107">
        <f t="shared" si="4"/>
        <v>3.0293840687402809</v>
      </c>
      <c r="AF34" s="116">
        <f t="shared" si="17"/>
        <v>7.1868667030406428</v>
      </c>
      <c r="AH34" s="117">
        <f t="shared" si="31"/>
        <v>0</v>
      </c>
      <c r="AI34" s="118">
        <f t="shared" si="18"/>
        <v>4.7191624943104233E-5</v>
      </c>
      <c r="AJ34" s="118">
        <f t="shared" si="32"/>
        <v>0</v>
      </c>
      <c r="AK34" s="118">
        <f>SUM(AJ34:AJ$42)/U34/U34</f>
        <v>0.72157373939497771</v>
      </c>
      <c r="AL34" s="118">
        <f t="shared" si="33"/>
        <v>11797906.235776057</v>
      </c>
      <c r="AM34" s="118">
        <f>SUM(AL34:AL$42)/U34/U34</f>
        <v>0.54146865377626119</v>
      </c>
      <c r="AN34" s="118">
        <f t="shared" si="34"/>
        <v>11797906.235776057</v>
      </c>
      <c r="AO34" s="119">
        <f>SUM(AN34:AN$42)/U34/U34</f>
        <v>6.693240078653917E-2</v>
      </c>
      <c r="AP34" s="106">
        <f t="shared" si="5"/>
        <v>40.48673454768538</v>
      </c>
      <c r="AQ34" s="107">
        <f t="shared" si="6"/>
        <v>43.816598014712064</v>
      </c>
      <c r="AR34" s="107">
        <f t="shared" si="7"/>
        <v>37.680024960666344</v>
      </c>
      <c r="AS34" s="107">
        <f t="shared" si="8"/>
        <v>40.564539464250529</v>
      </c>
      <c r="AT34" s="107">
        <f t="shared" si="9"/>
        <v>2.5223066477663543</v>
      </c>
      <c r="AU34" s="120">
        <f t="shared" si="10"/>
        <v>3.5364614897142075</v>
      </c>
    </row>
    <row r="35" spans="1:47" ht="14.45" customHeight="1" x14ac:dyDescent="0.15">
      <c r="A35" s="155"/>
      <c r="B35" s="99" t="s">
        <v>78</v>
      </c>
      <c r="C35" s="142">
        <v>228</v>
      </c>
      <c r="D35" s="101">
        <v>0</v>
      </c>
      <c r="E35" s="101">
        <v>73</v>
      </c>
      <c r="F35" s="156">
        <v>0.2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0</v>
      </c>
      <c r="R35" s="109">
        <f t="shared" si="14"/>
        <v>0</v>
      </c>
      <c r="S35" s="110">
        <f t="shared" si="15"/>
        <v>2.7397260273972603E-3</v>
      </c>
      <c r="T35" s="111">
        <f t="shared" si="28"/>
        <v>0</v>
      </c>
      <c r="U35" s="112">
        <f t="shared" si="29"/>
        <v>100000</v>
      </c>
      <c r="V35" s="112">
        <f t="shared" si="30"/>
        <v>500000</v>
      </c>
      <c r="W35" s="113">
        <f>SUM(V35:V$42)</f>
        <v>3715166.628119872</v>
      </c>
      <c r="X35" s="114">
        <f t="shared" si="0"/>
        <v>498630.1369863014</v>
      </c>
      <c r="Y35" s="112">
        <f>SUM(X35:X$42)</f>
        <v>3413766.682784305</v>
      </c>
      <c r="Z35" s="112">
        <f t="shared" si="1"/>
        <v>1369.8630136986301</v>
      </c>
      <c r="AA35" s="113">
        <f>SUM(Z35:Z$42)</f>
        <v>301399.94533556653</v>
      </c>
      <c r="AB35" s="106">
        <f t="shared" si="2"/>
        <v>37.151666281198722</v>
      </c>
      <c r="AC35" s="107">
        <f t="shared" si="3"/>
        <v>34.137666827843049</v>
      </c>
      <c r="AD35" s="115">
        <f t="shared" si="16"/>
        <v>91.887310166540331</v>
      </c>
      <c r="AE35" s="107">
        <f t="shared" si="4"/>
        <v>3.0139994533556651</v>
      </c>
      <c r="AF35" s="116">
        <f t="shared" si="17"/>
        <v>8.1126898334596493</v>
      </c>
      <c r="AH35" s="117">
        <f t="shared" si="31"/>
        <v>0</v>
      </c>
      <c r="AI35" s="118">
        <f t="shared" si="18"/>
        <v>3.7427670256055646E-5</v>
      </c>
      <c r="AJ35" s="118">
        <f t="shared" si="32"/>
        <v>0</v>
      </c>
      <c r="AK35" s="118">
        <f>SUM(AJ35:AJ$42)/U35/U35</f>
        <v>0.72157373939497771</v>
      </c>
      <c r="AL35" s="118">
        <f t="shared" si="33"/>
        <v>9356917.5640139114</v>
      </c>
      <c r="AM35" s="118">
        <f>SUM(AL35:AL$42)/U35/U35</f>
        <v>0.54028886315268365</v>
      </c>
      <c r="AN35" s="118">
        <f t="shared" si="34"/>
        <v>9356917.5640139114</v>
      </c>
      <c r="AO35" s="119">
        <f>SUM(AN35:AN$42)/U35/U35</f>
        <v>6.5752610162961578E-2</v>
      </c>
      <c r="AP35" s="106">
        <f t="shared" si="5"/>
        <v>35.48673454768538</v>
      </c>
      <c r="AQ35" s="107">
        <f t="shared" si="6"/>
        <v>38.816598014712064</v>
      </c>
      <c r="AR35" s="107">
        <f t="shared" si="7"/>
        <v>32.696981679489198</v>
      </c>
      <c r="AS35" s="107">
        <f t="shared" si="8"/>
        <v>35.578351976196899</v>
      </c>
      <c r="AT35" s="107">
        <f t="shared" si="9"/>
        <v>2.5114109266242712</v>
      </c>
      <c r="AU35" s="120">
        <f t="shared" si="10"/>
        <v>3.516587980087059</v>
      </c>
    </row>
    <row r="36" spans="1:47" ht="14.45" customHeight="1" x14ac:dyDescent="0.15">
      <c r="A36" s="155"/>
      <c r="B36" s="99" t="s">
        <v>79</v>
      </c>
      <c r="C36" s="142">
        <v>369</v>
      </c>
      <c r="D36" s="101">
        <v>1</v>
      </c>
      <c r="E36" s="101">
        <v>130</v>
      </c>
      <c r="F36" s="156">
        <v>0.4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2.7100271002710027E-3</v>
      </c>
      <c r="R36" s="109">
        <f t="shared" si="14"/>
        <v>2.6894967714865717E-3</v>
      </c>
      <c r="S36" s="110">
        <f t="shared" si="15"/>
        <v>3.0769230769230769E-3</v>
      </c>
      <c r="T36" s="111">
        <f t="shared" si="28"/>
        <v>1.3361902099478852E-2</v>
      </c>
      <c r="U36" s="112">
        <f t="shared" si="29"/>
        <v>100000</v>
      </c>
      <c r="V36" s="112">
        <f t="shared" si="30"/>
        <v>496817.92672661581</v>
      </c>
      <c r="W36" s="113">
        <f>SUM(V36:V$42)</f>
        <v>3215166.628119872</v>
      </c>
      <c r="X36" s="114">
        <f t="shared" si="0"/>
        <v>495289.25618284161</v>
      </c>
      <c r="Y36" s="112">
        <f>SUM(X36:X$42)</f>
        <v>2915136.5457980037</v>
      </c>
      <c r="Z36" s="112">
        <f t="shared" si="1"/>
        <v>1528.6705437742025</v>
      </c>
      <c r="AA36" s="113">
        <f>SUM(Z36:Z$42)</f>
        <v>300030.08232186793</v>
      </c>
      <c r="AB36" s="106">
        <f t="shared" si="2"/>
        <v>32.151666281198722</v>
      </c>
      <c r="AC36" s="107">
        <f t="shared" si="3"/>
        <v>29.151365457980038</v>
      </c>
      <c r="AD36" s="115">
        <f t="shared" si="16"/>
        <v>90.668288240559519</v>
      </c>
      <c r="AE36" s="107">
        <f t="shared" si="4"/>
        <v>3.0003008232186792</v>
      </c>
      <c r="AF36" s="116">
        <f t="shared" si="17"/>
        <v>9.3317117594404753</v>
      </c>
      <c r="AH36" s="117">
        <f t="shared" si="31"/>
        <v>1.7615478800011631E-4</v>
      </c>
      <c r="AI36" s="118">
        <f t="shared" si="18"/>
        <v>2.3595812471552117E-5</v>
      </c>
      <c r="AJ36" s="118">
        <f t="shared" si="32"/>
        <v>1578328172.30351</v>
      </c>
      <c r="AK36" s="118">
        <f>SUM(AJ36:AJ$42)/U36/U36</f>
        <v>0.72157373939497771</v>
      </c>
      <c r="AL36" s="118">
        <f t="shared" si="33"/>
        <v>1280527548.2497103</v>
      </c>
      <c r="AM36" s="118">
        <f>SUM(AL36:AL$42)/U36/U36</f>
        <v>0.53935317139628225</v>
      </c>
      <c r="AN36" s="118">
        <f t="shared" si="34"/>
        <v>22026257.655282244</v>
      </c>
      <c r="AO36" s="119">
        <f>SUM(AN36:AN$42)/U36/U36</f>
        <v>6.4816918406560176E-2</v>
      </c>
      <c r="AP36" s="106">
        <f t="shared" si="5"/>
        <v>30.48673454768538</v>
      </c>
      <c r="AQ36" s="107">
        <f t="shared" si="6"/>
        <v>33.816598014712064</v>
      </c>
      <c r="AR36" s="107">
        <f t="shared" si="7"/>
        <v>27.711928365490074</v>
      </c>
      <c r="AS36" s="107">
        <f t="shared" si="8"/>
        <v>30.590802550470002</v>
      </c>
      <c r="AT36" s="107">
        <f t="shared" si="9"/>
        <v>2.5013011501219511</v>
      </c>
      <c r="AU36" s="120">
        <f t="shared" si="10"/>
        <v>3.4993004963154073</v>
      </c>
    </row>
    <row r="37" spans="1:47" ht="14.45" customHeight="1" x14ac:dyDescent="0.15">
      <c r="A37" s="155"/>
      <c r="B37" s="99" t="s">
        <v>80</v>
      </c>
      <c r="C37" s="142">
        <v>459</v>
      </c>
      <c r="D37" s="101">
        <v>3</v>
      </c>
      <c r="E37" s="101">
        <v>149</v>
      </c>
      <c r="F37" s="156">
        <v>1.2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6.5359477124183009E-3</v>
      </c>
      <c r="R37" s="109">
        <f t="shared" si="14"/>
        <v>6.5169184514766434E-3</v>
      </c>
      <c r="S37" s="110">
        <f t="shared" si="15"/>
        <v>8.0536912751677844E-3</v>
      </c>
      <c r="T37" s="111">
        <f t="shared" si="28"/>
        <v>3.2095066671401398E-2</v>
      </c>
      <c r="U37" s="112">
        <f t="shared" si="29"/>
        <v>98663.80979005211</v>
      </c>
      <c r="V37" s="112">
        <f t="shared" si="30"/>
        <v>485907.80701708439</v>
      </c>
      <c r="W37" s="113">
        <f>SUM(V37:V$42)</f>
        <v>2718348.701393256</v>
      </c>
      <c r="X37" s="114">
        <f t="shared" si="0"/>
        <v>481994.45555117499</v>
      </c>
      <c r="Y37" s="112">
        <f>SUM(X37:X$42)</f>
        <v>2419847.2896151622</v>
      </c>
      <c r="Z37" s="112">
        <f t="shared" si="1"/>
        <v>3913.3514659094039</v>
      </c>
      <c r="AA37" s="113">
        <f>SUM(Z37:Z$42)</f>
        <v>298501.41177809372</v>
      </c>
      <c r="AB37" s="106">
        <f t="shared" si="2"/>
        <v>27.55162918579429</v>
      </c>
      <c r="AC37" s="107">
        <f t="shared" si="3"/>
        <v>24.526189438299454</v>
      </c>
      <c r="AD37" s="115">
        <f t="shared" si="16"/>
        <v>89.019016889735283</v>
      </c>
      <c r="AE37" s="107">
        <f t="shared" si="4"/>
        <v>3.0254397474948354</v>
      </c>
      <c r="AF37" s="116">
        <f t="shared" si="17"/>
        <v>10.980983110264717</v>
      </c>
      <c r="AH37" s="117">
        <f t="shared" si="31"/>
        <v>3.323441304504871E-4</v>
      </c>
      <c r="AI37" s="118">
        <f t="shared" si="18"/>
        <v>5.3616304241691759E-5</v>
      </c>
      <c r="AJ37" s="118">
        <f t="shared" si="32"/>
        <v>2139734369.7996442</v>
      </c>
      <c r="AK37" s="118">
        <f>SUM(AJ37:AJ$42)/U37/U37</f>
        <v>0.57911364666898046</v>
      </c>
      <c r="AL37" s="118">
        <f t="shared" si="33"/>
        <v>1667102469.4529033</v>
      </c>
      <c r="AM37" s="118">
        <f>SUM(AL37:AL$42)/U37/U37</f>
        <v>0.42251622110825826</v>
      </c>
      <c r="AN37" s="118">
        <f t="shared" si="34"/>
        <v>43822500.528564647</v>
      </c>
      <c r="AO37" s="119">
        <f>SUM(AN37:AN$42)/U37/U37</f>
        <v>6.4321729928198554E-2</v>
      </c>
      <c r="AP37" s="106">
        <f t="shared" si="5"/>
        <v>26.060078655291367</v>
      </c>
      <c r="AQ37" s="107">
        <f t="shared" si="6"/>
        <v>29.043179716297214</v>
      </c>
      <c r="AR37" s="107">
        <f t="shared" si="7"/>
        <v>23.252164982094047</v>
      </c>
      <c r="AS37" s="107">
        <f t="shared" si="8"/>
        <v>25.800213894504861</v>
      </c>
      <c r="AT37" s="107">
        <f t="shared" si="9"/>
        <v>2.5283498585490154</v>
      </c>
      <c r="AU37" s="120">
        <f t="shared" si="10"/>
        <v>3.5225296364406553</v>
      </c>
    </row>
    <row r="38" spans="1:47" ht="14.45" customHeight="1" x14ac:dyDescent="0.15">
      <c r="A38" s="155"/>
      <c r="B38" s="99" t="s">
        <v>81</v>
      </c>
      <c r="C38" s="142">
        <v>522</v>
      </c>
      <c r="D38" s="101">
        <v>2</v>
      </c>
      <c r="E38" s="101">
        <v>179</v>
      </c>
      <c r="F38" s="156">
        <v>1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3.8314176245210726E-3</v>
      </c>
      <c r="R38" s="109">
        <f t="shared" si="14"/>
        <v>3.7442602178803085E-3</v>
      </c>
      <c r="S38" s="110">
        <f t="shared" si="15"/>
        <v>5.5865921787709499E-3</v>
      </c>
      <c r="T38" s="111">
        <f t="shared" si="28"/>
        <v>1.8560536990396732E-2</v>
      </c>
      <c r="U38" s="112">
        <f t="shared" si="29"/>
        <v>95497.188236785922</v>
      </c>
      <c r="V38" s="112">
        <f t="shared" si="30"/>
        <v>473385.66007871536</v>
      </c>
      <c r="W38" s="113">
        <f>SUM(V38:V$42)</f>
        <v>2232440.8943761718</v>
      </c>
      <c r="X38" s="114">
        <f t="shared" si="0"/>
        <v>470741.04745257727</v>
      </c>
      <c r="Y38" s="112">
        <f>SUM(X38:X$42)</f>
        <v>1937852.8340639872</v>
      </c>
      <c r="Z38" s="112">
        <f t="shared" si="1"/>
        <v>2644.6126261380746</v>
      </c>
      <c r="AA38" s="113">
        <f>SUM(Z38:Z$42)</f>
        <v>294588.06031218427</v>
      </c>
      <c r="AB38" s="106">
        <f t="shared" si="2"/>
        <v>23.37703272310824</v>
      </c>
      <c r="AC38" s="107">
        <f t="shared" si="3"/>
        <v>20.292250168236034</v>
      </c>
      <c r="AD38" s="115">
        <f t="shared" si="16"/>
        <v>86.804216807966</v>
      </c>
      <c r="AE38" s="107">
        <f t="shared" si="4"/>
        <v>3.0847825548722043</v>
      </c>
      <c r="AF38" s="116">
        <f t="shared" si="17"/>
        <v>13.195783192033996</v>
      </c>
      <c r="AH38" s="117">
        <f t="shared" si="31"/>
        <v>1.6904977420139204E-4</v>
      </c>
      <c r="AI38" s="118">
        <f t="shared" si="18"/>
        <v>3.1035654562005838E-5</v>
      </c>
      <c r="AJ38" s="118">
        <f t="shared" si="32"/>
        <v>685178621.29896212</v>
      </c>
      <c r="AK38" s="118">
        <f>SUM(AJ38:AJ$42)/U38/U38</f>
        <v>0.38352905039375496</v>
      </c>
      <c r="AL38" s="118">
        <f t="shared" si="33"/>
        <v>503899842.42440188</v>
      </c>
      <c r="AM38" s="118">
        <f>SUM(AL38:AL$42)/U38/U38</f>
        <v>0.26819941665758024</v>
      </c>
      <c r="AN38" s="118">
        <f t="shared" si="34"/>
        <v>22037679.265046716</v>
      </c>
      <c r="AO38" s="119">
        <f>SUM(AN38:AN$42)/U38/U38</f>
        <v>6.3852933569683912E-2</v>
      </c>
      <c r="AP38" s="106">
        <f t="shared" si="5"/>
        <v>22.163210166062669</v>
      </c>
      <c r="AQ38" s="107">
        <f t="shared" si="6"/>
        <v>24.590855280153811</v>
      </c>
      <c r="AR38" s="107">
        <f t="shared" si="7"/>
        <v>19.277205893816557</v>
      </c>
      <c r="AS38" s="107">
        <f t="shared" si="8"/>
        <v>21.307294442655511</v>
      </c>
      <c r="AT38" s="107">
        <f t="shared" si="9"/>
        <v>2.5895074499039676</v>
      </c>
      <c r="AU38" s="120">
        <f t="shared" si="10"/>
        <v>3.580057659840441</v>
      </c>
    </row>
    <row r="39" spans="1:47" ht="14.45" customHeight="1" x14ac:dyDescent="0.15">
      <c r="A39" s="155"/>
      <c r="B39" s="99" t="s">
        <v>82</v>
      </c>
      <c r="C39" s="142">
        <v>478</v>
      </c>
      <c r="D39" s="101">
        <v>5</v>
      </c>
      <c r="E39" s="101">
        <v>155</v>
      </c>
      <c r="F39" s="156">
        <v>2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1.0460251046025104E-2</v>
      </c>
      <c r="R39" s="109">
        <f t="shared" si="14"/>
        <v>1.0572712428331812E-2</v>
      </c>
      <c r="S39" s="110">
        <f t="shared" si="15"/>
        <v>1.2903225806451613E-2</v>
      </c>
      <c r="T39" s="111">
        <f t="shared" si="28"/>
        <v>5.1608556193133828E-2</v>
      </c>
      <c r="U39" s="112">
        <f t="shared" si="29"/>
        <v>93724.709142038177</v>
      </c>
      <c r="V39" s="112">
        <f t="shared" si="30"/>
        <v>457498.20126387314</v>
      </c>
      <c r="W39" s="113">
        <f>SUM(V39:V$42)</f>
        <v>1759055.2342974562</v>
      </c>
      <c r="X39" s="114">
        <f t="shared" si="0"/>
        <v>451594.99866691994</v>
      </c>
      <c r="Y39" s="112">
        <f>SUM(X39:X$42)</f>
        <v>1467111.7866114099</v>
      </c>
      <c r="Z39" s="112">
        <f t="shared" si="1"/>
        <v>5903.2025969532015</v>
      </c>
      <c r="AA39" s="113">
        <f>SUM(Z39:Z$42)</f>
        <v>291943.44768604625</v>
      </c>
      <c r="AB39" s="106">
        <f t="shared" si="2"/>
        <v>18.768318945985079</v>
      </c>
      <c r="AC39" s="107">
        <f t="shared" si="3"/>
        <v>15.653415199059484</v>
      </c>
      <c r="AD39" s="115">
        <f t="shared" si="16"/>
        <v>83.40339507288725</v>
      </c>
      <c r="AE39" s="107">
        <f t="shared" si="4"/>
        <v>3.1149037469255947</v>
      </c>
      <c r="AF39" s="116">
        <f t="shared" si="17"/>
        <v>16.596604927112747</v>
      </c>
      <c r="AH39" s="117">
        <f t="shared" si="31"/>
        <v>5.0519732417475755E-4</v>
      </c>
      <c r="AI39" s="118">
        <f t="shared" si="18"/>
        <v>8.2172468195092476E-5</v>
      </c>
      <c r="AJ39" s="118">
        <f t="shared" si="32"/>
        <v>1273906894.6875257</v>
      </c>
      <c r="AK39" s="118">
        <f>SUM(AJ39:AJ$42)/U39/U39</f>
        <v>0.32017229303513545</v>
      </c>
      <c r="AL39" s="118">
        <f t="shared" si="33"/>
        <v>849535619.83485496</v>
      </c>
      <c r="AM39" s="118">
        <f>SUM(AL39:AL$42)/U39/U39</f>
        <v>0.22107591820666009</v>
      </c>
      <c r="AN39" s="118">
        <f t="shared" si="34"/>
        <v>64006415.020555913</v>
      </c>
      <c r="AO39" s="119">
        <f>SUM(AN39:AN$42)/U39/U39</f>
        <v>6.3782134099914622E-2</v>
      </c>
      <c r="AP39" s="106">
        <f t="shared" si="5"/>
        <v>17.659277070795611</v>
      </c>
      <c r="AQ39" s="107">
        <f t="shared" si="6"/>
        <v>19.877360821174548</v>
      </c>
      <c r="AR39" s="107">
        <f t="shared" si="7"/>
        <v>14.731848463883619</v>
      </c>
      <c r="AS39" s="107">
        <f t="shared" si="8"/>
        <v>16.57498193423535</v>
      </c>
      <c r="AT39" s="107">
        <f t="shared" si="9"/>
        <v>2.619903296058899</v>
      </c>
      <c r="AU39" s="120">
        <f t="shared" si="10"/>
        <v>3.6099041977922903</v>
      </c>
    </row>
    <row r="40" spans="1:47" ht="14.45" customHeight="1" x14ac:dyDescent="0.15">
      <c r="A40" s="155"/>
      <c r="B40" s="99" t="s">
        <v>83</v>
      </c>
      <c r="C40" s="142">
        <v>466</v>
      </c>
      <c r="D40" s="101">
        <v>8</v>
      </c>
      <c r="E40" s="101">
        <v>159</v>
      </c>
      <c r="F40" s="156">
        <v>4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1.7167381974248927E-2</v>
      </c>
      <c r="R40" s="109">
        <f t="shared" si="14"/>
        <v>1.6728078969889208E-2</v>
      </c>
      <c r="S40" s="110">
        <f t="shared" si="15"/>
        <v>2.5157232704402517E-2</v>
      </c>
      <c r="T40" s="111">
        <f t="shared" si="28"/>
        <v>8.0569513863209249E-2</v>
      </c>
      <c r="U40" s="112">
        <f t="shared" si="29"/>
        <v>88887.712223596172</v>
      </c>
      <c r="V40" s="112">
        <f t="shared" si="30"/>
        <v>428120.87240615289</v>
      </c>
      <c r="W40" s="113">
        <f>SUM(V40:V$42)</f>
        <v>1301557.0330335831</v>
      </c>
      <c r="X40" s="114">
        <f t="shared" si="0"/>
        <v>417350.53599341947</v>
      </c>
      <c r="Y40" s="112">
        <f>SUM(X40:X$42)</f>
        <v>1015516.7879444901</v>
      </c>
      <c r="Z40" s="112">
        <f t="shared" si="1"/>
        <v>10770.336412733406</v>
      </c>
      <c r="AA40" s="113">
        <f>SUM(Z40:Z$42)</f>
        <v>286040.24508909305</v>
      </c>
      <c r="AB40" s="106">
        <f t="shared" si="2"/>
        <v>14.642710454281117</v>
      </c>
      <c r="AC40" s="107">
        <f t="shared" si="3"/>
        <v>11.424715098865043</v>
      </c>
      <c r="AD40" s="115">
        <f t="shared" si="16"/>
        <v>78.023226195289396</v>
      </c>
      <c r="AE40" s="107">
        <f t="shared" si="4"/>
        <v>3.2179953554160736</v>
      </c>
      <c r="AF40" s="116">
        <f t="shared" si="17"/>
        <v>21.976773804710604</v>
      </c>
      <c r="AH40" s="117">
        <f t="shared" si="31"/>
        <v>7.4605423377637381E-4</v>
      </c>
      <c r="AI40" s="118">
        <f t="shared" si="18"/>
        <v>1.5424117199408212E-4</v>
      </c>
      <c r="AJ40" s="118">
        <f t="shared" si="32"/>
        <v>990958969.90269578</v>
      </c>
      <c r="AK40" s="118">
        <f>SUM(AJ40:AJ$42)/U40/U40</f>
        <v>0.19473286833234421</v>
      </c>
      <c r="AL40" s="118">
        <f t="shared" si="33"/>
        <v>564783436.58127034</v>
      </c>
      <c r="AM40" s="118">
        <f>SUM(AL40:AL$42)/U40/U40</f>
        <v>0.13826891838185629</v>
      </c>
      <c r="AN40" s="118">
        <f t="shared" si="34"/>
        <v>97438829.288704127</v>
      </c>
      <c r="AO40" s="119">
        <f>SUM(AN40:AN$42)/U40/U40</f>
        <v>6.2811636142756616E-2</v>
      </c>
      <c r="AP40" s="106">
        <f t="shared" si="5"/>
        <v>13.777790927975037</v>
      </c>
      <c r="AQ40" s="107">
        <f t="shared" si="6"/>
        <v>15.507629980587197</v>
      </c>
      <c r="AR40" s="107">
        <f t="shared" si="7"/>
        <v>10.695898333926324</v>
      </c>
      <c r="AS40" s="107">
        <f t="shared" si="8"/>
        <v>12.153531863803762</v>
      </c>
      <c r="AT40" s="107">
        <f t="shared" si="9"/>
        <v>2.7267752607476918</v>
      </c>
      <c r="AU40" s="120">
        <f t="shared" si="10"/>
        <v>3.7092154500844554</v>
      </c>
    </row>
    <row r="41" spans="1:47" ht="14.45" customHeight="1" x14ac:dyDescent="0.15">
      <c r="A41" s="155"/>
      <c r="B41" s="99" t="s">
        <v>84</v>
      </c>
      <c r="C41" s="142">
        <v>470</v>
      </c>
      <c r="D41" s="101">
        <v>11</v>
      </c>
      <c r="E41" s="101">
        <v>150</v>
      </c>
      <c r="F41" s="156">
        <v>18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2.3404255319148935E-2</v>
      </c>
      <c r="R41" s="109">
        <f t="shared" si="14"/>
        <v>2.3715169049622991E-2</v>
      </c>
      <c r="S41" s="110">
        <f t="shared" si="15"/>
        <v>0.12</v>
      </c>
      <c r="T41" s="111">
        <f>5*R41/(1+5*(1-O41)*R41)</f>
        <v>0.11253773294123433</v>
      </c>
      <c r="U41" s="112">
        <f t="shared" si="29"/>
        <v>81726.072461328193</v>
      </c>
      <c r="V41" s="112">
        <f>5*U41*((1-T41)+O41*T41)</f>
        <v>387822.11072347924</v>
      </c>
      <c r="W41" s="113">
        <f>SUM(V41:V$42)</f>
        <v>873436.16062743019</v>
      </c>
      <c r="X41" s="114">
        <f t="shared" si="0"/>
        <v>341283.45743666176</v>
      </c>
      <c r="Y41" s="112">
        <f>SUM(X41:X$42)</f>
        <v>598166.25195107062</v>
      </c>
      <c r="Z41" s="112">
        <f t="shared" si="1"/>
        <v>46538.653286817505</v>
      </c>
      <c r="AA41" s="113">
        <f>SUM(Z41:Z$42)</f>
        <v>275269.90867635963</v>
      </c>
      <c r="AB41" s="106">
        <f t="shared" si="2"/>
        <v>10.687362482036926</v>
      </c>
      <c r="AC41" s="107">
        <f t="shared" si="3"/>
        <v>7.3191606293587128</v>
      </c>
      <c r="AD41" s="115">
        <f t="shared" si="16"/>
        <v>68.484255508883422</v>
      </c>
      <c r="AE41" s="107">
        <f t="shared" si="4"/>
        <v>3.3682018526782147</v>
      </c>
      <c r="AF41" s="116">
        <f t="shared" si="17"/>
        <v>31.5157444911166</v>
      </c>
      <c r="AH41" s="117">
        <f>IF(D41=0,0,T41*T41*(1-T41)/D41)</f>
        <v>1.021770914305668E-3</v>
      </c>
      <c r="AI41" s="118">
        <f t="shared" si="18"/>
        <v>7.0399999999999998E-4</v>
      </c>
      <c r="AJ41" s="118">
        <f>U41*U41*((1-O41)*5+AB42)^2*AH41</f>
        <v>547630365.95743895</v>
      </c>
      <c r="AK41" s="118">
        <f>SUM(AJ41:AJ$42)/U41/U41</f>
        <v>8.199101540307592E-2</v>
      </c>
      <c r="AL41" s="118">
        <f>U41*U41*((1-O41)*5*(1-S41)+AC42)^2*AH41+V41*V41*AI41</f>
        <v>314794666.70499194</v>
      </c>
      <c r="AM41" s="118">
        <f>SUM(AL41:AL$42)/U41/U41</f>
        <v>7.9004472835492598E-2</v>
      </c>
      <c r="AN41" s="118">
        <f>U41*U41*((1-O41)*5*S41+AE42)^2*AH41+V41*V41*AI41</f>
        <v>185949371.59275794</v>
      </c>
      <c r="AO41" s="119">
        <f>SUM(AN41:AN$42)/U41/U41</f>
        <v>5.9713803009886046E-2</v>
      </c>
      <c r="AP41" s="106">
        <f t="shared" si="5"/>
        <v>10.126134645260759</v>
      </c>
      <c r="AQ41" s="107">
        <f t="shared" si="6"/>
        <v>11.248590318813093</v>
      </c>
      <c r="AR41" s="107">
        <f t="shared" si="7"/>
        <v>6.7682490367734518</v>
      </c>
      <c r="AS41" s="107">
        <f t="shared" si="8"/>
        <v>7.8700722219439738</v>
      </c>
      <c r="AT41" s="107">
        <f t="shared" si="9"/>
        <v>2.8892482582217389</v>
      </c>
      <c r="AU41" s="120">
        <f t="shared" si="10"/>
        <v>3.8471554471346905</v>
      </c>
    </row>
    <row r="42" spans="1:47" ht="14.45" customHeight="1" thickBot="1" x14ac:dyDescent="0.2">
      <c r="A42" s="157"/>
      <c r="B42" s="158" t="s">
        <v>85</v>
      </c>
      <c r="C42" s="159">
        <v>814</v>
      </c>
      <c r="D42" s="160">
        <v>107</v>
      </c>
      <c r="E42" s="160">
        <v>276</v>
      </c>
      <c r="F42" s="161">
        <v>130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0.13144963144963145</v>
      </c>
      <c r="R42" s="168">
        <f t="shared" si="14"/>
        <v>0.14935483344990669</v>
      </c>
      <c r="S42" s="169">
        <f t="shared" si="15"/>
        <v>0.47101449275362317</v>
      </c>
      <c r="T42" s="165">
        <v>1</v>
      </c>
      <c r="U42" s="170">
        <f>U41*(1-T41)</f>
        <v>72528.805544339266</v>
      </c>
      <c r="V42" s="170">
        <f>U42/R42</f>
        <v>485614.04990395095</v>
      </c>
      <c r="W42" s="171">
        <f>SUM(V42:V$42)</f>
        <v>485614.04990395095</v>
      </c>
      <c r="X42" s="165">
        <f t="shared" si="0"/>
        <v>256882.79451440883</v>
      </c>
      <c r="Y42" s="170">
        <f>SUM(X42:X$42)</f>
        <v>256882.79451440883</v>
      </c>
      <c r="Z42" s="170">
        <f t="shared" si="1"/>
        <v>228731.25538954212</v>
      </c>
      <c r="AA42" s="171">
        <f>SUM(Z42:Z$42)</f>
        <v>228731.25538954212</v>
      </c>
      <c r="AB42" s="172">
        <f t="shared" si="2"/>
        <v>6.6954645986425207</v>
      </c>
      <c r="AC42" s="166">
        <f t="shared" si="3"/>
        <v>3.5418037369630726</v>
      </c>
      <c r="AD42" s="173">
        <f t="shared" si="16"/>
        <v>52.89855072463768</v>
      </c>
      <c r="AE42" s="166">
        <f t="shared" si="4"/>
        <v>3.1536608616794481</v>
      </c>
      <c r="AF42" s="174">
        <f t="shared" si="17"/>
        <v>47.10144927536232</v>
      </c>
      <c r="AH42" s="175">
        <f>0</f>
        <v>0</v>
      </c>
      <c r="AI42" s="176">
        <f t="shared" si="18"/>
        <v>9.0275304481764575E-4</v>
      </c>
      <c r="AJ42" s="176">
        <v>0</v>
      </c>
      <c r="AK42" s="176">
        <f>(1-R42)/R42/R42/D42</f>
        <v>0.356390482177876</v>
      </c>
      <c r="AL42" s="176">
        <f>V42*V42*AI42</f>
        <v>212888130.71469027</v>
      </c>
      <c r="AM42" s="176">
        <f>(1-S42)*(1-S42)*(1-R42)/R42/R42/D42+AI42/R42/R42</f>
        <v>0.14019694284034984</v>
      </c>
      <c r="AN42" s="176">
        <f>V42*V42*AI42</f>
        <v>212888130.71469027</v>
      </c>
      <c r="AO42" s="177">
        <f>S42*S42*(1-R42)/R42/R42/D42+AI42/R42/R42</f>
        <v>0.11953662503293674</v>
      </c>
      <c r="AP42" s="172">
        <f t="shared" si="5"/>
        <v>5.5253749968023333</v>
      </c>
      <c r="AQ42" s="166">
        <f t="shared" si="6"/>
        <v>7.8655542004827081</v>
      </c>
      <c r="AR42" s="166">
        <f t="shared" si="7"/>
        <v>2.8079232455916996</v>
      </c>
      <c r="AS42" s="166">
        <f t="shared" si="8"/>
        <v>4.2756842283344456</v>
      </c>
      <c r="AT42" s="166">
        <f t="shared" si="9"/>
        <v>2.4760091083971818</v>
      </c>
      <c r="AU42" s="178">
        <f t="shared" si="10"/>
        <v>3.8313126149617145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80.358910825769129</v>
      </c>
      <c r="D47" s="194">
        <f t="shared" ref="D47:E82" si="35">AP7</f>
        <v>78.270645351344029</v>
      </c>
      <c r="E47" s="195">
        <f t="shared" si="35"/>
        <v>82.447176300194229</v>
      </c>
      <c r="F47" s="196">
        <f>AC7</f>
        <v>78.998681623965666</v>
      </c>
      <c r="G47" s="194">
        <f t="shared" ref="G47:H82" si="36">AR7</f>
        <v>77.068970113104299</v>
      </c>
      <c r="H47" s="194">
        <f t="shared" si="36"/>
        <v>80.928393134827033</v>
      </c>
      <c r="I47" s="197">
        <f t="shared" ref="I47:J82" si="37">AD7</f>
        <v>98.307307568226435</v>
      </c>
      <c r="J47" s="196">
        <f t="shared" si="37"/>
        <v>1.3602292018034619</v>
      </c>
      <c r="K47" s="194">
        <f t="shared" ref="K47:L82" si="38">AT7</f>
        <v>0.99922436054029073</v>
      </c>
      <c r="L47" s="194">
        <f t="shared" si="38"/>
        <v>1.7212340430666329</v>
      </c>
      <c r="M47" s="198">
        <f>AF7</f>
        <v>1.6926924317735645</v>
      </c>
    </row>
    <row r="48" spans="1:47" ht="14.45" customHeight="1" x14ac:dyDescent="0.25">
      <c r="A48" s="75"/>
      <c r="B48" s="99">
        <v>5</v>
      </c>
      <c r="C48" s="199">
        <f>AB8</f>
        <v>75.358910825769129</v>
      </c>
      <c r="D48" s="199">
        <f t="shared" si="35"/>
        <v>73.270645351344029</v>
      </c>
      <c r="E48" s="200">
        <f t="shared" si="35"/>
        <v>77.447176300194229</v>
      </c>
      <c r="F48" s="201">
        <f>AC8</f>
        <v>73.998681623965666</v>
      </c>
      <c r="G48" s="199">
        <f t="shared" si="36"/>
        <v>72.068970113104299</v>
      </c>
      <c r="H48" s="199">
        <f t="shared" si="36"/>
        <v>75.928393134827033</v>
      </c>
      <c r="I48" s="202">
        <f t="shared" si="37"/>
        <v>98.19499885693898</v>
      </c>
      <c r="J48" s="201">
        <f t="shared" si="37"/>
        <v>1.3602292018034619</v>
      </c>
      <c r="K48" s="199">
        <f t="shared" si="38"/>
        <v>0.99922436054029073</v>
      </c>
      <c r="L48" s="199">
        <f t="shared" si="38"/>
        <v>1.7212340430666329</v>
      </c>
      <c r="M48" s="203">
        <f>AF8</f>
        <v>1.8050011430610124</v>
      </c>
    </row>
    <row r="49" spans="1:13" ht="14.45" customHeight="1" x14ac:dyDescent="0.25">
      <c r="A49" s="75"/>
      <c r="B49" s="99">
        <v>10</v>
      </c>
      <c r="C49" s="199">
        <f t="shared" ref="C49:C62" si="39">AB9</f>
        <v>70.358910825769129</v>
      </c>
      <c r="D49" s="199">
        <f t="shared" si="35"/>
        <v>68.270645351344029</v>
      </c>
      <c r="E49" s="200">
        <f t="shared" si="35"/>
        <v>72.447176300194229</v>
      </c>
      <c r="F49" s="201">
        <f t="shared" ref="F49:F62" si="40">AC9</f>
        <v>68.998681623965666</v>
      </c>
      <c r="G49" s="199">
        <f t="shared" si="36"/>
        <v>67.068970113104299</v>
      </c>
      <c r="H49" s="199">
        <f t="shared" si="36"/>
        <v>70.928393134827033</v>
      </c>
      <c r="I49" s="202">
        <f t="shared" si="37"/>
        <v>98.066727887286632</v>
      </c>
      <c r="J49" s="201">
        <f t="shared" si="37"/>
        <v>1.3602292018034619</v>
      </c>
      <c r="K49" s="199">
        <f t="shared" si="38"/>
        <v>0.99922436054029073</v>
      </c>
      <c r="L49" s="199">
        <f t="shared" si="38"/>
        <v>1.7212340430666329</v>
      </c>
      <c r="M49" s="203">
        <f t="shared" ref="M49:M62" si="41">AF9</f>
        <v>1.9332721127133685</v>
      </c>
    </row>
    <row r="50" spans="1:13" ht="14.45" customHeight="1" x14ac:dyDescent="0.25">
      <c r="A50" s="75"/>
      <c r="B50" s="99">
        <v>15</v>
      </c>
      <c r="C50" s="199">
        <f t="shared" si="39"/>
        <v>65.358910825769115</v>
      </c>
      <c r="D50" s="199">
        <f t="shared" si="35"/>
        <v>63.270645351344008</v>
      </c>
      <c r="E50" s="200">
        <f t="shared" si="35"/>
        <v>67.447176300194215</v>
      </c>
      <c r="F50" s="201">
        <f t="shared" si="40"/>
        <v>63.998681623965659</v>
      </c>
      <c r="G50" s="199">
        <f t="shared" si="36"/>
        <v>62.068970113104292</v>
      </c>
      <c r="H50" s="199">
        <f t="shared" si="36"/>
        <v>65.928393134827033</v>
      </c>
      <c r="I50" s="202">
        <f t="shared" si="37"/>
        <v>97.91883128923385</v>
      </c>
      <c r="J50" s="201">
        <f t="shared" si="37"/>
        <v>1.3602292018034619</v>
      </c>
      <c r="K50" s="199">
        <f t="shared" si="38"/>
        <v>0.99922436054029073</v>
      </c>
      <c r="L50" s="199">
        <f t="shared" si="38"/>
        <v>1.7212340430666329</v>
      </c>
      <c r="M50" s="203">
        <f t="shared" si="41"/>
        <v>2.0811687107661578</v>
      </c>
    </row>
    <row r="51" spans="1:13" ht="14.45" customHeight="1" x14ac:dyDescent="0.25">
      <c r="A51" s="75"/>
      <c r="B51" s="99">
        <v>20</v>
      </c>
      <c r="C51" s="199">
        <f t="shared" si="39"/>
        <v>60.358910825769122</v>
      </c>
      <c r="D51" s="199">
        <f t="shared" si="35"/>
        <v>58.270645351344015</v>
      </c>
      <c r="E51" s="200">
        <f t="shared" si="35"/>
        <v>62.447176300194229</v>
      </c>
      <c r="F51" s="201">
        <f t="shared" si="40"/>
        <v>58.998681623965659</v>
      </c>
      <c r="G51" s="199">
        <f t="shared" si="36"/>
        <v>57.068970113104292</v>
      </c>
      <c r="H51" s="199">
        <f t="shared" si="36"/>
        <v>60.928393134827026</v>
      </c>
      <c r="I51" s="202">
        <f t="shared" si="37"/>
        <v>97.746431830538043</v>
      </c>
      <c r="J51" s="201">
        <f t="shared" si="37"/>
        <v>1.3602292018034619</v>
      </c>
      <c r="K51" s="199">
        <f t="shared" si="38"/>
        <v>0.99922436054029073</v>
      </c>
      <c r="L51" s="199">
        <f t="shared" si="38"/>
        <v>1.7212340430666329</v>
      </c>
      <c r="M51" s="203">
        <f t="shared" si="41"/>
        <v>2.2535681694619596</v>
      </c>
    </row>
    <row r="52" spans="1:13" ht="14.45" customHeight="1" x14ac:dyDescent="0.25">
      <c r="A52" s="75"/>
      <c r="B52" s="99">
        <v>25</v>
      </c>
      <c r="C52" s="199">
        <f t="shared" si="39"/>
        <v>55.358910825769122</v>
      </c>
      <c r="D52" s="199">
        <f t="shared" si="35"/>
        <v>53.270645351344015</v>
      </c>
      <c r="E52" s="200">
        <f t="shared" si="35"/>
        <v>57.447176300194229</v>
      </c>
      <c r="F52" s="201">
        <f t="shared" si="40"/>
        <v>53.998681623965659</v>
      </c>
      <c r="G52" s="199">
        <f t="shared" si="36"/>
        <v>52.068970113104292</v>
      </c>
      <c r="H52" s="199">
        <f t="shared" si="36"/>
        <v>55.928393134827026</v>
      </c>
      <c r="I52" s="202">
        <f t="shared" si="37"/>
        <v>97.542890238421592</v>
      </c>
      <c r="J52" s="201">
        <f t="shared" si="37"/>
        <v>1.3602292018034619</v>
      </c>
      <c r="K52" s="199">
        <f t="shared" si="38"/>
        <v>0.99922436054029073</v>
      </c>
      <c r="L52" s="199">
        <f t="shared" si="38"/>
        <v>1.7212340430666329</v>
      </c>
      <c r="M52" s="203">
        <f t="shared" si="41"/>
        <v>2.4571097615784128</v>
      </c>
    </row>
    <row r="53" spans="1:13" ht="14.45" customHeight="1" x14ac:dyDescent="0.25">
      <c r="A53" s="75"/>
      <c r="B53" s="99">
        <v>30</v>
      </c>
      <c r="C53" s="199">
        <f t="shared" si="39"/>
        <v>50.358910825769122</v>
      </c>
      <c r="D53" s="199">
        <f t="shared" si="35"/>
        <v>48.270645351344015</v>
      </c>
      <c r="E53" s="200">
        <f t="shared" si="35"/>
        <v>52.447176300194229</v>
      </c>
      <c r="F53" s="201">
        <f t="shared" si="40"/>
        <v>48.998681623965659</v>
      </c>
      <c r="G53" s="199">
        <f t="shared" si="36"/>
        <v>47.068970113104292</v>
      </c>
      <c r="H53" s="199">
        <f t="shared" si="36"/>
        <v>50.928393134827026</v>
      </c>
      <c r="I53" s="202">
        <f t="shared" si="37"/>
        <v>97.298930458385883</v>
      </c>
      <c r="J53" s="201">
        <f t="shared" si="37"/>
        <v>1.3602292018034619</v>
      </c>
      <c r="K53" s="199">
        <f t="shared" si="38"/>
        <v>0.99922436054029073</v>
      </c>
      <c r="L53" s="199">
        <f t="shared" si="38"/>
        <v>1.7212340430666329</v>
      </c>
      <c r="M53" s="203">
        <f t="shared" si="41"/>
        <v>2.7010695416141126</v>
      </c>
    </row>
    <row r="54" spans="1:13" ht="14.45" customHeight="1" x14ac:dyDescent="0.25">
      <c r="A54" s="75"/>
      <c r="B54" s="99">
        <v>35</v>
      </c>
      <c r="C54" s="199">
        <f t="shared" si="39"/>
        <v>45.358910825769122</v>
      </c>
      <c r="D54" s="199">
        <f t="shared" si="35"/>
        <v>43.270645351344015</v>
      </c>
      <c r="E54" s="200">
        <f t="shared" si="35"/>
        <v>47.447176300194229</v>
      </c>
      <c r="F54" s="201">
        <f t="shared" si="40"/>
        <v>43.998681623965659</v>
      </c>
      <c r="G54" s="199">
        <f t="shared" si="36"/>
        <v>42.068970113104292</v>
      </c>
      <c r="H54" s="199">
        <f t="shared" si="36"/>
        <v>45.928393134827026</v>
      </c>
      <c r="I54" s="202">
        <f t="shared" si="37"/>
        <v>97.001186366603193</v>
      </c>
      <c r="J54" s="201">
        <f t="shared" si="37"/>
        <v>1.3602292018034619</v>
      </c>
      <c r="K54" s="199">
        <f t="shared" si="38"/>
        <v>0.99922436054029073</v>
      </c>
      <c r="L54" s="199">
        <f t="shared" si="38"/>
        <v>1.7212340430666329</v>
      </c>
      <c r="M54" s="203">
        <f t="shared" si="41"/>
        <v>2.998813633396801</v>
      </c>
    </row>
    <row r="55" spans="1:13" ht="14.45" customHeight="1" x14ac:dyDescent="0.25">
      <c r="A55" s="75"/>
      <c r="B55" s="99">
        <v>40</v>
      </c>
      <c r="C55" s="199">
        <f t="shared" si="39"/>
        <v>40.358910825769122</v>
      </c>
      <c r="D55" s="199">
        <f t="shared" si="35"/>
        <v>38.270645351344015</v>
      </c>
      <c r="E55" s="200">
        <f t="shared" si="35"/>
        <v>42.447176300194229</v>
      </c>
      <c r="F55" s="201">
        <f t="shared" si="40"/>
        <v>38.998681623965659</v>
      </c>
      <c r="G55" s="199">
        <f t="shared" si="36"/>
        <v>37.068970113104292</v>
      </c>
      <c r="H55" s="199">
        <f t="shared" si="36"/>
        <v>40.928393134827026</v>
      </c>
      <c r="I55" s="202">
        <f t="shared" si="37"/>
        <v>96.629668209641181</v>
      </c>
      <c r="J55" s="201">
        <f t="shared" si="37"/>
        <v>1.3602292018034619</v>
      </c>
      <c r="K55" s="199">
        <f t="shared" si="38"/>
        <v>0.99922436054029073</v>
      </c>
      <c r="L55" s="199">
        <f t="shared" si="38"/>
        <v>1.7212340430666329</v>
      </c>
      <c r="M55" s="203">
        <f t="shared" si="41"/>
        <v>3.3703317903588146</v>
      </c>
    </row>
    <row r="56" spans="1:13" ht="14.45" customHeight="1" x14ac:dyDescent="0.25">
      <c r="A56" s="75"/>
      <c r="B56" s="99">
        <v>45</v>
      </c>
      <c r="C56" s="199">
        <f t="shared" si="39"/>
        <v>35.358910825769122</v>
      </c>
      <c r="D56" s="199">
        <f t="shared" si="35"/>
        <v>33.270645351344015</v>
      </c>
      <c r="E56" s="200">
        <f t="shared" si="35"/>
        <v>37.447176300194229</v>
      </c>
      <c r="F56" s="201">
        <f t="shared" si="40"/>
        <v>33.998681623965659</v>
      </c>
      <c r="G56" s="199">
        <f t="shared" si="36"/>
        <v>32.068970113104292</v>
      </c>
      <c r="H56" s="199">
        <f t="shared" si="36"/>
        <v>35.928393134827026</v>
      </c>
      <c r="I56" s="202">
        <f t="shared" si="37"/>
        <v>96.153079464166794</v>
      </c>
      <c r="J56" s="201">
        <f t="shared" si="37"/>
        <v>1.3602292018034619</v>
      </c>
      <c r="K56" s="199">
        <f t="shared" si="38"/>
        <v>0.99922436054029073</v>
      </c>
      <c r="L56" s="199">
        <f t="shared" si="38"/>
        <v>1.7212340430666329</v>
      </c>
      <c r="M56" s="203">
        <f t="shared" si="41"/>
        <v>3.846920535833203</v>
      </c>
    </row>
    <row r="57" spans="1:13" ht="14.45" customHeight="1" x14ac:dyDescent="0.25">
      <c r="A57" s="75"/>
      <c r="B57" s="99">
        <v>50</v>
      </c>
      <c r="C57" s="199">
        <f t="shared" si="39"/>
        <v>30.358910825769129</v>
      </c>
      <c r="D57" s="199">
        <f t="shared" si="35"/>
        <v>28.270645351344022</v>
      </c>
      <c r="E57" s="200">
        <f t="shared" si="35"/>
        <v>32.447176300194236</v>
      </c>
      <c r="F57" s="201">
        <f t="shared" si="40"/>
        <v>29.003783664781992</v>
      </c>
      <c r="G57" s="199">
        <f t="shared" si="36"/>
        <v>27.074331012976554</v>
      </c>
      <c r="H57" s="199">
        <f t="shared" si="36"/>
        <v>30.933236316587429</v>
      </c>
      <c r="I57" s="202">
        <f t="shared" si="37"/>
        <v>95.536311665578978</v>
      </c>
      <c r="J57" s="201">
        <f t="shared" si="37"/>
        <v>1.3551271609871351</v>
      </c>
      <c r="K57" s="199">
        <f t="shared" si="38"/>
        <v>0.99550859107783451</v>
      </c>
      <c r="L57" s="199">
        <f t="shared" si="38"/>
        <v>1.7147457308964358</v>
      </c>
      <c r="M57" s="203">
        <f t="shared" si="41"/>
        <v>4.4636883344210148</v>
      </c>
    </row>
    <row r="58" spans="1:13" ht="14.45" customHeight="1" x14ac:dyDescent="0.25">
      <c r="A58" s="75"/>
      <c r="B58" s="99">
        <v>55</v>
      </c>
      <c r="C58" s="199">
        <f t="shared" si="39"/>
        <v>25.870445364935428</v>
      </c>
      <c r="D58" s="199">
        <f t="shared" si="35"/>
        <v>23.999652491433466</v>
      </c>
      <c r="E58" s="200">
        <f t="shared" si="35"/>
        <v>27.74123823843739</v>
      </c>
      <c r="F58" s="201">
        <f t="shared" si="40"/>
        <v>24.495989113026752</v>
      </c>
      <c r="G58" s="199">
        <f t="shared" si="36"/>
        <v>22.782985449689114</v>
      </c>
      <c r="H58" s="199">
        <f t="shared" si="36"/>
        <v>26.20899277636439</v>
      </c>
      <c r="I58" s="202">
        <f t="shared" si="37"/>
        <v>94.687156589226703</v>
      </c>
      <c r="J58" s="201">
        <f t="shared" si="37"/>
        <v>1.3744562519086834</v>
      </c>
      <c r="K58" s="199">
        <f t="shared" si="38"/>
        <v>1.0132870861185004</v>
      </c>
      <c r="L58" s="199">
        <f t="shared" si="38"/>
        <v>1.7356254176988664</v>
      </c>
      <c r="M58" s="203">
        <f t="shared" si="41"/>
        <v>5.3128434107733185</v>
      </c>
    </row>
    <row r="59" spans="1:13" ht="14.45" customHeight="1" x14ac:dyDescent="0.25">
      <c r="A59" s="75"/>
      <c r="B59" s="99">
        <v>60</v>
      </c>
      <c r="C59" s="199">
        <f t="shared" si="39"/>
        <v>22.059219229737597</v>
      </c>
      <c r="D59" s="199">
        <f t="shared" si="35"/>
        <v>20.496844624340685</v>
      </c>
      <c r="E59" s="200">
        <f t="shared" si="35"/>
        <v>23.621593835134508</v>
      </c>
      <c r="F59" s="201">
        <f t="shared" si="40"/>
        <v>20.622105918715096</v>
      </c>
      <c r="G59" s="199">
        <f t="shared" si="36"/>
        <v>19.215503932326115</v>
      </c>
      <c r="H59" s="199">
        <f t="shared" si="36"/>
        <v>22.028707905104078</v>
      </c>
      <c r="I59" s="202">
        <f t="shared" si="37"/>
        <v>93.485203188492022</v>
      </c>
      <c r="J59" s="201">
        <f t="shared" si="37"/>
        <v>1.437113311022497</v>
      </c>
      <c r="K59" s="199">
        <f t="shared" si="38"/>
        <v>1.0656107760570601</v>
      </c>
      <c r="L59" s="199">
        <f t="shared" si="38"/>
        <v>1.8086158459879338</v>
      </c>
      <c r="M59" s="203">
        <f t="shared" si="41"/>
        <v>6.5147968115079653</v>
      </c>
    </row>
    <row r="60" spans="1:13" ht="14.45" customHeight="1" x14ac:dyDescent="0.25">
      <c r="A60" s="75"/>
      <c r="B60" s="99">
        <v>65</v>
      </c>
      <c r="C60" s="199">
        <f t="shared" si="39"/>
        <v>17.844654822913657</v>
      </c>
      <c r="D60" s="199">
        <f t="shared" si="35"/>
        <v>16.42113284485254</v>
      </c>
      <c r="E60" s="200">
        <f t="shared" si="35"/>
        <v>19.268176800974775</v>
      </c>
      <c r="F60" s="201">
        <f t="shared" si="40"/>
        <v>16.367321313422703</v>
      </c>
      <c r="G60" s="199">
        <f t="shared" si="36"/>
        <v>15.098030953680826</v>
      </c>
      <c r="H60" s="199">
        <f t="shared" si="36"/>
        <v>17.63661167316458</v>
      </c>
      <c r="I60" s="202">
        <f t="shared" si="37"/>
        <v>91.721142694259541</v>
      </c>
      <c r="J60" s="201">
        <f t="shared" si="37"/>
        <v>1.4773335094909514</v>
      </c>
      <c r="K60" s="199">
        <f t="shared" si="38"/>
        <v>1.0978488039673642</v>
      </c>
      <c r="L60" s="199">
        <f t="shared" si="38"/>
        <v>1.8568182150145387</v>
      </c>
      <c r="M60" s="203">
        <f t="shared" si="41"/>
        <v>8.2788573057404413</v>
      </c>
    </row>
    <row r="61" spans="1:13" ht="14.45" customHeight="1" x14ac:dyDescent="0.25">
      <c r="A61" s="75"/>
      <c r="B61" s="99">
        <v>70</v>
      </c>
      <c r="C61" s="199">
        <f t="shared" si="39"/>
        <v>14.54303882433727</v>
      </c>
      <c r="D61" s="199">
        <f t="shared" si="35"/>
        <v>13.32688962483191</v>
      </c>
      <c r="E61" s="200">
        <f t="shared" si="35"/>
        <v>15.759188023842629</v>
      </c>
      <c r="F61" s="201">
        <f t="shared" si="40"/>
        <v>13.042689829456778</v>
      </c>
      <c r="G61" s="199">
        <f t="shared" si="36"/>
        <v>11.97883296394944</v>
      </c>
      <c r="H61" s="199">
        <f t="shared" si="36"/>
        <v>14.106546694964116</v>
      </c>
      <c r="I61" s="202">
        <f t="shared" si="37"/>
        <v>89.683387268624287</v>
      </c>
      <c r="J61" s="201">
        <f t="shared" si="37"/>
        <v>1.5003489948804918</v>
      </c>
      <c r="K61" s="199">
        <f t="shared" si="38"/>
        <v>1.1078187993993234</v>
      </c>
      <c r="L61" s="199">
        <f t="shared" si="38"/>
        <v>1.8928791903616602</v>
      </c>
      <c r="M61" s="203">
        <f t="shared" si="41"/>
        <v>10.316612731375715</v>
      </c>
    </row>
    <row r="62" spans="1:13" ht="14.45" customHeight="1" x14ac:dyDescent="0.25">
      <c r="A62" s="75"/>
      <c r="B62" s="99">
        <v>75</v>
      </c>
      <c r="C62" s="199">
        <f t="shared" si="39"/>
        <v>10.614489134824101</v>
      </c>
      <c r="D62" s="199">
        <f t="shared" si="35"/>
        <v>9.484558763066941</v>
      </c>
      <c r="E62" s="200">
        <f t="shared" si="35"/>
        <v>11.744419506581261</v>
      </c>
      <c r="F62" s="201">
        <f t="shared" si="40"/>
        <v>9.2600817435018374</v>
      </c>
      <c r="G62" s="199">
        <f t="shared" si="36"/>
        <v>8.2897463841809031</v>
      </c>
      <c r="H62" s="199">
        <f t="shared" si="36"/>
        <v>10.230417102822772</v>
      </c>
      <c r="I62" s="202">
        <f t="shared" si="37"/>
        <v>87.240013399432357</v>
      </c>
      <c r="J62" s="201">
        <f t="shared" si="37"/>
        <v>1.3544073913222627</v>
      </c>
      <c r="K62" s="199">
        <f t="shared" si="38"/>
        <v>0.96619748976347675</v>
      </c>
      <c r="L62" s="199">
        <f t="shared" si="38"/>
        <v>1.7426172928810488</v>
      </c>
      <c r="M62" s="203">
        <f t="shared" si="41"/>
        <v>12.759986600567636</v>
      </c>
    </row>
    <row r="63" spans="1:13" ht="14.45" customHeight="1" x14ac:dyDescent="0.25">
      <c r="A63" s="75"/>
      <c r="B63" s="99">
        <v>80</v>
      </c>
      <c r="C63" s="199">
        <f>AB23</f>
        <v>7.7799839745764778</v>
      </c>
      <c r="D63" s="199">
        <f t="shared" si="35"/>
        <v>7.0465363145458095</v>
      </c>
      <c r="E63" s="200">
        <f t="shared" si="35"/>
        <v>8.5134316346071461</v>
      </c>
      <c r="F63" s="201">
        <f>AC23</f>
        <v>6.1175022755143971</v>
      </c>
      <c r="G63" s="199">
        <f t="shared" si="36"/>
        <v>5.4478776227143726</v>
      </c>
      <c r="H63" s="199">
        <f t="shared" si="36"/>
        <v>6.7871269283144215</v>
      </c>
      <c r="I63" s="202">
        <f t="shared" si="37"/>
        <v>78.631296613273776</v>
      </c>
      <c r="J63" s="201">
        <f t="shared" si="37"/>
        <v>1.6624816990620808</v>
      </c>
      <c r="K63" s="199">
        <f t="shared" si="38"/>
        <v>1.2293020429878609</v>
      </c>
      <c r="L63" s="199">
        <f t="shared" si="38"/>
        <v>2.0956613551363006</v>
      </c>
      <c r="M63" s="203">
        <f>AF23</f>
        <v>21.368703386726217</v>
      </c>
    </row>
    <row r="64" spans="1:13" ht="14.45" customHeight="1" x14ac:dyDescent="0.25">
      <c r="A64" s="51"/>
      <c r="B64" s="121">
        <v>85</v>
      </c>
      <c r="C64" s="204">
        <f>AB24</f>
        <v>4.6895604169342153</v>
      </c>
      <c r="D64" s="204">
        <f t="shared" si="35"/>
        <v>3.7287378297074865</v>
      </c>
      <c r="E64" s="205">
        <f t="shared" si="35"/>
        <v>5.6503830041609442</v>
      </c>
      <c r="F64" s="206">
        <f>AC24</f>
        <v>3.1723496938084401</v>
      </c>
      <c r="G64" s="204">
        <f t="shared" si="36"/>
        <v>2.4250778184149695</v>
      </c>
      <c r="H64" s="204">
        <f t="shared" si="36"/>
        <v>3.9196215692019107</v>
      </c>
      <c r="I64" s="207">
        <f t="shared" si="37"/>
        <v>67.64705882352942</v>
      </c>
      <c r="J64" s="206">
        <f t="shared" si="37"/>
        <v>1.5172107231257757</v>
      </c>
      <c r="K64" s="204">
        <f t="shared" si="38"/>
        <v>1.0349379736505389</v>
      </c>
      <c r="L64" s="204">
        <f t="shared" si="38"/>
        <v>1.9994834726010124</v>
      </c>
      <c r="M64" s="208">
        <f>AF24</f>
        <v>32.352941176470587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87.151666281198729</v>
      </c>
      <c r="D65" s="210">
        <f t="shared" si="35"/>
        <v>85.486734547685387</v>
      </c>
      <c r="E65" s="211">
        <f t="shared" si="35"/>
        <v>88.816598014712071</v>
      </c>
      <c r="F65" s="212">
        <f>AC25</f>
        <v>84.122282212458444</v>
      </c>
      <c r="G65" s="210">
        <f t="shared" si="36"/>
        <v>82.680024960666344</v>
      </c>
      <c r="H65" s="210">
        <f t="shared" si="36"/>
        <v>85.564539464250544</v>
      </c>
      <c r="I65" s="213">
        <f t="shared" si="37"/>
        <v>96.524009008656421</v>
      </c>
      <c r="J65" s="212">
        <f t="shared" si="37"/>
        <v>3.0293840687402809</v>
      </c>
      <c r="K65" s="210">
        <f t="shared" si="38"/>
        <v>2.5223066477663543</v>
      </c>
      <c r="L65" s="210">
        <f t="shared" si="38"/>
        <v>3.5364614897142075</v>
      </c>
      <c r="M65" s="214">
        <f>AF25</f>
        <v>3.4759909913435716</v>
      </c>
    </row>
    <row r="66" spans="1:13" ht="14.45" customHeight="1" x14ac:dyDescent="0.25">
      <c r="A66" s="155"/>
      <c r="B66" s="99">
        <v>5</v>
      </c>
      <c r="C66" s="199">
        <f>AB26</f>
        <v>82.151666281198715</v>
      </c>
      <c r="D66" s="199">
        <f t="shared" si="35"/>
        <v>80.486734547685373</v>
      </c>
      <c r="E66" s="200">
        <f t="shared" si="35"/>
        <v>83.816598014712056</v>
      </c>
      <c r="F66" s="201">
        <f>AC26</f>
        <v>79.122282212458444</v>
      </c>
      <c r="G66" s="199">
        <f t="shared" si="36"/>
        <v>77.680024960666344</v>
      </c>
      <c r="H66" s="199">
        <f t="shared" si="36"/>
        <v>80.564539464250544</v>
      </c>
      <c r="I66" s="202">
        <f t="shared" si="37"/>
        <v>96.312449636297188</v>
      </c>
      <c r="J66" s="201">
        <f t="shared" si="37"/>
        <v>3.0293840687402809</v>
      </c>
      <c r="K66" s="199">
        <f t="shared" si="38"/>
        <v>2.5223066477663543</v>
      </c>
      <c r="L66" s="199">
        <f t="shared" si="38"/>
        <v>3.5364614897142075</v>
      </c>
      <c r="M66" s="203">
        <f>AF26</f>
        <v>3.6875503637028331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77.151666281198715</v>
      </c>
      <c r="D67" s="199">
        <f t="shared" si="35"/>
        <v>75.486734547685373</v>
      </c>
      <c r="E67" s="200">
        <f t="shared" si="35"/>
        <v>78.816598014712056</v>
      </c>
      <c r="F67" s="201">
        <f t="shared" ref="F67:F80" si="43">AC27</f>
        <v>74.122282212458458</v>
      </c>
      <c r="G67" s="199">
        <f t="shared" si="36"/>
        <v>72.680024960666358</v>
      </c>
      <c r="H67" s="199">
        <f t="shared" si="36"/>
        <v>75.564539464250558</v>
      </c>
      <c r="I67" s="202">
        <f t="shared" si="37"/>
        <v>96.073469032154279</v>
      </c>
      <c r="J67" s="201">
        <f t="shared" si="37"/>
        <v>3.0293840687402809</v>
      </c>
      <c r="K67" s="199">
        <f t="shared" si="38"/>
        <v>2.5223066477663543</v>
      </c>
      <c r="L67" s="199">
        <f t="shared" si="38"/>
        <v>3.5364614897142075</v>
      </c>
      <c r="M67" s="203">
        <f t="shared" ref="M67:M80" si="44">AF27</f>
        <v>3.9265309678457574</v>
      </c>
    </row>
    <row r="68" spans="1:13" ht="14.45" customHeight="1" x14ac:dyDescent="0.25">
      <c r="A68" s="155"/>
      <c r="B68" s="99">
        <v>15</v>
      </c>
      <c r="C68" s="199">
        <f t="shared" si="42"/>
        <v>72.151666281198715</v>
      </c>
      <c r="D68" s="199">
        <f t="shared" si="35"/>
        <v>70.486734547685373</v>
      </c>
      <c r="E68" s="200">
        <f t="shared" si="35"/>
        <v>73.816598014712056</v>
      </c>
      <c r="F68" s="201">
        <f t="shared" si="43"/>
        <v>69.122282212458444</v>
      </c>
      <c r="G68" s="199">
        <f t="shared" si="36"/>
        <v>67.680024960666344</v>
      </c>
      <c r="H68" s="199">
        <f t="shared" si="36"/>
        <v>70.564539464250544</v>
      </c>
      <c r="I68" s="202">
        <f t="shared" si="37"/>
        <v>95.801366448095919</v>
      </c>
      <c r="J68" s="201">
        <f t="shared" si="37"/>
        <v>3.0293840687402809</v>
      </c>
      <c r="K68" s="199">
        <f t="shared" si="38"/>
        <v>2.5223066477663543</v>
      </c>
      <c r="L68" s="199">
        <f t="shared" si="38"/>
        <v>3.5364614897142075</v>
      </c>
      <c r="M68" s="203">
        <f t="shared" si="44"/>
        <v>4.1986335519040923</v>
      </c>
    </row>
    <row r="69" spans="1:13" ht="14.45" customHeight="1" x14ac:dyDescent="0.25">
      <c r="A69" s="155"/>
      <c r="B69" s="99">
        <v>20</v>
      </c>
      <c r="C69" s="199">
        <f t="shared" si="42"/>
        <v>67.151666281198715</v>
      </c>
      <c r="D69" s="199">
        <f t="shared" si="35"/>
        <v>65.486734547685373</v>
      </c>
      <c r="E69" s="200">
        <f t="shared" si="35"/>
        <v>68.816598014712056</v>
      </c>
      <c r="F69" s="201">
        <f t="shared" si="43"/>
        <v>64.122282212458444</v>
      </c>
      <c r="G69" s="199">
        <f t="shared" si="36"/>
        <v>62.680024960666351</v>
      </c>
      <c r="H69" s="199">
        <f t="shared" si="36"/>
        <v>65.564539464250544</v>
      </c>
      <c r="I69" s="202">
        <f t="shared" si="37"/>
        <v>95.488743263563009</v>
      </c>
      <c r="J69" s="201">
        <f t="shared" si="37"/>
        <v>3.0293840687402809</v>
      </c>
      <c r="K69" s="199">
        <f t="shared" si="38"/>
        <v>2.5223066477663543</v>
      </c>
      <c r="L69" s="199">
        <f t="shared" si="38"/>
        <v>3.5364614897142075</v>
      </c>
      <c r="M69" s="203">
        <f t="shared" si="44"/>
        <v>4.5112567364370149</v>
      </c>
    </row>
    <row r="70" spans="1:13" ht="14.45" customHeight="1" x14ac:dyDescent="0.25">
      <c r="A70" s="155"/>
      <c r="B70" s="99">
        <v>25</v>
      </c>
      <c r="C70" s="199">
        <f t="shared" si="42"/>
        <v>62.151666281198722</v>
      </c>
      <c r="D70" s="199">
        <f t="shared" si="35"/>
        <v>60.48673454768538</v>
      </c>
      <c r="E70" s="200">
        <f t="shared" si="35"/>
        <v>63.816598014712064</v>
      </c>
      <c r="F70" s="201">
        <f t="shared" si="43"/>
        <v>59.122282212458437</v>
      </c>
      <c r="G70" s="199">
        <f t="shared" si="36"/>
        <v>57.680024960666344</v>
      </c>
      <c r="H70" s="199">
        <f t="shared" si="36"/>
        <v>60.564539464250529</v>
      </c>
      <c r="I70" s="202">
        <f t="shared" si="37"/>
        <v>95.125820030256065</v>
      </c>
      <c r="J70" s="201">
        <f t="shared" si="37"/>
        <v>3.0293840687402809</v>
      </c>
      <c r="K70" s="199">
        <f t="shared" si="38"/>
        <v>2.5223066477663543</v>
      </c>
      <c r="L70" s="199">
        <f t="shared" si="38"/>
        <v>3.5364614897142075</v>
      </c>
      <c r="M70" s="203">
        <f t="shared" si="44"/>
        <v>4.8741799697439312</v>
      </c>
    </row>
    <row r="71" spans="1:13" ht="14.45" customHeight="1" x14ac:dyDescent="0.25">
      <c r="A71" s="155"/>
      <c r="B71" s="99">
        <v>30</v>
      </c>
      <c r="C71" s="199">
        <f t="shared" si="42"/>
        <v>57.151666281198722</v>
      </c>
      <c r="D71" s="199">
        <f t="shared" si="35"/>
        <v>55.48673454768538</v>
      </c>
      <c r="E71" s="200">
        <f t="shared" si="35"/>
        <v>58.816598014712064</v>
      </c>
      <c r="F71" s="201">
        <f t="shared" si="43"/>
        <v>54.122282212458451</v>
      </c>
      <c r="G71" s="199">
        <f t="shared" si="36"/>
        <v>52.680024960666358</v>
      </c>
      <c r="H71" s="199">
        <f t="shared" si="36"/>
        <v>55.564539464250544</v>
      </c>
      <c r="I71" s="202">
        <f t="shared" si="37"/>
        <v>94.699395020549289</v>
      </c>
      <c r="J71" s="201">
        <f t="shared" si="37"/>
        <v>3.0293840687402809</v>
      </c>
      <c r="K71" s="199">
        <f t="shared" si="38"/>
        <v>2.5223066477663543</v>
      </c>
      <c r="L71" s="199">
        <f t="shared" si="38"/>
        <v>3.5364614897142075</v>
      </c>
      <c r="M71" s="203">
        <f t="shared" si="44"/>
        <v>5.3006049794507257</v>
      </c>
    </row>
    <row r="72" spans="1:13" ht="14.45" customHeight="1" x14ac:dyDescent="0.25">
      <c r="A72" s="155"/>
      <c r="B72" s="99">
        <v>35</v>
      </c>
      <c r="C72" s="199">
        <f t="shared" si="42"/>
        <v>52.151666281198722</v>
      </c>
      <c r="D72" s="199">
        <f t="shared" si="35"/>
        <v>50.48673454768538</v>
      </c>
      <c r="E72" s="200">
        <f t="shared" si="35"/>
        <v>53.816598014712064</v>
      </c>
      <c r="F72" s="201">
        <f t="shared" si="43"/>
        <v>49.122282212458437</v>
      </c>
      <c r="G72" s="199">
        <f t="shared" si="36"/>
        <v>47.680024960666344</v>
      </c>
      <c r="H72" s="199">
        <f t="shared" si="36"/>
        <v>50.564539464250529</v>
      </c>
      <c r="I72" s="202">
        <f t="shared" si="37"/>
        <v>94.191203685792075</v>
      </c>
      <c r="J72" s="201">
        <f t="shared" si="37"/>
        <v>3.0293840687402809</v>
      </c>
      <c r="K72" s="199">
        <f t="shared" si="38"/>
        <v>2.5223066477663543</v>
      </c>
      <c r="L72" s="199">
        <f t="shared" si="38"/>
        <v>3.5364614897142075</v>
      </c>
      <c r="M72" s="203">
        <f t="shared" si="44"/>
        <v>5.8087963142079104</v>
      </c>
    </row>
    <row r="73" spans="1:13" ht="14.45" customHeight="1" x14ac:dyDescent="0.25">
      <c r="A73" s="155"/>
      <c r="B73" s="99">
        <v>40</v>
      </c>
      <c r="C73" s="199">
        <f t="shared" si="42"/>
        <v>47.151666281198722</v>
      </c>
      <c r="D73" s="199">
        <f t="shared" si="35"/>
        <v>45.48673454768538</v>
      </c>
      <c r="E73" s="200">
        <f t="shared" si="35"/>
        <v>48.816598014712064</v>
      </c>
      <c r="F73" s="201">
        <f t="shared" si="43"/>
        <v>44.122282212458437</v>
      </c>
      <c r="G73" s="199">
        <f t="shared" si="36"/>
        <v>42.680024960666344</v>
      </c>
      <c r="H73" s="199">
        <f t="shared" si="36"/>
        <v>45.564539464250529</v>
      </c>
      <c r="I73" s="202">
        <f t="shared" si="37"/>
        <v>93.575234328572975</v>
      </c>
      <c r="J73" s="201">
        <f t="shared" si="37"/>
        <v>3.0293840687402809</v>
      </c>
      <c r="K73" s="199">
        <f t="shared" si="38"/>
        <v>2.5223066477663543</v>
      </c>
      <c r="L73" s="199">
        <f t="shared" si="38"/>
        <v>3.5364614897142075</v>
      </c>
      <c r="M73" s="203">
        <f t="shared" si="44"/>
        <v>6.4247656714270116</v>
      </c>
    </row>
    <row r="74" spans="1:13" ht="14.45" customHeight="1" x14ac:dyDescent="0.25">
      <c r="A74" s="155"/>
      <c r="B74" s="99">
        <v>45</v>
      </c>
      <c r="C74" s="199">
        <f t="shared" si="42"/>
        <v>42.151666281198722</v>
      </c>
      <c r="D74" s="199">
        <f t="shared" si="35"/>
        <v>40.48673454768538</v>
      </c>
      <c r="E74" s="200">
        <f t="shared" si="35"/>
        <v>43.816598014712064</v>
      </c>
      <c r="F74" s="201">
        <f t="shared" si="43"/>
        <v>39.122282212458437</v>
      </c>
      <c r="G74" s="199">
        <f t="shared" si="36"/>
        <v>37.680024960666344</v>
      </c>
      <c r="H74" s="199">
        <f t="shared" si="36"/>
        <v>40.564539464250529</v>
      </c>
      <c r="I74" s="202">
        <f t="shared" si="37"/>
        <v>92.81313329695935</v>
      </c>
      <c r="J74" s="201">
        <f t="shared" si="37"/>
        <v>3.0293840687402809</v>
      </c>
      <c r="K74" s="199">
        <f t="shared" si="38"/>
        <v>2.5223066477663543</v>
      </c>
      <c r="L74" s="199">
        <f t="shared" si="38"/>
        <v>3.5364614897142075</v>
      </c>
      <c r="M74" s="203">
        <f t="shared" si="44"/>
        <v>7.1868667030406428</v>
      </c>
    </row>
    <row r="75" spans="1:13" ht="14.45" customHeight="1" x14ac:dyDescent="0.25">
      <c r="A75" s="155"/>
      <c r="B75" s="99">
        <v>50</v>
      </c>
      <c r="C75" s="199">
        <f t="shared" si="42"/>
        <v>37.151666281198722</v>
      </c>
      <c r="D75" s="199">
        <f t="shared" si="35"/>
        <v>35.48673454768538</v>
      </c>
      <c r="E75" s="200">
        <f t="shared" si="35"/>
        <v>38.816598014712064</v>
      </c>
      <c r="F75" s="201">
        <f t="shared" si="43"/>
        <v>34.137666827843049</v>
      </c>
      <c r="G75" s="199">
        <f t="shared" si="36"/>
        <v>32.696981679489198</v>
      </c>
      <c r="H75" s="199">
        <f t="shared" si="36"/>
        <v>35.578351976196899</v>
      </c>
      <c r="I75" s="202">
        <f t="shared" si="37"/>
        <v>91.887310166540331</v>
      </c>
      <c r="J75" s="201">
        <f t="shared" si="37"/>
        <v>3.0139994533556651</v>
      </c>
      <c r="K75" s="199">
        <f t="shared" si="38"/>
        <v>2.5114109266242712</v>
      </c>
      <c r="L75" s="199">
        <f t="shared" si="38"/>
        <v>3.516587980087059</v>
      </c>
      <c r="M75" s="203">
        <f t="shared" si="44"/>
        <v>8.1126898334596493</v>
      </c>
    </row>
    <row r="76" spans="1:13" ht="14.45" customHeight="1" x14ac:dyDescent="0.25">
      <c r="A76" s="155"/>
      <c r="B76" s="99">
        <v>55</v>
      </c>
      <c r="C76" s="199">
        <f t="shared" si="42"/>
        <v>32.151666281198722</v>
      </c>
      <c r="D76" s="199">
        <f t="shared" si="35"/>
        <v>30.48673454768538</v>
      </c>
      <c r="E76" s="200">
        <f t="shared" si="35"/>
        <v>33.816598014712064</v>
      </c>
      <c r="F76" s="201">
        <f t="shared" si="43"/>
        <v>29.151365457980038</v>
      </c>
      <c r="G76" s="199">
        <f t="shared" si="36"/>
        <v>27.711928365490074</v>
      </c>
      <c r="H76" s="199">
        <f t="shared" si="36"/>
        <v>30.590802550470002</v>
      </c>
      <c r="I76" s="202">
        <f t="shared" si="37"/>
        <v>90.668288240559519</v>
      </c>
      <c r="J76" s="201">
        <f t="shared" si="37"/>
        <v>3.0003008232186792</v>
      </c>
      <c r="K76" s="199">
        <f t="shared" si="38"/>
        <v>2.5013011501219511</v>
      </c>
      <c r="L76" s="199">
        <f t="shared" si="38"/>
        <v>3.4993004963154073</v>
      </c>
      <c r="M76" s="203">
        <f t="shared" si="44"/>
        <v>9.3317117594404753</v>
      </c>
    </row>
    <row r="77" spans="1:13" ht="14.45" customHeight="1" x14ac:dyDescent="0.25">
      <c r="A77" s="155"/>
      <c r="B77" s="99">
        <v>60</v>
      </c>
      <c r="C77" s="199">
        <f t="shared" si="42"/>
        <v>27.55162918579429</v>
      </c>
      <c r="D77" s="199">
        <f t="shared" si="35"/>
        <v>26.060078655291367</v>
      </c>
      <c r="E77" s="200">
        <f t="shared" si="35"/>
        <v>29.043179716297214</v>
      </c>
      <c r="F77" s="201">
        <f t="shared" si="43"/>
        <v>24.526189438299454</v>
      </c>
      <c r="G77" s="199">
        <f t="shared" si="36"/>
        <v>23.252164982094047</v>
      </c>
      <c r="H77" s="199">
        <f t="shared" si="36"/>
        <v>25.800213894504861</v>
      </c>
      <c r="I77" s="202">
        <f t="shared" si="37"/>
        <v>89.019016889735283</v>
      </c>
      <c r="J77" s="201">
        <f t="shared" si="37"/>
        <v>3.0254397474948354</v>
      </c>
      <c r="K77" s="199">
        <f t="shared" si="38"/>
        <v>2.5283498585490154</v>
      </c>
      <c r="L77" s="199">
        <f t="shared" si="38"/>
        <v>3.5225296364406553</v>
      </c>
      <c r="M77" s="203">
        <f t="shared" si="44"/>
        <v>10.980983110264717</v>
      </c>
    </row>
    <row r="78" spans="1:13" ht="14.45" customHeight="1" x14ac:dyDescent="0.25">
      <c r="A78" s="155"/>
      <c r="B78" s="99">
        <v>65</v>
      </c>
      <c r="C78" s="199">
        <f t="shared" si="42"/>
        <v>23.37703272310824</v>
      </c>
      <c r="D78" s="199">
        <f t="shared" si="35"/>
        <v>22.163210166062669</v>
      </c>
      <c r="E78" s="200">
        <f t="shared" si="35"/>
        <v>24.590855280153811</v>
      </c>
      <c r="F78" s="201">
        <f t="shared" si="43"/>
        <v>20.292250168236034</v>
      </c>
      <c r="G78" s="199">
        <f t="shared" si="36"/>
        <v>19.277205893816557</v>
      </c>
      <c r="H78" s="199">
        <f t="shared" si="36"/>
        <v>21.307294442655511</v>
      </c>
      <c r="I78" s="202">
        <f t="shared" si="37"/>
        <v>86.804216807966</v>
      </c>
      <c r="J78" s="201">
        <f t="shared" si="37"/>
        <v>3.0847825548722043</v>
      </c>
      <c r="K78" s="199">
        <f t="shared" si="38"/>
        <v>2.5895074499039676</v>
      </c>
      <c r="L78" s="199">
        <f t="shared" si="38"/>
        <v>3.580057659840441</v>
      </c>
      <c r="M78" s="203">
        <f t="shared" si="44"/>
        <v>13.195783192033996</v>
      </c>
    </row>
    <row r="79" spans="1:13" ht="14.45" customHeight="1" x14ac:dyDescent="0.25">
      <c r="A79" s="155"/>
      <c r="B79" s="99">
        <v>70</v>
      </c>
      <c r="C79" s="199">
        <f t="shared" si="42"/>
        <v>18.768318945985079</v>
      </c>
      <c r="D79" s="199">
        <f t="shared" si="35"/>
        <v>17.659277070795611</v>
      </c>
      <c r="E79" s="200">
        <f t="shared" si="35"/>
        <v>19.877360821174548</v>
      </c>
      <c r="F79" s="201">
        <f t="shared" si="43"/>
        <v>15.653415199059484</v>
      </c>
      <c r="G79" s="199">
        <f t="shared" si="36"/>
        <v>14.731848463883619</v>
      </c>
      <c r="H79" s="199">
        <f t="shared" si="36"/>
        <v>16.57498193423535</v>
      </c>
      <c r="I79" s="202">
        <f t="shared" si="37"/>
        <v>83.40339507288725</v>
      </c>
      <c r="J79" s="201">
        <f t="shared" si="37"/>
        <v>3.1149037469255947</v>
      </c>
      <c r="K79" s="199">
        <f t="shared" si="38"/>
        <v>2.619903296058899</v>
      </c>
      <c r="L79" s="199">
        <f t="shared" si="38"/>
        <v>3.6099041977922903</v>
      </c>
      <c r="M79" s="203">
        <f t="shared" si="44"/>
        <v>16.596604927112747</v>
      </c>
    </row>
    <row r="80" spans="1:13" ht="14.45" customHeight="1" x14ac:dyDescent="0.25">
      <c r="A80" s="155"/>
      <c r="B80" s="99">
        <v>75</v>
      </c>
      <c r="C80" s="199">
        <f t="shared" si="42"/>
        <v>14.642710454281117</v>
      </c>
      <c r="D80" s="199">
        <f t="shared" si="35"/>
        <v>13.777790927975037</v>
      </c>
      <c r="E80" s="200">
        <f t="shared" si="35"/>
        <v>15.507629980587197</v>
      </c>
      <c r="F80" s="201">
        <f t="shared" si="43"/>
        <v>11.424715098865043</v>
      </c>
      <c r="G80" s="199">
        <f t="shared" si="36"/>
        <v>10.695898333926324</v>
      </c>
      <c r="H80" s="199">
        <f t="shared" si="36"/>
        <v>12.153531863803762</v>
      </c>
      <c r="I80" s="202">
        <f t="shared" si="37"/>
        <v>78.023226195289396</v>
      </c>
      <c r="J80" s="201">
        <f t="shared" si="37"/>
        <v>3.2179953554160736</v>
      </c>
      <c r="K80" s="199">
        <f t="shared" si="38"/>
        <v>2.7267752607476918</v>
      </c>
      <c r="L80" s="199">
        <f t="shared" si="38"/>
        <v>3.7092154500844554</v>
      </c>
      <c r="M80" s="203">
        <f t="shared" si="44"/>
        <v>21.976773804710604</v>
      </c>
    </row>
    <row r="81" spans="1:13" ht="14.45" customHeight="1" x14ac:dyDescent="0.25">
      <c r="A81" s="155"/>
      <c r="B81" s="99">
        <v>80</v>
      </c>
      <c r="C81" s="199">
        <f>AB41</f>
        <v>10.687362482036926</v>
      </c>
      <c r="D81" s="199">
        <f t="shared" si="35"/>
        <v>10.126134645260759</v>
      </c>
      <c r="E81" s="200">
        <f t="shared" si="35"/>
        <v>11.248590318813093</v>
      </c>
      <c r="F81" s="201">
        <f>AC41</f>
        <v>7.3191606293587128</v>
      </c>
      <c r="G81" s="199">
        <f t="shared" si="36"/>
        <v>6.7682490367734518</v>
      </c>
      <c r="H81" s="199">
        <f t="shared" si="36"/>
        <v>7.8700722219439738</v>
      </c>
      <c r="I81" s="202">
        <f t="shared" si="37"/>
        <v>68.484255508883422</v>
      </c>
      <c r="J81" s="201">
        <f t="shared" si="37"/>
        <v>3.3682018526782147</v>
      </c>
      <c r="K81" s="199">
        <f t="shared" si="38"/>
        <v>2.8892482582217389</v>
      </c>
      <c r="L81" s="199">
        <f t="shared" si="38"/>
        <v>3.8471554471346905</v>
      </c>
      <c r="M81" s="203">
        <f>AF41</f>
        <v>31.5157444911166</v>
      </c>
    </row>
    <row r="82" spans="1:13" ht="14.45" customHeight="1" thickBot="1" x14ac:dyDescent="0.3">
      <c r="A82" s="157"/>
      <c r="B82" s="215">
        <v>85</v>
      </c>
      <c r="C82" s="216">
        <f>AB42</f>
        <v>6.6954645986425207</v>
      </c>
      <c r="D82" s="216">
        <f t="shared" si="35"/>
        <v>5.5253749968023333</v>
      </c>
      <c r="E82" s="217">
        <f t="shared" si="35"/>
        <v>7.8655542004827081</v>
      </c>
      <c r="F82" s="218">
        <f>AC42</f>
        <v>3.5418037369630726</v>
      </c>
      <c r="G82" s="216">
        <f t="shared" si="36"/>
        <v>2.8079232455916996</v>
      </c>
      <c r="H82" s="216">
        <f t="shared" si="36"/>
        <v>4.2756842283344456</v>
      </c>
      <c r="I82" s="219">
        <f t="shared" si="37"/>
        <v>52.89855072463768</v>
      </c>
      <c r="J82" s="218">
        <f t="shared" si="37"/>
        <v>3.1536608616794481</v>
      </c>
      <c r="K82" s="216">
        <f t="shared" si="38"/>
        <v>2.4760091083971818</v>
      </c>
      <c r="L82" s="216">
        <f t="shared" si="38"/>
        <v>3.8313126149617145</v>
      </c>
      <c r="M82" s="220">
        <f>AF42</f>
        <v>47.10144927536232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" right="0.7" top="0.75" bottom="0.75" header="0.3" footer="0.3"/>
  <pageSetup paperSize="9" scale="5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13E16-8A9B-4724-8503-748A83A702FA}">
  <dimension ref="A1:AU84"/>
  <sheetViews>
    <sheetView tabSelected="1" view="pageBreakPreview" topLeftCell="A62" zoomScaleNormal="100" zoomScaleSheetLayoutView="100" workbookViewId="0">
      <selection activeCell="H17" sqref="H17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118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139</v>
      </c>
      <c r="D7" s="78">
        <v>0</v>
      </c>
      <c r="E7" s="78">
        <v>42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8032799.9800524302</v>
      </c>
      <c r="X7" s="92">
        <f t="shared" ref="X7:X42" si="0">V7*(1-S7)</f>
        <v>500000</v>
      </c>
      <c r="Y7" s="90">
        <f>SUM(X7:X$24)</f>
        <v>7906610.865931171</v>
      </c>
      <c r="Z7" s="90">
        <f t="shared" ref="Z7:Z42" si="1">V7*S7</f>
        <v>0</v>
      </c>
      <c r="AA7" s="91">
        <f>SUM(Z7:Z$24)</f>
        <v>126189.11412125849</v>
      </c>
      <c r="AB7" s="84">
        <f t="shared" ref="AB7:AB42" si="2">W7/U7</f>
        <v>80.327999800524296</v>
      </c>
      <c r="AC7" s="85">
        <f t="shared" ref="AC7:AC42" si="3">Y7/U7</f>
        <v>79.066108659311709</v>
      </c>
      <c r="AD7" s="93">
        <f>AC7/AB7*100</f>
        <v>98.429076854463943</v>
      </c>
      <c r="AE7" s="85">
        <f t="shared" ref="AE7:AE42" si="4">AA7/U7</f>
        <v>1.2618911412125848</v>
      </c>
      <c r="AF7" s="94">
        <f>AE7/AB7*100</f>
        <v>1.5709231455360457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3.1791723247128703</v>
      </c>
      <c r="AL7" s="96">
        <f>U7*U7*((1-O7)*5*(1-S7)+AC8)^2*AH7+V7*V7*AI7</f>
        <v>0</v>
      </c>
      <c r="AM7" s="96">
        <f>SUM(AL7:AL$24)/U7/U7</f>
        <v>2.9114881590933233</v>
      </c>
      <c r="AN7" s="96">
        <f>U7*U7*((1-O7)*5*S7+AE8)^2*AH7+V7*V7*AI7</f>
        <v>0</v>
      </c>
      <c r="AO7" s="97">
        <f>SUM(AN7:AN$24)/U7/U7</f>
        <v>3.9095171888519409E-2</v>
      </c>
      <c r="AP7" s="84">
        <f t="shared" ref="AP7:AP42" si="5">AB7-1.96*SQRT(AK7)</f>
        <v>76.833274002608675</v>
      </c>
      <c r="AQ7" s="85">
        <f t="shared" ref="AQ7:AQ42" si="6">AB7+1.96*SQRT(AK7)</f>
        <v>83.822725598439916</v>
      </c>
      <c r="AR7" s="85">
        <f t="shared" ref="AR7:AR42" si="7">AC7-1.96*SQRT(AM7)</f>
        <v>75.721744308351589</v>
      </c>
      <c r="AS7" s="85">
        <f t="shared" ref="AS7:AS42" si="8">AC7+1.96*SQRT(AM7)</f>
        <v>82.410473010271829</v>
      </c>
      <c r="AT7" s="85">
        <f t="shared" ref="AT7:AT42" si="9">AE7-1.96*SQRT(AO7)</f>
        <v>0.87435015973199848</v>
      </c>
      <c r="AU7" s="98">
        <f t="shared" ref="AU7:AU42" si="10">AE7+1.96*SQRT(AO7)</f>
        <v>1.6494321226931712</v>
      </c>
    </row>
    <row r="8" spans="1:47" ht="14.45" customHeight="1" x14ac:dyDescent="0.25">
      <c r="A8" s="75"/>
      <c r="B8" s="99" t="s">
        <v>69</v>
      </c>
      <c r="C8" s="100">
        <v>202</v>
      </c>
      <c r="D8" s="101">
        <v>0</v>
      </c>
      <c r="E8" s="101">
        <v>66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100000</v>
      </c>
      <c r="V8" s="112">
        <f>5*U8*((1-T8)+O8*T8)</f>
        <v>500000</v>
      </c>
      <c r="W8" s="113">
        <f>SUM(V8:V$24)</f>
        <v>7532799.9800524302</v>
      </c>
      <c r="X8" s="114">
        <f t="shared" si="0"/>
        <v>500000</v>
      </c>
      <c r="Y8" s="112">
        <f>SUM(X8:X$24)</f>
        <v>7406610.865931171</v>
      </c>
      <c r="Z8" s="112">
        <f t="shared" si="1"/>
        <v>0</v>
      </c>
      <c r="AA8" s="113">
        <f>SUM(Z8:Z$24)</f>
        <v>126189.11412125849</v>
      </c>
      <c r="AB8" s="106">
        <f t="shared" si="2"/>
        <v>75.327999800524296</v>
      </c>
      <c r="AC8" s="107">
        <f t="shared" si="3"/>
        <v>74.066108659311709</v>
      </c>
      <c r="AD8" s="115">
        <f t="shared" ref="AD8:AD42" si="16">AC8/AB8*100</f>
        <v>98.324804661541265</v>
      </c>
      <c r="AE8" s="107">
        <f t="shared" si="4"/>
        <v>1.2618911412125848</v>
      </c>
      <c r="AF8" s="116">
        <f t="shared" ref="AF8:AF42" si="17">AE8/AB8*100</f>
        <v>1.6751953384587306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3.1791723247128703</v>
      </c>
      <c r="AL8" s="118">
        <f>U8*U8*((1-O8)*5*(1-S8)+AC9)^2*AH8+V8*V8*AI8</f>
        <v>0</v>
      </c>
      <c r="AM8" s="118">
        <f>SUM(AL8:AL$24)/U8/U8</f>
        <v>2.9114881590933233</v>
      </c>
      <c r="AN8" s="118">
        <f>U8*U8*((1-O8)*5*S8+AE9)^2*AH8+V8*V8*AI8</f>
        <v>0</v>
      </c>
      <c r="AO8" s="119">
        <f>SUM(AN8:AN$24)/U8/U8</f>
        <v>3.9095171888519409E-2</v>
      </c>
      <c r="AP8" s="106">
        <f t="shared" si="5"/>
        <v>71.833274002608675</v>
      </c>
      <c r="AQ8" s="107">
        <f t="shared" si="6"/>
        <v>78.822725598439916</v>
      </c>
      <c r="AR8" s="107">
        <f t="shared" si="7"/>
        <v>70.721744308351589</v>
      </c>
      <c r="AS8" s="107">
        <f t="shared" si="8"/>
        <v>77.410473010271829</v>
      </c>
      <c r="AT8" s="107">
        <f t="shared" si="9"/>
        <v>0.87435015973199848</v>
      </c>
      <c r="AU8" s="120">
        <f t="shared" si="10"/>
        <v>1.6494321226931712</v>
      </c>
    </row>
    <row r="9" spans="1:47" ht="14.45" customHeight="1" x14ac:dyDescent="0.25">
      <c r="A9" s="75"/>
      <c r="B9" s="99" t="s">
        <v>70</v>
      </c>
      <c r="C9" s="100">
        <v>336</v>
      </c>
      <c r="D9" s="101">
        <v>0</v>
      </c>
      <c r="E9" s="101">
        <v>117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100000</v>
      </c>
      <c r="V9" s="112">
        <f t="shared" ref="V9:V22" si="21">5*U9*((1-T9)+O9*T9)</f>
        <v>500000</v>
      </c>
      <c r="W9" s="113">
        <f>SUM(V9:V$24)</f>
        <v>7032799.9800524302</v>
      </c>
      <c r="X9" s="114">
        <f t="shared" si="0"/>
        <v>500000</v>
      </c>
      <c r="Y9" s="112">
        <f>SUM(X9:X$24)</f>
        <v>6906610.865931171</v>
      </c>
      <c r="Z9" s="112">
        <f t="shared" si="1"/>
        <v>0</v>
      </c>
      <c r="AA9" s="113">
        <f>SUM(Z9:Z$24)</f>
        <v>126189.11412125849</v>
      </c>
      <c r="AB9" s="106">
        <f t="shared" si="2"/>
        <v>70.327999800524296</v>
      </c>
      <c r="AC9" s="107">
        <f t="shared" si="3"/>
        <v>69.066108659311709</v>
      </c>
      <c r="AD9" s="115">
        <f t="shared" si="16"/>
        <v>98.205705914014658</v>
      </c>
      <c r="AE9" s="107">
        <f t="shared" si="4"/>
        <v>1.2618911412125848</v>
      </c>
      <c r="AF9" s="116">
        <f t="shared" si="17"/>
        <v>1.7942940859853338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3.1791723247128703</v>
      </c>
      <c r="AL9" s="118">
        <f t="shared" ref="AL9:AL23" si="23">U9*U9*((1-O9)*5*(1-S9)+AC10)^2*AH9+V9*V9*AI9</f>
        <v>0</v>
      </c>
      <c r="AM9" s="118">
        <f>SUM(AL9:AL$24)/U9/U9</f>
        <v>2.9114881590933233</v>
      </c>
      <c r="AN9" s="118">
        <f t="shared" ref="AN9:AN23" si="24">U9*U9*((1-O9)*5*S9+AE10)^2*AH9+V9*V9*AI9</f>
        <v>0</v>
      </c>
      <c r="AO9" s="119">
        <f>SUM(AN9:AN$24)/U9/U9</f>
        <v>3.9095171888519409E-2</v>
      </c>
      <c r="AP9" s="106">
        <f t="shared" si="5"/>
        <v>66.833274002608675</v>
      </c>
      <c r="AQ9" s="107">
        <f t="shared" si="6"/>
        <v>73.822725598439916</v>
      </c>
      <c r="AR9" s="107">
        <f t="shared" si="7"/>
        <v>65.721744308351589</v>
      </c>
      <c r="AS9" s="107">
        <f t="shared" si="8"/>
        <v>72.410473010271829</v>
      </c>
      <c r="AT9" s="107">
        <f t="shared" si="9"/>
        <v>0.87435015973199848</v>
      </c>
      <c r="AU9" s="120">
        <f t="shared" si="10"/>
        <v>1.6494321226931712</v>
      </c>
    </row>
    <row r="10" spans="1:47" ht="14.45" customHeight="1" x14ac:dyDescent="0.25">
      <c r="A10" s="75"/>
      <c r="B10" s="99" t="s">
        <v>71</v>
      </c>
      <c r="C10" s="100">
        <v>280</v>
      </c>
      <c r="D10" s="101">
        <v>1</v>
      </c>
      <c r="E10" s="101">
        <v>93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3.5714285714285713E-3</v>
      </c>
      <c r="R10" s="109">
        <f t="shared" si="14"/>
        <v>3.5391361308426176E-3</v>
      </c>
      <c r="S10" s="110">
        <f t="shared" si="15"/>
        <v>0</v>
      </c>
      <c r="T10" s="111">
        <f t="shared" si="19"/>
        <v>1.7564759345942201E-2</v>
      </c>
      <c r="U10" s="112">
        <f t="shared" si="20"/>
        <v>100000</v>
      </c>
      <c r="V10" s="112">
        <f t="shared" si="21"/>
        <v>496300.75522865762</v>
      </c>
      <c r="W10" s="113">
        <f>SUM(V10:V$24)</f>
        <v>6532799.9800524293</v>
      </c>
      <c r="X10" s="114">
        <f t="shared" si="0"/>
        <v>496300.75522865762</v>
      </c>
      <c r="Y10" s="112">
        <f>SUM(X10:X$24)</f>
        <v>6406610.865931171</v>
      </c>
      <c r="Z10" s="112">
        <f t="shared" si="1"/>
        <v>0</v>
      </c>
      <c r="AA10" s="113">
        <f>SUM(Z10:Z$24)</f>
        <v>126189.11412125849</v>
      </c>
      <c r="AB10" s="106">
        <f t="shared" si="2"/>
        <v>65.327999800524296</v>
      </c>
      <c r="AC10" s="107">
        <f t="shared" si="3"/>
        <v>64.066108659311709</v>
      </c>
      <c r="AD10" s="115">
        <f t="shared" si="16"/>
        <v>98.068376278064989</v>
      </c>
      <c r="AE10" s="107">
        <f t="shared" si="4"/>
        <v>1.2618911412125848</v>
      </c>
      <c r="AF10" s="116">
        <f t="shared" si="17"/>
        <v>1.9316237219350125</v>
      </c>
      <c r="AH10" s="117">
        <f t="shared" ref="AH10:AH22" si="25">IF(D10=0,0,T10*T10*(1-T10)/D10)</f>
        <v>3.0310167778711697E-4</v>
      </c>
      <c r="AI10" s="118">
        <f t="shared" si="18"/>
        <v>0</v>
      </c>
      <c r="AJ10" s="118">
        <f t="shared" si="22"/>
        <v>12241189914.322407</v>
      </c>
      <c r="AK10" s="118">
        <f>SUM(AJ10:AJ$24)/U10/U10</f>
        <v>3.1791723247128703</v>
      </c>
      <c r="AL10" s="118">
        <f t="shared" si="23"/>
        <v>11751362907.713373</v>
      </c>
      <c r="AM10" s="118">
        <f>SUM(AL10:AL$24)/U10/U10</f>
        <v>2.9114881590933233</v>
      </c>
      <c r="AN10" s="118">
        <f t="shared" si="24"/>
        <v>5000624.6611278141</v>
      </c>
      <c r="AO10" s="119">
        <f>SUM(AN10:AN$24)/U10/U10</f>
        <v>3.9095171888519409E-2</v>
      </c>
      <c r="AP10" s="106">
        <f t="shared" si="5"/>
        <v>61.833274002608675</v>
      </c>
      <c r="AQ10" s="107">
        <f t="shared" si="6"/>
        <v>68.822725598439916</v>
      </c>
      <c r="AR10" s="107">
        <f t="shared" si="7"/>
        <v>60.721744308351589</v>
      </c>
      <c r="AS10" s="107">
        <f t="shared" si="8"/>
        <v>67.410473010271829</v>
      </c>
      <c r="AT10" s="107">
        <f t="shared" si="9"/>
        <v>0.87435015973199848</v>
      </c>
      <c r="AU10" s="120">
        <f t="shared" si="10"/>
        <v>1.6494321226931712</v>
      </c>
    </row>
    <row r="11" spans="1:47" ht="14.45" customHeight="1" x14ac:dyDescent="0.25">
      <c r="A11" s="75"/>
      <c r="B11" s="99" t="s">
        <v>72</v>
      </c>
      <c r="C11" s="100">
        <v>48</v>
      </c>
      <c r="D11" s="101">
        <v>0</v>
      </c>
      <c r="E11" s="101">
        <v>15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98243.524065405785</v>
      </c>
      <c r="V11" s="112">
        <f t="shared" si="21"/>
        <v>491217.62032702891</v>
      </c>
      <c r="W11" s="113">
        <f>SUM(V11:V$24)</f>
        <v>6036499.224823772</v>
      </c>
      <c r="X11" s="114">
        <f t="shared" si="0"/>
        <v>491217.62032702891</v>
      </c>
      <c r="Y11" s="112">
        <f>SUM(X11:X$24)</f>
        <v>5910310.1107025137</v>
      </c>
      <c r="Z11" s="112">
        <f t="shared" si="1"/>
        <v>0</v>
      </c>
      <c r="AA11" s="113">
        <f>SUM(Z11:Z$24)</f>
        <v>126189.11412125849</v>
      </c>
      <c r="AB11" s="106">
        <f t="shared" si="2"/>
        <v>61.444245636027496</v>
      </c>
      <c r="AC11" s="107">
        <f t="shared" si="3"/>
        <v>60.159793400404844</v>
      </c>
      <c r="AD11" s="115">
        <f t="shared" si="16"/>
        <v>97.909564642991526</v>
      </c>
      <c r="AE11" s="107">
        <f t="shared" si="4"/>
        <v>1.2844522356226542</v>
      </c>
      <c r="AF11" s="116">
        <f t="shared" si="17"/>
        <v>2.0904353570084728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2.0255862685257791</v>
      </c>
      <c r="AL11" s="118">
        <f t="shared" si="23"/>
        <v>0</v>
      </c>
      <c r="AM11" s="118">
        <f>SUM(AL11:AL$24)/U11/U11</f>
        <v>1.7989946575525184</v>
      </c>
      <c r="AN11" s="118">
        <f t="shared" si="24"/>
        <v>0</v>
      </c>
      <c r="AO11" s="119">
        <f>SUM(AN11:AN$24)/U11/U11</f>
        <v>3.998751458462392E-2</v>
      </c>
      <c r="AP11" s="106">
        <f t="shared" si="5"/>
        <v>58.654713021203172</v>
      </c>
      <c r="AQ11" s="107">
        <f t="shared" si="6"/>
        <v>64.233778250851827</v>
      </c>
      <c r="AR11" s="107">
        <f t="shared" si="7"/>
        <v>57.530911912689248</v>
      </c>
      <c r="AS11" s="107">
        <f t="shared" si="8"/>
        <v>62.78867488812044</v>
      </c>
      <c r="AT11" s="107">
        <f t="shared" si="9"/>
        <v>0.89251341893273861</v>
      </c>
      <c r="AU11" s="120">
        <f t="shared" si="10"/>
        <v>1.6763910523125698</v>
      </c>
    </row>
    <row r="12" spans="1:47" ht="14.45" customHeight="1" x14ac:dyDescent="0.25">
      <c r="A12" s="75"/>
      <c r="B12" s="99" t="s">
        <v>73</v>
      </c>
      <c r="C12" s="100">
        <v>126</v>
      </c>
      <c r="D12" s="101">
        <v>0</v>
      </c>
      <c r="E12" s="101">
        <v>39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98243.524065405785</v>
      </c>
      <c r="V12" s="112">
        <f t="shared" si="21"/>
        <v>491217.62032702891</v>
      </c>
      <c r="W12" s="113">
        <f>SUM(V12:V$24)</f>
        <v>5545281.6044967426</v>
      </c>
      <c r="X12" s="114">
        <f t="shared" si="0"/>
        <v>491217.62032702891</v>
      </c>
      <c r="Y12" s="112">
        <f>SUM(X12:X$24)</f>
        <v>5419092.4903754843</v>
      </c>
      <c r="Z12" s="112">
        <f t="shared" si="1"/>
        <v>0</v>
      </c>
      <c r="AA12" s="113">
        <f>SUM(Z12:Z$24)</f>
        <v>126189.11412125849</v>
      </c>
      <c r="AB12" s="106">
        <f t="shared" si="2"/>
        <v>56.444245636027496</v>
      </c>
      <c r="AC12" s="107">
        <f t="shared" si="3"/>
        <v>55.159793400404844</v>
      </c>
      <c r="AD12" s="115">
        <f t="shared" si="16"/>
        <v>97.724387630396805</v>
      </c>
      <c r="AE12" s="107">
        <f t="shared" si="4"/>
        <v>1.2844522356226542</v>
      </c>
      <c r="AF12" s="116">
        <f t="shared" si="17"/>
        <v>2.2756123696031967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2.0255862685257791</v>
      </c>
      <c r="AL12" s="118">
        <f t="shared" si="23"/>
        <v>0</v>
      </c>
      <c r="AM12" s="118">
        <f>SUM(AL12:AL$24)/U12/U12</f>
        <v>1.7989946575525184</v>
      </c>
      <c r="AN12" s="118">
        <f t="shared" si="24"/>
        <v>0</v>
      </c>
      <c r="AO12" s="119">
        <f>SUM(AN12:AN$24)/U12/U12</f>
        <v>3.998751458462392E-2</v>
      </c>
      <c r="AP12" s="106">
        <f t="shared" si="5"/>
        <v>53.654713021203172</v>
      </c>
      <c r="AQ12" s="107">
        <f t="shared" si="6"/>
        <v>59.23377825085182</v>
      </c>
      <c r="AR12" s="107">
        <f t="shared" si="7"/>
        <v>52.530911912689248</v>
      </c>
      <c r="AS12" s="107">
        <f t="shared" si="8"/>
        <v>57.78867488812044</v>
      </c>
      <c r="AT12" s="107">
        <f t="shared" si="9"/>
        <v>0.89251341893273861</v>
      </c>
      <c r="AU12" s="120">
        <f t="shared" si="10"/>
        <v>1.6763910523125698</v>
      </c>
    </row>
    <row r="13" spans="1:47" ht="14.45" customHeight="1" x14ac:dyDescent="0.25">
      <c r="A13" s="75"/>
      <c r="B13" s="99" t="s">
        <v>74</v>
      </c>
      <c r="C13" s="100">
        <v>150</v>
      </c>
      <c r="D13" s="101">
        <v>0</v>
      </c>
      <c r="E13" s="101">
        <v>47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0</v>
      </c>
      <c r="R13" s="109">
        <f t="shared" si="14"/>
        <v>0</v>
      </c>
      <c r="S13" s="110">
        <f t="shared" si="15"/>
        <v>0</v>
      </c>
      <c r="T13" s="111">
        <f t="shared" si="19"/>
        <v>0</v>
      </c>
      <c r="U13" s="112">
        <f t="shared" si="20"/>
        <v>98243.524065405785</v>
      </c>
      <c r="V13" s="112">
        <f t="shared" si="21"/>
        <v>491217.62032702891</v>
      </c>
      <c r="W13" s="113">
        <f>SUM(V13:V$24)</f>
        <v>5054063.9841697142</v>
      </c>
      <c r="X13" s="114">
        <f t="shared" si="0"/>
        <v>491217.62032702891</v>
      </c>
      <c r="Y13" s="112">
        <f>SUM(X13:X$24)</f>
        <v>4927874.870048455</v>
      </c>
      <c r="Z13" s="112">
        <f t="shared" si="1"/>
        <v>0</v>
      </c>
      <c r="AA13" s="113">
        <f>SUM(Z13:Z$24)</f>
        <v>126189.11412125849</v>
      </c>
      <c r="AB13" s="106">
        <f t="shared" si="2"/>
        <v>51.444245636027496</v>
      </c>
      <c r="AC13" s="107">
        <f t="shared" si="3"/>
        <v>50.159793400404837</v>
      </c>
      <c r="AD13" s="115">
        <f t="shared" si="16"/>
        <v>97.503214947089972</v>
      </c>
      <c r="AE13" s="107">
        <f t="shared" si="4"/>
        <v>1.2844522356226542</v>
      </c>
      <c r="AF13" s="116">
        <f t="shared" si="17"/>
        <v>2.4967850529100288</v>
      </c>
      <c r="AH13" s="117">
        <f t="shared" si="25"/>
        <v>0</v>
      </c>
      <c r="AI13" s="118">
        <f t="shared" si="18"/>
        <v>0</v>
      </c>
      <c r="AJ13" s="118">
        <f t="shared" si="22"/>
        <v>0</v>
      </c>
      <c r="AK13" s="118">
        <f>SUM(AJ13:AJ$24)/U13/U13</f>
        <v>2.0255862685257791</v>
      </c>
      <c r="AL13" s="118">
        <f t="shared" si="23"/>
        <v>0</v>
      </c>
      <c r="AM13" s="118">
        <f>SUM(AL13:AL$24)/U13/U13</f>
        <v>1.7989946575525184</v>
      </c>
      <c r="AN13" s="118">
        <f t="shared" si="24"/>
        <v>0</v>
      </c>
      <c r="AO13" s="119">
        <f>SUM(AN13:AN$24)/U13/U13</f>
        <v>3.998751458462392E-2</v>
      </c>
      <c r="AP13" s="106">
        <f t="shared" si="5"/>
        <v>48.654713021203172</v>
      </c>
      <c r="AQ13" s="107">
        <f t="shared" si="6"/>
        <v>54.23377825085182</v>
      </c>
      <c r="AR13" s="107">
        <f t="shared" si="7"/>
        <v>47.530911912689241</v>
      </c>
      <c r="AS13" s="107">
        <f t="shared" si="8"/>
        <v>52.788674888120433</v>
      </c>
      <c r="AT13" s="107">
        <f t="shared" si="9"/>
        <v>0.89251341893273861</v>
      </c>
      <c r="AU13" s="120">
        <f t="shared" si="10"/>
        <v>1.6763910523125698</v>
      </c>
    </row>
    <row r="14" spans="1:47" ht="14.45" customHeight="1" x14ac:dyDescent="0.25">
      <c r="A14" s="75"/>
      <c r="B14" s="99" t="s">
        <v>75</v>
      </c>
      <c r="C14" s="100">
        <v>196</v>
      </c>
      <c r="D14" s="101">
        <v>0</v>
      </c>
      <c r="E14" s="101">
        <v>68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0</v>
      </c>
      <c r="R14" s="109">
        <f t="shared" si="14"/>
        <v>0</v>
      </c>
      <c r="S14" s="110">
        <f t="shared" si="15"/>
        <v>0</v>
      </c>
      <c r="T14" s="111">
        <f t="shared" si="19"/>
        <v>0</v>
      </c>
      <c r="U14" s="112">
        <f t="shared" si="20"/>
        <v>98243.524065405785</v>
      </c>
      <c r="V14" s="112">
        <f t="shared" si="21"/>
        <v>491217.62032702891</v>
      </c>
      <c r="W14" s="113">
        <f>SUM(V14:V$24)</f>
        <v>4562846.3638426857</v>
      </c>
      <c r="X14" s="114">
        <f t="shared" si="0"/>
        <v>491217.62032702891</v>
      </c>
      <c r="Y14" s="112">
        <f>SUM(X14:X$24)</f>
        <v>4436657.2497214274</v>
      </c>
      <c r="Z14" s="112">
        <f t="shared" si="1"/>
        <v>0</v>
      </c>
      <c r="AA14" s="113">
        <f>SUM(Z14:Z$24)</f>
        <v>126189.11412125849</v>
      </c>
      <c r="AB14" s="106">
        <f t="shared" si="2"/>
        <v>46.444245636027503</v>
      </c>
      <c r="AC14" s="107">
        <f t="shared" si="3"/>
        <v>45.159793400404851</v>
      </c>
      <c r="AD14" s="115">
        <f t="shared" si="16"/>
        <v>97.234421147264186</v>
      </c>
      <c r="AE14" s="107">
        <f t="shared" si="4"/>
        <v>1.2844522356226542</v>
      </c>
      <c r="AF14" s="116">
        <f t="shared" si="17"/>
        <v>2.7655788527358172</v>
      </c>
      <c r="AH14" s="117">
        <f t="shared" si="25"/>
        <v>0</v>
      </c>
      <c r="AI14" s="118">
        <f t="shared" si="18"/>
        <v>0</v>
      </c>
      <c r="AJ14" s="118">
        <f t="shared" si="22"/>
        <v>0</v>
      </c>
      <c r="AK14" s="118">
        <f>SUM(AJ14:AJ$24)/U14/U14</f>
        <v>2.0255862685257791</v>
      </c>
      <c r="AL14" s="118">
        <f t="shared" si="23"/>
        <v>0</v>
      </c>
      <c r="AM14" s="118">
        <f>SUM(AL14:AL$24)/U14/U14</f>
        <v>1.7989946575525184</v>
      </c>
      <c r="AN14" s="118">
        <f t="shared" si="24"/>
        <v>0</v>
      </c>
      <c r="AO14" s="119">
        <f>SUM(AN14:AN$24)/U14/U14</f>
        <v>3.998751458462392E-2</v>
      </c>
      <c r="AP14" s="106">
        <f t="shared" si="5"/>
        <v>43.654713021203179</v>
      </c>
      <c r="AQ14" s="107">
        <f t="shared" si="6"/>
        <v>49.233778250851827</v>
      </c>
      <c r="AR14" s="107">
        <f t="shared" si="7"/>
        <v>42.530911912689255</v>
      </c>
      <c r="AS14" s="107">
        <f t="shared" si="8"/>
        <v>47.788674888120447</v>
      </c>
      <c r="AT14" s="107">
        <f t="shared" si="9"/>
        <v>0.89251341893273861</v>
      </c>
      <c r="AU14" s="120">
        <f t="shared" si="10"/>
        <v>1.6763910523125698</v>
      </c>
    </row>
    <row r="15" spans="1:47" ht="14.45" customHeight="1" x14ac:dyDescent="0.25">
      <c r="A15" s="75"/>
      <c r="B15" s="99" t="s">
        <v>76</v>
      </c>
      <c r="C15" s="100">
        <v>248</v>
      </c>
      <c r="D15" s="101">
        <v>1</v>
      </c>
      <c r="E15" s="101">
        <v>82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4.0322580645161289E-3</v>
      </c>
      <c r="R15" s="109">
        <f t="shared" si="14"/>
        <v>3.9581671769027167E-3</v>
      </c>
      <c r="S15" s="110">
        <f t="shared" si="15"/>
        <v>0</v>
      </c>
      <c r="T15" s="111">
        <f t="shared" si="19"/>
        <v>1.9609483575990575E-2</v>
      </c>
      <c r="U15" s="112">
        <f t="shared" si="20"/>
        <v>98243.524065405785</v>
      </c>
      <c r="V15" s="112">
        <f t="shared" si="21"/>
        <v>486716.37288334745</v>
      </c>
      <c r="W15" s="113">
        <f>SUM(V15:V$24)</f>
        <v>4071628.7435156559</v>
      </c>
      <c r="X15" s="114">
        <f t="shared" si="0"/>
        <v>486716.37288334745</v>
      </c>
      <c r="Y15" s="112">
        <f>SUM(X15:X$24)</f>
        <v>3945439.6293943981</v>
      </c>
      <c r="Z15" s="112">
        <f t="shared" si="1"/>
        <v>0</v>
      </c>
      <c r="AA15" s="113">
        <f>SUM(Z15:Z$24)</f>
        <v>126189.11412125849</v>
      </c>
      <c r="AB15" s="106">
        <f t="shared" si="2"/>
        <v>41.444245636027496</v>
      </c>
      <c r="AC15" s="107">
        <f t="shared" si="3"/>
        <v>40.159793400404844</v>
      </c>
      <c r="AD15" s="115">
        <f t="shared" si="16"/>
        <v>96.900770623495021</v>
      </c>
      <c r="AE15" s="107">
        <f t="shared" si="4"/>
        <v>1.2844522356226542</v>
      </c>
      <c r="AF15" s="116">
        <f t="shared" si="17"/>
        <v>3.0992293765049963</v>
      </c>
      <c r="AH15" s="117">
        <f t="shared" si="25"/>
        <v>3.7699137519616664E-4</v>
      </c>
      <c r="AI15" s="118">
        <f t="shared" si="18"/>
        <v>0</v>
      </c>
      <c r="AJ15" s="118">
        <f t="shared" si="22"/>
        <v>5693417429.9193935</v>
      </c>
      <c r="AK15" s="118">
        <f>SUM(AJ15:AJ$24)/U15/U15</f>
        <v>2.0255862685257791</v>
      </c>
      <c r="AL15" s="118">
        <f t="shared" si="23"/>
        <v>5322520978.2335939</v>
      </c>
      <c r="AM15" s="118">
        <f>SUM(AL15:AL$24)/U15/U15</f>
        <v>1.7989946575525184</v>
      </c>
      <c r="AN15" s="118">
        <f t="shared" si="24"/>
        <v>6245640.6709149247</v>
      </c>
      <c r="AO15" s="119">
        <f>SUM(AN15:AN$24)/U15/U15</f>
        <v>3.998751458462392E-2</v>
      </c>
      <c r="AP15" s="106">
        <f t="shared" si="5"/>
        <v>38.654713021203172</v>
      </c>
      <c r="AQ15" s="107">
        <f t="shared" si="6"/>
        <v>44.23377825085182</v>
      </c>
      <c r="AR15" s="107">
        <f t="shared" si="7"/>
        <v>37.530911912689248</v>
      </c>
      <c r="AS15" s="107">
        <f t="shared" si="8"/>
        <v>42.78867488812044</v>
      </c>
      <c r="AT15" s="107">
        <f t="shared" si="9"/>
        <v>0.89251341893273861</v>
      </c>
      <c r="AU15" s="120">
        <f t="shared" si="10"/>
        <v>1.6763910523125698</v>
      </c>
    </row>
    <row r="16" spans="1:47" ht="14.45" customHeight="1" x14ac:dyDescent="0.25">
      <c r="A16" s="75"/>
      <c r="B16" s="99" t="s">
        <v>77</v>
      </c>
      <c r="C16" s="100">
        <v>224</v>
      </c>
      <c r="D16" s="101">
        <v>0</v>
      </c>
      <c r="E16" s="101">
        <v>77</v>
      </c>
      <c r="F16" s="102">
        <v>0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0</v>
      </c>
      <c r="R16" s="109">
        <f t="shared" si="14"/>
        <v>0</v>
      </c>
      <c r="S16" s="110">
        <f t="shared" si="15"/>
        <v>0</v>
      </c>
      <c r="T16" s="111">
        <f t="shared" si="19"/>
        <v>0</v>
      </c>
      <c r="U16" s="112">
        <f t="shared" si="20"/>
        <v>96317.01929379777</v>
      </c>
      <c r="V16" s="112">
        <f t="shared" si="21"/>
        <v>481585.09646898886</v>
      </c>
      <c r="W16" s="113">
        <f>SUM(V16:V$24)</f>
        <v>3584912.3706323081</v>
      </c>
      <c r="X16" s="114">
        <f t="shared" si="0"/>
        <v>481585.09646898886</v>
      </c>
      <c r="Y16" s="112">
        <f>SUM(X16:X$24)</f>
        <v>3458723.2565110503</v>
      </c>
      <c r="Z16" s="112">
        <f t="shared" si="1"/>
        <v>0</v>
      </c>
      <c r="AA16" s="113">
        <f>SUM(Z16:Z$24)</f>
        <v>126189.11412125849</v>
      </c>
      <c r="AB16" s="106">
        <f t="shared" si="2"/>
        <v>37.219926415052115</v>
      </c>
      <c r="AC16" s="107">
        <f t="shared" si="3"/>
        <v>35.90978294252271</v>
      </c>
      <c r="AD16" s="115">
        <f t="shared" si="16"/>
        <v>96.479994458023512</v>
      </c>
      <c r="AE16" s="107">
        <f t="shared" si="4"/>
        <v>1.310143472529411</v>
      </c>
      <c r="AF16" s="116">
        <f t="shared" si="17"/>
        <v>3.5200055419765035</v>
      </c>
      <c r="AH16" s="117">
        <f t="shared" si="25"/>
        <v>0</v>
      </c>
      <c r="AI16" s="118">
        <f t="shared" si="18"/>
        <v>0</v>
      </c>
      <c r="AJ16" s="118">
        <f t="shared" si="22"/>
        <v>0</v>
      </c>
      <c r="AK16" s="118">
        <f>SUM(AJ16:AJ$24)/U16/U16</f>
        <v>1.4937116949974745</v>
      </c>
      <c r="AL16" s="118">
        <f t="shared" si="23"/>
        <v>0</v>
      </c>
      <c r="AM16" s="118">
        <f>SUM(AL16:AL$24)/U16/U16</f>
        <v>1.2979453457287375</v>
      </c>
      <c r="AN16" s="118">
        <f t="shared" si="24"/>
        <v>0</v>
      </c>
      <c r="AO16" s="119">
        <f>SUM(AN16:AN$24)/U16/U16</f>
        <v>4.092990782508369E-2</v>
      </c>
      <c r="AP16" s="106">
        <f t="shared" si="5"/>
        <v>34.824463443620019</v>
      </c>
      <c r="AQ16" s="107">
        <f t="shared" si="6"/>
        <v>39.61538938648421</v>
      </c>
      <c r="AR16" s="107">
        <f t="shared" si="7"/>
        <v>33.676805817661929</v>
      </c>
      <c r="AS16" s="107">
        <f t="shared" si="8"/>
        <v>38.142760067383492</v>
      </c>
      <c r="AT16" s="107">
        <f t="shared" si="9"/>
        <v>0.91361310307349974</v>
      </c>
      <c r="AU16" s="120">
        <f t="shared" si="10"/>
        <v>1.7066738419853222</v>
      </c>
    </row>
    <row r="17" spans="1:47" ht="14.45" customHeight="1" x14ac:dyDescent="0.25">
      <c r="A17" s="75"/>
      <c r="B17" s="99" t="s">
        <v>78</v>
      </c>
      <c r="C17" s="100">
        <v>250</v>
      </c>
      <c r="D17" s="101">
        <v>2</v>
      </c>
      <c r="E17" s="101">
        <v>86</v>
      </c>
      <c r="F17" s="102">
        <v>0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8.0000000000000002E-3</v>
      </c>
      <c r="R17" s="109">
        <f t="shared" si="14"/>
        <v>8.2051707922693486E-3</v>
      </c>
      <c r="S17" s="110">
        <f t="shared" si="15"/>
        <v>0</v>
      </c>
      <c r="T17" s="111">
        <f t="shared" si="19"/>
        <v>4.0267945429198572E-2</v>
      </c>
      <c r="U17" s="112">
        <f t="shared" si="20"/>
        <v>96317.01929379777</v>
      </c>
      <c r="V17" s="112">
        <f t="shared" si="21"/>
        <v>472688.32971519668</v>
      </c>
      <c r="W17" s="113">
        <f>SUM(V17:V$24)</f>
        <v>3103327.2741633193</v>
      </c>
      <c r="X17" s="114">
        <f t="shared" si="0"/>
        <v>472688.32971519668</v>
      </c>
      <c r="Y17" s="112">
        <f>SUM(X17:X$24)</f>
        <v>2977138.1600420615</v>
      </c>
      <c r="Z17" s="112">
        <f t="shared" si="1"/>
        <v>0</v>
      </c>
      <c r="AA17" s="113">
        <f>SUM(Z17:Z$24)</f>
        <v>126189.11412125849</v>
      </c>
      <c r="AB17" s="106">
        <f t="shared" si="2"/>
        <v>32.219926415052115</v>
      </c>
      <c r="AC17" s="107">
        <f t="shared" si="3"/>
        <v>30.909782942522714</v>
      </c>
      <c r="AD17" s="115">
        <f t="shared" si="16"/>
        <v>95.933747781877784</v>
      </c>
      <c r="AE17" s="107">
        <f t="shared" si="4"/>
        <v>1.310143472529411</v>
      </c>
      <c r="AF17" s="116">
        <f t="shared" si="17"/>
        <v>4.0662522181222425</v>
      </c>
      <c r="AH17" s="117">
        <f t="shared" si="25"/>
        <v>7.7810632821066089E-4</v>
      </c>
      <c r="AI17" s="118">
        <f t="shared" si="18"/>
        <v>0</v>
      </c>
      <c r="AJ17" s="118">
        <f t="shared" si="22"/>
        <v>6826456214.799262</v>
      </c>
      <c r="AK17" s="118">
        <f>SUM(AJ17:AJ$24)/U17/U17</f>
        <v>1.4937116949974745</v>
      </c>
      <c r="AL17" s="118">
        <f t="shared" si="23"/>
        <v>6233843351.11339</v>
      </c>
      <c r="AM17" s="118">
        <f>SUM(AL17:AL$24)/U17/U17</f>
        <v>1.2979453457287375</v>
      </c>
      <c r="AN17" s="118">
        <f t="shared" si="24"/>
        <v>13451872.114267176</v>
      </c>
      <c r="AO17" s="119">
        <f>SUM(AN17:AN$24)/U17/U17</f>
        <v>4.092990782508369E-2</v>
      </c>
      <c r="AP17" s="106">
        <f t="shared" si="5"/>
        <v>29.824463443620015</v>
      </c>
      <c r="AQ17" s="107">
        <f t="shared" si="6"/>
        <v>34.61538938648421</v>
      </c>
      <c r="AR17" s="107">
        <f t="shared" si="7"/>
        <v>28.676805817661933</v>
      </c>
      <c r="AS17" s="107">
        <f t="shared" si="8"/>
        <v>33.142760067383492</v>
      </c>
      <c r="AT17" s="107">
        <f t="shared" si="9"/>
        <v>0.91361310307349974</v>
      </c>
      <c r="AU17" s="120">
        <f t="shared" si="10"/>
        <v>1.7066738419853222</v>
      </c>
    </row>
    <row r="18" spans="1:47" ht="14.45" customHeight="1" x14ac:dyDescent="0.25">
      <c r="A18" s="75"/>
      <c r="B18" s="99" t="s">
        <v>79</v>
      </c>
      <c r="C18" s="100">
        <v>313</v>
      </c>
      <c r="D18" s="101">
        <v>0</v>
      </c>
      <c r="E18" s="101">
        <v>103</v>
      </c>
      <c r="F18" s="102">
        <v>0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0</v>
      </c>
      <c r="R18" s="109">
        <f t="shared" si="14"/>
        <v>0</v>
      </c>
      <c r="S18" s="110">
        <f t="shared" si="15"/>
        <v>0</v>
      </c>
      <c r="T18" s="111">
        <f t="shared" si="19"/>
        <v>0</v>
      </c>
      <c r="U18" s="112">
        <f t="shared" si="20"/>
        <v>92438.530816972052</v>
      </c>
      <c r="V18" s="112">
        <f t="shared" si="21"/>
        <v>462192.65408486023</v>
      </c>
      <c r="W18" s="113">
        <f>SUM(V18:V$24)</f>
        <v>2630638.9444481228</v>
      </c>
      <c r="X18" s="114">
        <f t="shared" si="0"/>
        <v>462192.65408486023</v>
      </c>
      <c r="Y18" s="112">
        <f>SUM(X18:X$24)</f>
        <v>2504449.830326865</v>
      </c>
      <c r="Z18" s="112">
        <f t="shared" si="1"/>
        <v>0</v>
      </c>
      <c r="AA18" s="113">
        <f>SUM(Z18:Z$24)</f>
        <v>126189.11412125849</v>
      </c>
      <c r="AB18" s="106">
        <f t="shared" si="2"/>
        <v>28.458251350367934</v>
      </c>
      <c r="AC18" s="107">
        <f t="shared" si="3"/>
        <v>27.093137549813143</v>
      </c>
      <c r="AD18" s="115">
        <f t="shared" si="16"/>
        <v>95.203100205462405</v>
      </c>
      <c r="AE18" s="107">
        <f t="shared" si="4"/>
        <v>1.3651138005547976</v>
      </c>
      <c r="AF18" s="116">
        <f t="shared" si="17"/>
        <v>4.7968997945376151</v>
      </c>
      <c r="AH18" s="117">
        <f t="shared" si="25"/>
        <v>0</v>
      </c>
      <c r="AI18" s="118">
        <f t="shared" si="18"/>
        <v>0</v>
      </c>
      <c r="AJ18" s="118">
        <f t="shared" si="22"/>
        <v>0</v>
      </c>
      <c r="AK18" s="118">
        <f>SUM(AJ18:AJ$24)/U18/U18</f>
        <v>0.82279190103179423</v>
      </c>
      <c r="AL18" s="118">
        <f t="shared" si="23"/>
        <v>0</v>
      </c>
      <c r="AM18" s="118">
        <f>SUM(AL18:AL$24)/U18/U18</f>
        <v>0.67960615111322109</v>
      </c>
      <c r="AN18" s="118">
        <f t="shared" si="24"/>
        <v>0</v>
      </c>
      <c r="AO18" s="119">
        <f>SUM(AN18:AN$24)/U18/U18</f>
        <v>4.2862333536409669E-2</v>
      </c>
      <c r="AP18" s="106">
        <f t="shared" si="5"/>
        <v>26.68037695463472</v>
      </c>
      <c r="AQ18" s="107">
        <f t="shared" si="6"/>
        <v>30.236125746101148</v>
      </c>
      <c r="AR18" s="107">
        <f t="shared" si="7"/>
        <v>25.477348272055504</v>
      </c>
      <c r="AS18" s="107">
        <f t="shared" si="8"/>
        <v>28.708926827570782</v>
      </c>
      <c r="AT18" s="107">
        <f t="shared" si="9"/>
        <v>0.95933068050977721</v>
      </c>
      <c r="AU18" s="120">
        <f t="shared" si="10"/>
        <v>1.770896920599818</v>
      </c>
    </row>
    <row r="19" spans="1:47" ht="14.45" customHeight="1" x14ac:dyDescent="0.25">
      <c r="A19" s="75"/>
      <c r="B19" s="99" t="s">
        <v>80</v>
      </c>
      <c r="C19" s="100">
        <v>419</v>
      </c>
      <c r="D19" s="101">
        <v>5</v>
      </c>
      <c r="E19" s="101">
        <v>137</v>
      </c>
      <c r="F19" s="102">
        <v>0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1.1933174224343675E-2</v>
      </c>
      <c r="R19" s="109">
        <f t="shared" si="14"/>
        <v>1.1929657882336415E-2</v>
      </c>
      <c r="S19" s="110">
        <f t="shared" si="15"/>
        <v>0</v>
      </c>
      <c r="T19" s="111">
        <f t="shared" si="19"/>
        <v>5.8042996079195504E-2</v>
      </c>
      <c r="U19" s="112">
        <f t="shared" si="20"/>
        <v>92438.530816972052</v>
      </c>
      <c r="V19" s="112">
        <f t="shared" si="21"/>
        <v>449753.82653012755</v>
      </c>
      <c r="W19" s="113">
        <f>SUM(V19:V$24)</f>
        <v>2168446.2903632624</v>
      </c>
      <c r="X19" s="114">
        <f t="shared" si="0"/>
        <v>449753.82653012755</v>
      </c>
      <c r="Y19" s="112">
        <f>SUM(X19:X$24)</f>
        <v>2042257.1762420044</v>
      </c>
      <c r="Z19" s="112">
        <f t="shared" si="1"/>
        <v>0</v>
      </c>
      <c r="AA19" s="113">
        <f>SUM(Z19:Z$24)</f>
        <v>126189.11412125849</v>
      </c>
      <c r="AB19" s="106">
        <f t="shared" si="2"/>
        <v>23.458251350367934</v>
      </c>
      <c r="AC19" s="107">
        <f t="shared" si="3"/>
        <v>22.093137549813139</v>
      </c>
      <c r="AD19" s="115">
        <f t="shared" si="16"/>
        <v>94.180666835879123</v>
      </c>
      <c r="AE19" s="107">
        <f t="shared" si="4"/>
        <v>1.3651138005547976</v>
      </c>
      <c r="AF19" s="116">
        <f t="shared" si="17"/>
        <v>5.8193331641208896</v>
      </c>
      <c r="AH19" s="117">
        <f t="shared" si="25"/>
        <v>6.3468863113428926E-4</v>
      </c>
      <c r="AI19" s="118">
        <f t="shared" si="18"/>
        <v>0</v>
      </c>
      <c r="AJ19" s="118">
        <f t="shared" si="22"/>
        <v>2638475732.7256088</v>
      </c>
      <c r="AK19" s="118">
        <f>SUM(AJ19:AJ$24)/U19/U19</f>
        <v>0.82279190103179423</v>
      </c>
      <c r="AL19" s="118">
        <f t="shared" si="23"/>
        <v>2303147158.9934158</v>
      </c>
      <c r="AM19" s="118">
        <f>SUM(AL19:AL$24)/U19/U19</f>
        <v>0.67960615111322109</v>
      </c>
      <c r="AN19" s="118">
        <f t="shared" si="24"/>
        <v>11390488.312444096</v>
      </c>
      <c r="AO19" s="119">
        <f>SUM(AN19:AN$24)/U19/U19</f>
        <v>4.2862333536409669E-2</v>
      </c>
      <c r="AP19" s="106">
        <f t="shared" si="5"/>
        <v>21.68037695463472</v>
      </c>
      <c r="AQ19" s="107">
        <f t="shared" si="6"/>
        <v>25.236125746101148</v>
      </c>
      <c r="AR19" s="107">
        <f t="shared" si="7"/>
        <v>20.477348272055501</v>
      </c>
      <c r="AS19" s="107">
        <f t="shared" si="8"/>
        <v>23.708926827570778</v>
      </c>
      <c r="AT19" s="107">
        <f t="shared" si="9"/>
        <v>0.95933068050977721</v>
      </c>
      <c r="AU19" s="120">
        <f t="shared" si="10"/>
        <v>1.770896920599818</v>
      </c>
    </row>
    <row r="20" spans="1:47" ht="14.45" customHeight="1" x14ac:dyDescent="0.25">
      <c r="A20" s="75"/>
      <c r="B20" s="99" t="s">
        <v>81</v>
      </c>
      <c r="C20" s="100">
        <v>545</v>
      </c>
      <c r="D20" s="101">
        <v>8</v>
      </c>
      <c r="E20" s="101">
        <v>186</v>
      </c>
      <c r="F20" s="102">
        <v>1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1.4678899082568808E-2</v>
      </c>
      <c r="R20" s="109">
        <f t="shared" si="14"/>
        <v>1.4400311469503003E-2</v>
      </c>
      <c r="S20" s="110">
        <f t="shared" si="15"/>
        <v>5.3763440860215058E-3</v>
      </c>
      <c r="T20" s="111">
        <f t="shared" si="19"/>
        <v>6.9678699808482042E-2</v>
      </c>
      <c r="U20" s="112">
        <f t="shared" si="20"/>
        <v>87073.121535195954</v>
      </c>
      <c r="V20" s="112">
        <f t="shared" si="21"/>
        <v>421320.1853090048</v>
      </c>
      <c r="W20" s="113">
        <f>SUM(V20:V$24)</f>
        <v>1718692.4638331351</v>
      </c>
      <c r="X20" s="114">
        <f t="shared" si="0"/>
        <v>419055.02302239725</v>
      </c>
      <c r="Y20" s="112">
        <f>SUM(X20:X$24)</f>
        <v>1592503.3497118768</v>
      </c>
      <c r="Z20" s="112">
        <f t="shared" si="1"/>
        <v>2265.1622866075527</v>
      </c>
      <c r="AA20" s="113">
        <f>SUM(Z20:Z$24)</f>
        <v>126189.11412125849</v>
      </c>
      <c r="AB20" s="106">
        <f t="shared" si="2"/>
        <v>19.738496031044665</v>
      </c>
      <c r="AC20" s="107">
        <f t="shared" si="3"/>
        <v>18.289264489825012</v>
      </c>
      <c r="AD20" s="115">
        <f t="shared" si="16"/>
        <v>92.657842122620167</v>
      </c>
      <c r="AE20" s="107">
        <f t="shared" si="4"/>
        <v>1.4492315412196564</v>
      </c>
      <c r="AF20" s="116">
        <f t="shared" si="17"/>
        <v>7.342157877379857</v>
      </c>
      <c r="AH20" s="117">
        <f t="shared" si="25"/>
        <v>5.6460283423552104E-4</v>
      </c>
      <c r="AI20" s="118">
        <f t="shared" si="18"/>
        <v>2.8749672098334451E-5</v>
      </c>
      <c r="AJ20" s="118">
        <f t="shared" si="22"/>
        <v>1438374941.8738127</v>
      </c>
      <c r="AK20" s="118">
        <f>SUM(AJ20:AJ$24)/U20/U20</f>
        <v>0.57931169111445791</v>
      </c>
      <c r="AL20" s="118">
        <f t="shared" si="23"/>
        <v>1211624738.5441549</v>
      </c>
      <c r="AM20" s="118">
        <f>SUM(AL20:AL$24)/U20/U20</f>
        <v>0.46216468945129313</v>
      </c>
      <c r="AN20" s="118">
        <f t="shared" si="24"/>
        <v>15285200.970054902</v>
      </c>
      <c r="AO20" s="119">
        <f>SUM(AN20:AN$24)/U20/U20</f>
        <v>4.6805038377824564E-2</v>
      </c>
      <c r="AP20" s="106">
        <f t="shared" si="5"/>
        <v>18.246690483198265</v>
      </c>
      <c r="AQ20" s="107">
        <f t="shared" si="6"/>
        <v>21.230301578891066</v>
      </c>
      <c r="AR20" s="107">
        <f t="shared" si="7"/>
        <v>16.956803657006244</v>
      </c>
      <c r="AS20" s="107">
        <f t="shared" si="8"/>
        <v>19.62172532264378</v>
      </c>
      <c r="AT20" s="107">
        <f t="shared" si="9"/>
        <v>1.0251958877278176</v>
      </c>
      <c r="AU20" s="120">
        <f t="shared" si="10"/>
        <v>1.8732671947114952</v>
      </c>
    </row>
    <row r="21" spans="1:47" ht="14.45" customHeight="1" x14ac:dyDescent="0.25">
      <c r="A21" s="75"/>
      <c r="B21" s="99" t="s">
        <v>82</v>
      </c>
      <c r="C21" s="100">
        <v>528</v>
      </c>
      <c r="D21" s="101">
        <v>6</v>
      </c>
      <c r="E21" s="101">
        <v>177</v>
      </c>
      <c r="F21" s="102">
        <v>2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1.1363636363636364E-2</v>
      </c>
      <c r="R21" s="109">
        <f t="shared" si="14"/>
        <v>1.1470410810974239E-2</v>
      </c>
      <c r="S21" s="110">
        <f t="shared" si="15"/>
        <v>1.1299435028248588E-2</v>
      </c>
      <c r="T21" s="111">
        <f t="shared" si="19"/>
        <v>5.5846024387757064E-2</v>
      </c>
      <c r="U21" s="112">
        <f t="shared" si="20"/>
        <v>81005.979638357559</v>
      </c>
      <c r="V21" s="112">
        <f t="shared" si="21"/>
        <v>394394.06216468662</v>
      </c>
      <c r="W21" s="113">
        <f>SUM(V21:V$24)</f>
        <v>1297372.2785241303</v>
      </c>
      <c r="X21" s="114">
        <f t="shared" si="0"/>
        <v>389937.63208372972</v>
      </c>
      <c r="Y21" s="112">
        <f>SUM(X21:X$24)</f>
        <v>1173448.3266894794</v>
      </c>
      <c r="Z21" s="112">
        <f t="shared" si="1"/>
        <v>4456.4300809569113</v>
      </c>
      <c r="AA21" s="113">
        <f>SUM(Z21:Z$24)</f>
        <v>123923.95183465094</v>
      </c>
      <c r="AB21" s="106">
        <f t="shared" si="2"/>
        <v>16.015759383641907</v>
      </c>
      <c r="AC21" s="107">
        <f t="shared" si="3"/>
        <v>14.48594698722505</v>
      </c>
      <c r="AD21" s="115">
        <f t="shared" si="16"/>
        <v>90.448080794849048</v>
      </c>
      <c r="AE21" s="107">
        <f t="shared" si="4"/>
        <v>1.5298123964168575</v>
      </c>
      <c r="AF21" s="116">
        <f t="shared" si="17"/>
        <v>9.5519192051509556</v>
      </c>
      <c r="AH21" s="117">
        <f t="shared" si="25"/>
        <v>4.907678438503812E-4</v>
      </c>
      <c r="AI21" s="118">
        <f t="shared" si="18"/>
        <v>6.3117275685259762E-5</v>
      </c>
      <c r="AJ21" s="118">
        <f t="shared" si="22"/>
        <v>645476244.99574065</v>
      </c>
      <c r="AK21" s="118">
        <f>SUM(AJ21:AJ$24)/U21/U21</f>
        <v>0.45014067146594189</v>
      </c>
      <c r="AL21" s="118">
        <f t="shared" si="23"/>
        <v>518564179.3273313</v>
      </c>
      <c r="AM21" s="118">
        <f>SUM(AL21:AL$24)/U21/U21</f>
        <v>0.34934370280525706</v>
      </c>
      <c r="AN21" s="118">
        <f t="shared" si="24"/>
        <v>17944828.902971581</v>
      </c>
      <c r="AO21" s="119">
        <f>SUM(AN21:AN$24)/U21/U21</f>
        <v>5.1749391951970196E-2</v>
      </c>
      <c r="AP21" s="106">
        <f t="shared" si="5"/>
        <v>14.700745922302609</v>
      </c>
      <c r="AQ21" s="107">
        <f t="shared" si="6"/>
        <v>17.330772844981205</v>
      </c>
      <c r="AR21" s="107">
        <f t="shared" si="7"/>
        <v>13.327483017696142</v>
      </c>
      <c r="AS21" s="107">
        <f t="shared" si="8"/>
        <v>15.644410956753958</v>
      </c>
      <c r="AT21" s="107">
        <f t="shared" si="9"/>
        <v>1.0839419397563059</v>
      </c>
      <c r="AU21" s="120">
        <f t="shared" si="10"/>
        <v>1.9756828530774091</v>
      </c>
    </row>
    <row r="22" spans="1:47" ht="14.45" customHeight="1" x14ac:dyDescent="0.25">
      <c r="A22" s="75"/>
      <c r="B22" s="99" t="s">
        <v>83</v>
      </c>
      <c r="C22" s="100">
        <v>278</v>
      </c>
      <c r="D22" s="101">
        <v>10</v>
      </c>
      <c r="E22" s="101">
        <v>90</v>
      </c>
      <c r="F22" s="102">
        <v>4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3.5971223021582732E-2</v>
      </c>
      <c r="R22" s="109">
        <f t="shared" si="14"/>
        <v>3.5107591291472583E-2</v>
      </c>
      <c r="S22" s="110">
        <f t="shared" si="15"/>
        <v>4.4444444444444446E-2</v>
      </c>
      <c r="T22" s="111">
        <f t="shared" si="19"/>
        <v>0.16216373572108206</v>
      </c>
      <c r="U22" s="112">
        <f t="shared" si="20"/>
        <v>76482.117723919684</v>
      </c>
      <c r="V22" s="112">
        <f t="shared" si="21"/>
        <v>353274.76109085616</v>
      </c>
      <c r="W22" s="113">
        <f>SUM(V22:V$24)</f>
        <v>902978.21635944373</v>
      </c>
      <c r="X22" s="114">
        <f t="shared" si="0"/>
        <v>337573.66059792927</v>
      </c>
      <c r="Y22" s="112">
        <f>SUM(X22:X$24)</f>
        <v>783510.6946057498</v>
      </c>
      <c r="Z22" s="112">
        <f t="shared" si="1"/>
        <v>15701.100492926942</v>
      </c>
      <c r="AA22" s="113">
        <f>SUM(Z22:Z$24)</f>
        <v>119467.52175369403</v>
      </c>
      <c r="AB22" s="106">
        <f t="shared" si="2"/>
        <v>11.806396622266101</v>
      </c>
      <c r="AC22" s="107">
        <f t="shared" si="3"/>
        <v>10.24436453804819</v>
      </c>
      <c r="AD22" s="115">
        <f t="shared" si="16"/>
        <v>86.769611980745935</v>
      </c>
      <c r="AE22" s="107">
        <f t="shared" si="4"/>
        <v>1.5620320842179127</v>
      </c>
      <c r="AF22" s="116">
        <f t="shared" si="17"/>
        <v>13.230388019254081</v>
      </c>
      <c r="AH22" s="117">
        <f t="shared" si="25"/>
        <v>2.2032644908473288E-3</v>
      </c>
      <c r="AI22" s="118">
        <f t="shared" si="18"/>
        <v>4.7187928669410154E-4</v>
      </c>
      <c r="AJ22" s="118">
        <f t="shared" si="22"/>
        <v>1538998562.6514904</v>
      </c>
      <c r="AK22" s="118">
        <f>SUM(AJ22:AJ$24)/U22/U22</f>
        <v>0.39461955944751748</v>
      </c>
      <c r="AL22" s="118">
        <f t="shared" si="23"/>
        <v>1150655173.5552254</v>
      </c>
      <c r="AM22" s="118">
        <f>SUM(AL22:AL$24)/U22/U22</f>
        <v>0.30324197471319675</v>
      </c>
      <c r="AN22" s="118">
        <f t="shared" si="24"/>
        <v>97186193.813498601</v>
      </c>
      <c r="AO22" s="119">
        <f>SUM(AN22:AN$24)/U22/U22</f>
        <v>5.4984575645784302E-2</v>
      </c>
      <c r="AP22" s="106">
        <f t="shared" si="5"/>
        <v>10.575149084370661</v>
      </c>
      <c r="AQ22" s="107">
        <f t="shared" si="6"/>
        <v>13.037644160161541</v>
      </c>
      <c r="AR22" s="107">
        <f t="shared" si="7"/>
        <v>9.1650432837136826</v>
      </c>
      <c r="AS22" s="107">
        <f t="shared" si="8"/>
        <v>11.323685792382697</v>
      </c>
      <c r="AT22" s="107">
        <f t="shared" si="9"/>
        <v>1.1024357985487998</v>
      </c>
      <c r="AU22" s="120">
        <f t="shared" si="10"/>
        <v>2.0216283698870257</v>
      </c>
    </row>
    <row r="23" spans="1:47" ht="14.45" customHeight="1" x14ac:dyDescent="0.25">
      <c r="A23" s="75"/>
      <c r="B23" s="99" t="s">
        <v>84</v>
      </c>
      <c r="C23" s="100">
        <v>302</v>
      </c>
      <c r="D23" s="101">
        <v>18</v>
      </c>
      <c r="E23" s="101">
        <v>99</v>
      </c>
      <c r="F23" s="102">
        <v>7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5.9602649006622516E-2</v>
      </c>
      <c r="R23" s="109">
        <f t="shared" si="14"/>
        <v>6.0520726011467407E-2</v>
      </c>
      <c r="S23" s="110">
        <f t="shared" si="15"/>
        <v>7.0707070707070704E-2</v>
      </c>
      <c r="T23" s="111">
        <f>5*R23/(1+5*(1-O23)*R23)</f>
        <v>0.26459702263819646</v>
      </c>
      <c r="U23" s="112">
        <f t="shared" si="20"/>
        <v>64079.491797949282</v>
      </c>
      <c r="V23" s="112">
        <f>5*U23*((1-T23)+O23*T23)</f>
        <v>280155.9706784325</v>
      </c>
      <c r="W23" s="113">
        <f>SUM(V23:V$24)</f>
        <v>549703.45526858768</v>
      </c>
      <c r="X23" s="114">
        <f t="shared" si="0"/>
        <v>260346.96265066453</v>
      </c>
      <c r="Y23" s="112">
        <f>SUM(X23:X$24)</f>
        <v>445937.03400782053</v>
      </c>
      <c r="Z23" s="112">
        <f t="shared" si="1"/>
        <v>19809.008027767952</v>
      </c>
      <c r="AA23" s="113">
        <f>SUM(Z23:Z$24)</f>
        <v>103766.42126076709</v>
      </c>
      <c r="AB23" s="106">
        <f t="shared" si="2"/>
        <v>8.578461530279796</v>
      </c>
      <c r="AC23" s="107">
        <f t="shared" si="3"/>
        <v>6.9591225132358447</v>
      </c>
      <c r="AD23" s="115">
        <f t="shared" si="16"/>
        <v>81.123200106125154</v>
      </c>
      <c r="AE23" s="107">
        <f t="shared" si="4"/>
        <v>1.6193390170439508</v>
      </c>
      <c r="AF23" s="116">
        <f t="shared" si="17"/>
        <v>18.876799893874843</v>
      </c>
      <c r="AH23" s="117">
        <f>IF(D23=0,0,T23*T23*(1-T23)/D23)</f>
        <v>2.8603737560825826E-3</v>
      </c>
      <c r="AI23" s="118">
        <f t="shared" si="18"/>
        <v>6.6371293797066674E-4</v>
      </c>
      <c r="AJ23" s="118">
        <f t="shared" si="22"/>
        <v>769334205.84099162</v>
      </c>
      <c r="AK23" s="118">
        <f>SUM(AJ23:AJ$24)/U23/U23</f>
        <v>0.18736002027809079</v>
      </c>
      <c r="AL23" s="118">
        <f t="shared" si="23"/>
        <v>495444559.90459561</v>
      </c>
      <c r="AM23" s="118">
        <f>SUM(AL23:AL$24)/U23/U23</f>
        <v>0.15176220011150296</v>
      </c>
      <c r="AN23" s="118">
        <f t="shared" si="24"/>
        <v>96728325.891763031</v>
      </c>
      <c r="AO23" s="119">
        <f>SUM(AN23:AN$24)/U23/U23</f>
        <v>5.4660730915567772E-2</v>
      </c>
      <c r="AP23" s="106">
        <f t="shared" si="5"/>
        <v>7.730073497655388</v>
      </c>
      <c r="AQ23" s="107">
        <f t="shared" si="6"/>
        <v>9.4268495629042039</v>
      </c>
      <c r="AR23" s="107">
        <f t="shared" si="7"/>
        <v>6.1955718155422668</v>
      </c>
      <c r="AS23" s="107">
        <f t="shared" si="8"/>
        <v>7.7226732109294227</v>
      </c>
      <c r="AT23" s="107">
        <f t="shared" si="9"/>
        <v>1.1610981809269094</v>
      </c>
      <c r="AU23" s="120">
        <f t="shared" si="10"/>
        <v>2.0775798531609921</v>
      </c>
    </row>
    <row r="24" spans="1:47" ht="14.45" customHeight="1" x14ac:dyDescent="0.25">
      <c r="A24" s="51"/>
      <c r="B24" s="121" t="s">
        <v>85</v>
      </c>
      <c r="C24" s="122">
        <v>365</v>
      </c>
      <c r="D24" s="123">
        <v>57</v>
      </c>
      <c r="E24" s="123">
        <v>122</v>
      </c>
      <c r="F24" s="124">
        <v>38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0.15616438356164383</v>
      </c>
      <c r="R24" s="131">
        <f t="shared" si="14"/>
        <v>0.17482726328422332</v>
      </c>
      <c r="S24" s="132">
        <f t="shared" si="15"/>
        <v>0.31147540983606559</v>
      </c>
      <c r="T24" s="128">
        <v>1</v>
      </c>
      <c r="U24" s="133">
        <f>U23*(1-T23)</f>
        <v>47124.249056043176</v>
      </c>
      <c r="V24" s="133">
        <f>U24/R24</f>
        <v>269547.48459015513</v>
      </c>
      <c r="W24" s="134">
        <f>SUM(V24:V$24)</f>
        <v>269547.48459015513</v>
      </c>
      <c r="X24" s="128">
        <f t="shared" si="0"/>
        <v>185590.07135715598</v>
      </c>
      <c r="Y24" s="133">
        <f>SUM(X24:X$24)</f>
        <v>185590.07135715598</v>
      </c>
      <c r="Z24" s="133">
        <f t="shared" si="1"/>
        <v>83957.413232999141</v>
      </c>
      <c r="AA24" s="134">
        <f>SUM(Z24:Z$24)</f>
        <v>83957.413232999141</v>
      </c>
      <c r="AB24" s="135">
        <f t="shared" si="2"/>
        <v>5.7199316697777398</v>
      </c>
      <c r="AC24" s="129">
        <f t="shared" si="3"/>
        <v>3.9383136086994273</v>
      </c>
      <c r="AD24" s="136">
        <f t="shared" si="16"/>
        <v>68.852459016393439</v>
      </c>
      <c r="AE24" s="129">
        <f t="shared" si="4"/>
        <v>1.7816180610783126</v>
      </c>
      <c r="AF24" s="137">
        <f t="shared" si="17"/>
        <v>31.147540983606557</v>
      </c>
      <c r="AH24" s="138">
        <f>0</f>
        <v>0</v>
      </c>
      <c r="AI24" s="139">
        <f t="shared" si="18"/>
        <v>1.7578563844550866E-3</v>
      </c>
      <c r="AJ24" s="139">
        <v>0</v>
      </c>
      <c r="AK24" s="139">
        <f>(1-R24)/R24/R24/D24</f>
        <v>0.47364362521313363</v>
      </c>
      <c r="AL24" s="139">
        <f>V24*V24*AI24</f>
        <v>127718543.54815198</v>
      </c>
      <c r="AM24" s="139">
        <f>(1-S24)*(1-S24)*(1-R24)/R24/R24/D24+AI24/R24/R24</f>
        <v>0.28205126575307032</v>
      </c>
      <c r="AN24" s="139">
        <f>V24*V24*AI24</f>
        <v>127718543.54815198</v>
      </c>
      <c r="AO24" s="140">
        <f>S24*S24*(1-R24)/R24/R24/D24+AI24/R24/R24</f>
        <v>0.10346432509893795</v>
      </c>
      <c r="AP24" s="135">
        <f t="shared" si="5"/>
        <v>4.3710249455678065</v>
      </c>
      <c r="AQ24" s="129">
        <f t="shared" si="6"/>
        <v>7.0688383939876731</v>
      </c>
      <c r="AR24" s="129">
        <f t="shared" si="7"/>
        <v>2.8973870298683386</v>
      </c>
      <c r="AS24" s="129">
        <f t="shared" si="8"/>
        <v>4.9792401875305163</v>
      </c>
      <c r="AT24" s="129">
        <f t="shared" si="9"/>
        <v>1.1511669913670461</v>
      </c>
      <c r="AU24" s="141">
        <f t="shared" si="10"/>
        <v>2.412069130789579</v>
      </c>
    </row>
    <row r="25" spans="1:47" ht="14.45" customHeight="1" x14ac:dyDescent="0.15">
      <c r="A25" s="75" t="s">
        <v>86</v>
      </c>
      <c r="B25" s="76" t="s">
        <v>68</v>
      </c>
      <c r="C25" s="142">
        <v>133</v>
      </c>
      <c r="D25" s="78">
        <v>0</v>
      </c>
      <c r="E25" s="78">
        <v>42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8794170.1724186335</v>
      </c>
      <c r="X25" s="153">
        <f t="shared" si="0"/>
        <v>500000</v>
      </c>
      <c r="Y25" s="151">
        <f>SUM(X25:X$42)</f>
        <v>8555156.6902105231</v>
      </c>
      <c r="Z25" s="151">
        <f t="shared" si="1"/>
        <v>0</v>
      </c>
      <c r="AA25" s="152">
        <f>SUM(Z25:Z$42)</f>
        <v>239013.48220811074</v>
      </c>
      <c r="AB25" s="146">
        <f t="shared" si="2"/>
        <v>87.941701724186331</v>
      </c>
      <c r="AC25" s="147">
        <f t="shared" si="3"/>
        <v>85.551566902105236</v>
      </c>
      <c r="AD25" s="93">
        <f t="shared" si="16"/>
        <v>97.282137171307724</v>
      </c>
      <c r="AE25" s="147">
        <f t="shared" si="4"/>
        <v>2.3901348220811074</v>
      </c>
      <c r="AF25" s="94">
        <f t="shared" si="17"/>
        <v>2.7178628286922906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1.1330144865354046</v>
      </c>
      <c r="AL25" s="96">
        <f>U25*U25*((1-O25)*5*(1-S25)+AC26)^2*AH25+V25*V25*AI25</f>
        <v>0</v>
      </c>
      <c r="AM25" s="96">
        <f>SUM(AL25:AL$42)/U25/U25</f>
        <v>0.93881359787004914</v>
      </c>
      <c r="AN25" s="96">
        <f>U25*U25*((1-O25)*5*S25+AE26)^2*AH25+V25*V25*AI25</f>
        <v>0</v>
      </c>
      <c r="AO25" s="97">
        <f>SUM(AN25:AN$42)/U25/U25</f>
        <v>6.2349669169914662E-2</v>
      </c>
      <c r="AP25" s="146">
        <f t="shared" si="5"/>
        <v>85.855415921264211</v>
      </c>
      <c r="AQ25" s="147">
        <f t="shared" si="6"/>
        <v>90.027987527108451</v>
      </c>
      <c r="AR25" s="147">
        <f t="shared" si="7"/>
        <v>83.652475983381862</v>
      </c>
      <c r="AS25" s="147">
        <f t="shared" si="8"/>
        <v>87.45065782082861</v>
      </c>
      <c r="AT25" s="147">
        <f t="shared" si="9"/>
        <v>1.9007244737197919</v>
      </c>
      <c r="AU25" s="154">
        <f t="shared" si="10"/>
        <v>2.8795451704424231</v>
      </c>
    </row>
    <row r="26" spans="1:47" ht="14.45" customHeight="1" x14ac:dyDescent="0.15">
      <c r="A26" s="155"/>
      <c r="B26" s="99" t="s">
        <v>69</v>
      </c>
      <c r="C26" s="142">
        <v>158</v>
      </c>
      <c r="D26" s="101">
        <v>0</v>
      </c>
      <c r="E26" s="101">
        <v>50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8294170.1724186335</v>
      </c>
      <c r="X26" s="114">
        <f t="shared" si="0"/>
        <v>500000</v>
      </c>
      <c r="Y26" s="112">
        <f>SUM(X26:X$42)</f>
        <v>8055156.6902105231</v>
      </c>
      <c r="Z26" s="112">
        <f t="shared" si="1"/>
        <v>0</v>
      </c>
      <c r="AA26" s="113">
        <f>SUM(Z26:Z$42)</f>
        <v>239013.48220811074</v>
      </c>
      <c r="AB26" s="106">
        <f t="shared" si="2"/>
        <v>82.941701724186331</v>
      </c>
      <c r="AC26" s="107">
        <f t="shared" si="3"/>
        <v>80.551566902105236</v>
      </c>
      <c r="AD26" s="115">
        <f t="shared" si="16"/>
        <v>97.118295414254661</v>
      </c>
      <c r="AE26" s="107">
        <f t="shared" si="4"/>
        <v>2.3901348220811074</v>
      </c>
      <c r="AF26" s="116">
        <f t="shared" si="17"/>
        <v>2.88170458574535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1.1330144865354046</v>
      </c>
      <c r="AL26" s="118">
        <f>U26*U26*((1-O26)*5*(1-S26)+AC27)^2*AH26+V26*V26*AI26</f>
        <v>0</v>
      </c>
      <c r="AM26" s="118">
        <f>SUM(AL26:AL$42)/U26/U26</f>
        <v>0.93881359787004914</v>
      </c>
      <c r="AN26" s="118">
        <f>U26*U26*((1-O26)*5*S26+AE27)^2*AH26+V26*V26*AI26</f>
        <v>0</v>
      </c>
      <c r="AO26" s="119">
        <f>SUM(AN26:AN$42)/U26/U26</f>
        <v>6.2349669169914662E-2</v>
      </c>
      <c r="AP26" s="106">
        <f t="shared" si="5"/>
        <v>80.855415921264211</v>
      </c>
      <c r="AQ26" s="107">
        <f t="shared" si="6"/>
        <v>85.027987527108451</v>
      </c>
      <c r="AR26" s="107">
        <f t="shared" si="7"/>
        <v>78.652475983381862</v>
      </c>
      <c r="AS26" s="107">
        <f t="shared" si="8"/>
        <v>82.45065782082861</v>
      </c>
      <c r="AT26" s="107">
        <f t="shared" si="9"/>
        <v>1.9007244737197919</v>
      </c>
      <c r="AU26" s="120">
        <f t="shared" si="10"/>
        <v>2.8795451704424231</v>
      </c>
    </row>
    <row r="27" spans="1:47" ht="14.45" customHeight="1" x14ac:dyDescent="0.15">
      <c r="A27" s="155"/>
      <c r="B27" s="99" t="s">
        <v>70</v>
      </c>
      <c r="C27" s="142">
        <v>307</v>
      </c>
      <c r="D27" s="101">
        <v>0</v>
      </c>
      <c r="E27" s="101">
        <v>101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7794170.1724186335</v>
      </c>
      <c r="X27" s="114">
        <f t="shared" si="0"/>
        <v>500000</v>
      </c>
      <c r="Y27" s="112">
        <f>SUM(X27:X$42)</f>
        <v>7555156.6902105231</v>
      </c>
      <c r="Z27" s="112">
        <f t="shared" si="1"/>
        <v>0</v>
      </c>
      <c r="AA27" s="113">
        <f>SUM(Z27:Z$42)</f>
        <v>239013.48220811074</v>
      </c>
      <c r="AB27" s="106">
        <f t="shared" si="2"/>
        <v>77.941701724186331</v>
      </c>
      <c r="AC27" s="107">
        <f t="shared" si="3"/>
        <v>75.551566902105236</v>
      </c>
      <c r="AD27" s="115">
        <f t="shared" si="16"/>
        <v>96.933432592299425</v>
      </c>
      <c r="AE27" s="107">
        <f t="shared" si="4"/>
        <v>2.3901348220811074</v>
      </c>
      <c r="AF27" s="116">
        <f t="shared" si="17"/>
        <v>3.0665674077005911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1.1330144865354046</v>
      </c>
      <c r="AL27" s="118">
        <f t="shared" ref="AL27:AL40" si="33">U27*U27*((1-O27)*5*(1-S27)+AC28)^2*AH27+V27*V27*AI27</f>
        <v>0</v>
      </c>
      <c r="AM27" s="118">
        <f>SUM(AL27:AL$42)/U27/U27</f>
        <v>0.93881359787004914</v>
      </c>
      <c r="AN27" s="118">
        <f t="shared" ref="AN27:AN40" si="34">U27*U27*((1-O27)*5*S27+AE28)^2*AH27+V27*V27*AI27</f>
        <v>0</v>
      </c>
      <c r="AO27" s="119">
        <f>SUM(AN27:AN$42)/U27/U27</f>
        <v>6.2349669169914662E-2</v>
      </c>
      <c r="AP27" s="106">
        <f t="shared" si="5"/>
        <v>75.855415921264211</v>
      </c>
      <c r="AQ27" s="107">
        <f t="shared" si="6"/>
        <v>80.027987527108451</v>
      </c>
      <c r="AR27" s="107">
        <f t="shared" si="7"/>
        <v>73.652475983381862</v>
      </c>
      <c r="AS27" s="107">
        <f t="shared" si="8"/>
        <v>77.45065782082861</v>
      </c>
      <c r="AT27" s="107">
        <f t="shared" si="9"/>
        <v>1.9007244737197919</v>
      </c>
      <c r="AU27" s="120">
        <f t="shared" si="10"/>
        <v>2.8795451704424231</v>
      </c>
    </row>
    <row r="28" spans="1:47" ht="14.45" customHeight="1" x14ac:dyDescent="0.15">
      <c r="A28" s="155"/>
      <c r="B28" s="99" t="s">
        <v>71</v>
      </c>
      <c r="C28" s="142">
        <v>221</v>
      </c>
      <c r="D28" s="101">
        <v>0</v>
      </c>
      <c r="E28" s="101">
        <v>76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7294170.1724186353</v>
      </c>
      <c r="X28" s="114">
        <f t="shared" si="0"/>
        <v>500000</v>
      </c>
      <c r="Y28" s="112">
        <f>SUM(X28:X$42)</f>
        <v>7055156.6902105231</v>
      </c>
      <c r="Z28" s="112">
        <f t="shared" si="1"/>
        <v>0</v>
      </c>
      <c r="AA28" s="113">
        <f>SUM(Z28:Z$42)</f>
        <v>239013.48220811074</v>
      </c>
      <c r="AB28" s="106">
        <f t="shared" si="2"/>
        <v>72.941701724186359</v>
      </c>
      <c r="AC28" s="107">
        <f t="shared" si="3"/>
        <v>70.551566902105236</v>
      </c>
      <c r="AD28" s="115">
        <f t="shared" si="16"/>
        <v>96.723225856288749</v>
      </c>
      <c r="AE28" s="107">
        <f t="shared" si="4"/>
        <v>2.3901348220811074</v>
      </c>
      <c r="AF28" s="116">
        <f t="shared" si="17"/>
        <v>3.276774143711231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1.1330144865354046</v>
      </c>
      <c r="AL28" s="118">
        <f t="shared" si="33"/>
        <v>0</v>
      </c>
      <c r="AM28" s="118">
        <f>SUM(AL28:AL$42)/U28/U28</f>
        <v>0.93881359787004914</v>
      </c>
      <c r="AN28" s="118">
        <f t="shared" si="34"/>
        <v>0</v>
      </c>
      <c r="AO28" s="119">
        <f>SUM(AN28:AN$42)/U28/U28</f>
        <v>6.2349669169914662E-2</v>
      </c>
      <c r="AP28" s="106">
        <f t="shared" si="5"/>
        <v>70.855415921264239</v>
      </c>
      <c r="AQ28" s="107">
        <f t="shared" si="6"/>
        <v>75.027987527108479</v>
      </c>
      <c r="AR28" s="107">
        <f t="shared" si="7"/>
        <v>68.652475983381862</v>
      </c>
      <c r="AS28" s="107">
        <f t="shared" si="8"/>
        <v>72.45065782082861</v>
      </c>
      <c r="AT28" s="107">
        <f t="shared" si="9"/>
        <v>1.9007244737197919</v>
      </c>
      <c r="AU28" s="120">
        <f t="shared" si="10"/>
        <v>2.8795451704424231</v>
      </c>
    </row>
    <row r="29" spans="1:47" ht="14.45" customHeight="1" x14ac:dyDescent="0.15">
      <c r="A29" s="155"/>
      <c r="B29" s="99" t="s">
        <v>72</v>
      </c>
      <c r="C29" s="142">
        <v>52</v>
      </c>
      <c r="D29" s="101">
        <v>0</v>
      </c>
      <c r="E29" s="101">
        <v>19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100000</v>
      </c>
      <c r="V29" s="112">
        <f t="shared" si="30"/>
        <v>500000</v>
      </c>
      <c r="W29" s="113">
        <f>SUM(V29:V$42)</f>
        <v>6794170.1724186353</v>
      </c>
      <c r="X29" s="114">
        <f t="shared" si="0"/>
        <v>500000</v>
      </c>
      <c r="Y29" s="112">
        <f>SUM(X29:X$42)</f>
        <v>6555156.6902105231</v>
      </c>
      <c r="Z29" s="112">
        <f t="shared" si="1"/>
        <v>0</v>
      </c>
      <c r="AA29" s="113">
        <f>SUM(Z29:Z$42)</f>
        <v>239013.48220811074</v>
      </c>
      <c r="AB29" s="106">
        <f t="shared" si="2"/>
        <v>67.941701724186359</v>
      </c>
      <c r="AC29" s="107">
        <f t="shared" si="3"/>
        <v>65.551566902105236</v>
      </c>
      <c r="AD29" s="115">
        <f t="shared" si="16"/>
        <v>96.482079839883866</v>
      </c>
      <c r="AE29" s="107">
        <f t="shared" si="4"/>
        <v>2.3901348220811074</v>
      </c>
      <c r="AF29" s="116">
        <f t="shared" si="17"/>
        <v>3.5179201601161116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1.1330144865354046</v>
      </c>
      <c r="AL29" s="118">
        <f t="shared" si="33"/>
        <v>0</v>
      </c>
      <c r="AM29" s="118">
        <f>SUM(AL29:AL$42)/U29/U29</f>
        <v>0.93881359787004914</v>
      </c>
      <c r="AN29" s="118">
        <f t="shared" si="34"/>
        <v>0</v>
      </c>
      <c r="AO29" s="119">
        <f>SUM(AN29:AN$42)/U29/U29</f>
        <v>6.2349669169914662E-2</v>
      </c>
      <c r="AP29" s="106">
        <f t="shared" si="5"/>
        <v>65.855415921264239</v>
      </c>
      <c r="AQ29" s="107">
        <f t="shared" si="6"/>
        <v>70.027987527108479</v>
      </c>
      <c r="AR29" s="107">
        <f t="shared" si="7"/>
        <v>63.652475983381862</v>
      </c>
      <c r="AS29" s="107">
        <f t="shared" si="8"/>
        <v>67.45065782082861</v>
      </c>
      <c r="AT29" s="107">
        <f t="shared" si="9"/>
        <v>1.9007244737197919</v>
      </c>
      <c r="AU29" s="120">
        <f t="shared" si="10"/>
        <v>2.8795451704424231</v>
      </c>
    </row>
    <row r="30" spans="1:47" ht="14.45" customHeight="1" x14ac:dyDescent="0.15">
      <c r="A30" s="155"/>
      <c r="B30" s="99" t="s">
        <v>73</v>
      </c>
      <c r="C30" s="142">
        <v>73</v>
      </c>
      <c r="D30" s="101">
        <v>0</v>
      </c>
      <c r="E30" s="101">
        <v>23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100000</v>
      </c>
      <c r="V30" s="112">
        <f t="shared" si="30"/>
        <v>500000</v>
      </c>
      <c r="W30" s="113">
        <f>SUM(V30:V$42)</f>
        <v>6294170.1724186353</v>
      </c>
      <c r="X30" s="114">
        <f t="shared" si="0"/>
        <v>500000</v>
      </c>
      <c r="Y30" s="112">
        <f>SUM(X30:X$42)</f>
        <v>6055156.6902105231</v>
      </c>
      <c r="Z30" s="112">
        <f t="shared" si="1"/>
        <v>0</v>
      </c>
      <c r="AA30" s="113">
        <f>SUM(Z30:Z$42)</f>
        <v>239013.48220811074</v>
      </c>
      <c r="AB30" s="106">
        <f t="shared" si="2"/>
        <v>62.941701724186352</v>
      </c>
      <c r="AC30" s="107">
        <f t="shared" si="3"/>
        <v>60.551566902105229</v>
      </c>
      <c r="AD30" s="115">
        <f t="shared" si="16"/>
        <v>96.202621224709162</v>
      </c>
      <c r="AE30" s="107">
        <f t="shared" si="4"/>
        <v>2.3901348220811074</v>
      </c>
      <c r="AF30" s="116">
        <f t="shared" si="17"/>
        <v>3.7973787752908184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1.1330144865354046</v>
      </c>
      <c r="AL30" s="118">
        <f t="shared" si="33"/>
        <v>0</v>
      </c>
      <c r="AM30" s="118">
        <f>SUM(AL30:AL$42)/U30/U30</f>
        <v>0.93881359787004914</v>
      </c>
      <c r="AN30" s="118">
        <f t="shared" si="34"/>
        <v>0</v>
      </c>
      <c r="AO30" s="119">
        <f>SUM(AN30:AN$42)/U30/U30</f>
        <v>6.2349669169914662E-2</v>
      </c>
      <c r="AP30" s="106">
        <f t="shared" si="5"/>
        <v>60.855415921264225</v>
      </c>
      <c r="AQ30" s="107">
        <f t="shared" si="6"/>
        <v>65.027987527108479</v>
      </c>
      <c r="AR30" s="107">
        <f t="shared" si="7"/>
        <v>58.652475983381855</v>
      </c>
      <c r="AS30" s="107">
        <f t="shared" si="8"/>
        <v>62.450657820828603</v>
      </c>
      <c r="AT30" s="107">
        <f t="shared" si="9"/>
        <v>1.9007244737197919</v>
      </c>
      <c r="AU30" s="120">
        <f t="shared" si="10"/>
        <v>2.8795451704424231</v>
      </c>
    </row>
    <row r="31" spans="1:47" ht="14.45" customHeight="1" x14ac:dyDescent="0.15">
      <c r="A31" s="155"/>
      <c r="B31" s="99" t="s">
        <v>74</v>
      </c>
      <c r="C31" s="142">
        <v>140</v>
      </c>
      <c r="D31" s="101">
        <v>0</v>
      </c>
      <c r="E31" s="101">
        <v>45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100000</v>
      </c>
      <c r="V31" s="112">
        <f t="shared" si="30"/>
        <v>500000</v>
      </c>
      <c r="W31" s="113">
        <f>SUM(V31:V$42)</f>
        <v>5794170.1724186353</v>
      </c>
      <c r="X31" s="114">
        <f t="shared" si="0"/>
        <v>500000</v>
      </c>
      <c r="Y31" s="112">
        <f>SUM(X31:X$42)</f>
        <v>5555156.6902105231</v>
      </c>
      <c r="Z31" s="112">
        <f t="shared" si="1"/>
        <v>0</v>
      </c>
      <c r="AA31" s="113">
        <f>SUM(Z31:Z$42)</f>
        <v>239013.48220811074</v>
      </c>
      <c r="AB31" s="106">
        <f t="shared" si="2"/>
        <v>57.941701724186352</v>
      </c>
      <c r="AC31" s="107">
        <f t="shared" si="3"/>
        <v>55.551566902105229</v>
      </c>
      <c r="AD31" s="115">
        <f t="shared" si="16"/>
        <v>95.874931610640942</v>
      </c>
      <c r="AE31" s="107">
        <f t="shared" si="4"/>
        <v>2.3901348220811074</v>
      </c>
      <c r="AF31" s="116">
        <f t="shared" si="17"/>
        <v>4.1250683893590301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1.1330144865354046</v>
      </c>
      <c r="AL31" s="118">
        <f t="shared" si="33"/>
        <v>0</v>
      </c>
      <c r="AM31" s="118">
        <f>SUM(AL31:AL$42)/U31/U31</f>
        <v>0.93881359787004914</v>
      </c>
      <c r="AN31" s="118">
        <f t="shared" si="34"/>
        <v>0</v>
      </c>
      <c r="AO31" s="119">
        <f>SUM(AN31:AN$42)/U31/U31</f>
        <v>6.2349669169914662E-2</v>
      </c>
      <c r="AP31" s="106">
        <f t="shared" si="5"/>
        <v>55.855415921264225</v>
      </c>
      <c r="AQ31" s="107">
        <f t="shared" si="6"/>
        <v>60.027987527108479</v>
      </c>
      <c r="AR31" s="107">
        <f t="shared" si="7"/>
        <v>53.652475983381855</v>
      </c>
      <c r="AS31" s="107">
        <f t="shared" si="8"/>
        <v>57.450657820828603</v>
      </c>
      <c r="AT31" s="107">
        <f t="shared" si="9"/>
        <v>1.9007244737197919</v>
      </c>
      <c r="AU31" s="120">
        <f t="shared" si="10"/>
        <v>2.8795451704424231</v>
      </c>
    </row>
    <row r="32" spans="1:47" ht="14.45" customHeight="1" x14ac:dyDescent="0.15">
      <c r="A32" s="155"/>
      <c r="B32" s="99" t="s">
        <v>75</v>
      </c>
      <c r="C32" s="142">
        <v>183</v>
      </c>
      <c r="D32" s="101">
        <v>0</v>
      </c>
      <c r="E32" s="101">
        <v>60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0</v>
      </c>
      <c r="R32" s="109">
        <f t="shared" si="14"/>
        <v>0</v>
      </c>
      <c r="S32" s="110">
        <f t="shared" si="15"/>
        <v>0</v>
      </c>
      <c r="T32" s="111">
        <f t="shared" si="28"/>
        <v>0</v>
      </c>
      <c r="U32" s="112">
        <f t="shared" si="29"/>
        <v>100000</v>
      </c>
      <c r="V32" s="112">
        <f t="shared" si="30"/>
        <v>500000</v>
      </c>
      <c r="W32" s="113">
        <f>SUM(V32:V$42)</f>
        <v>5294170.1724186335</v>
      </c>
      <c r="X32" s="114">
        <f t="shared" si="0"/>
        <v>500000</v>
      </c>
      <c r="Y32" s="112">
        <f>SUM(X32:X$42)</f>
        <v>5055156.6902105231</v>
      </c>
      <c r="Z32" s="112">
        <f t="shared" si="1"/>
        <v>0</v>
      </c>
      <c r="AA32" s="113">
        <f>SUM(Z32:Z$42)</f>
        <v>239013.48220811074</v>
      </c>
      <c r="AB32" s="106">
        <f t="shared" si="2"/>
        <v>52.941701724186338</v>
      </c>
      <c r="AC32" s="107">
        <f t="shared" si="3"/>
        <v>50.551566902105229</v>
      </c>
      <c r="AD32" s="115">
        <f t="shared" si="16"/>
        <v>95.485345683572575</v>
      </c>
      <c r="AE32" s="107">
        <f t="shared" si="4"/>
        <v>2.3901348220811074</v>
      </c>
      <c r="AF32" s="116">
        <f t="shared" si="17"/>
        <v>4.5146543164274178</v>
      </c>
      <c r="AH32" s="117">
        <f t="shared" si="31"/>
        <v>0</v>
      </c>
      <c r="AI32" s="118">
        <f t="shared" si="18"/>
        <v>0</v>
      </c>
      <c r="AJ32" s="118">
        <f t="shared" si="32"/>
        <v>0</v>
      </c>
      <c r="AK32" s="118">
        <f>SUM(AJ32:AJ$42)/U32/U32</f>
        <v>1.1330144865354046</v>
      </c>
      <c r="AL32" s="118">
        <f t="shared" si="33"/>
        <v>0</v>
      </c>
      <c r="AM32" s="118">
        <f>SUM(AL32:AL$42)/U32/U32</f>
        <v>0.93881359787004914</v>
      </c>
      <c r="AN32" s="118">
        <f t="shared" si="34"/>
        <v>0</v>
      </c>
      <c r="AO32" s="119">
        <f>SUM(AN32:AN$42)/U32/U32</f>
        <v>6.2349669169914662E-2</v>
      </c>
      <c r="AP32" s="106">
        <f t="shared" si="5"/>
        <v>50.855415921264211</v>
      </c>
      <c r="AQ32" s="107">
        <f t="shared" si="6"/>
        <v>55.027987527108465</v>
      </c>
      <c r="AR32" s="107">
        <f t="shared" si="7"/>
        <v>48.652475983381855</v>
      </c>
      <c r="AS32" s="107">
        <f t="shared" si="8"/>
        <v>52.450657820828603</v>
      </c>
      <c r="AT32" s="107">
        <f t="shared" si="9"/>
        <v>1.9007244737197919</v>
      </c>
      <c r="AU32" s="120">
        <f t="shared" si="10"/>
        <v>2.8795451704424231</v>
      </c>
    </row>
    <row r="33" spans="1:47" ht="14.45" customHeight="1" x14ac:dyDescent="0.15">
      <c r="A33" s="155"/>
      <c r="B33" s="99" t="s">
        <v>76</v>
      </c>
      <c r="C33" s="142">
        <v>233</v>
      </c>
      <c r="D33" s="101">
        <v>0</v>
      </c>
      <c r="E33" s="101">
        <v>82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0</v>
      </c>
      <c r="R33" s="109">
        <f t="shared" si="14"/>
        <v>0</v>
      </c>
      <c r="S33" s="110">
        <f t="shared" si="15"/>
        <v>0</v>
      </c>
      <c r="T33" s="111">
        <f t="shared" si="28"/>
        <v>0</v>
      </c>
      <c r="U33" s="112">
        <f t="shared" si="29"/>
        <v>100000</v>
      </c>
      <c r="V33" s="112">
        <f t="shared" si="30"/>
        <v>500000</v>
      </c>
      <c r="W33" s="113">
        <f>SUM(V33:V$42)</f>
        <v>4794170.1724186335</v>
      </c>
      <c r="X33" s="114">
        <f t="shared" si="0"/>
        <v>500000</v>
      </c>
      <c r="Y33" s="112">
        <f>SUM(X33:X$42)</f>
        <v>4555156.690210524</v>
      </c>
      <c r="Z33" s="112">
        <f t="shared" si="1"/>
        <v>0</v>
      </c>
      <c r="AA33" s="113">
        <f>SUM(Z33:Z$42)</f>
        <v>239013.48220811074</v>
      </c>
      <c r="AB33" s="106">
        <f t="shared" si="2"/>
        <v>47.941701724186338</v>
      </c>
      <c r="AC33" s="107">
        <f t="shared" si="3"/>
        <v>45.551566902105243</v>
      </c>
      <c r="AD33" s="115">
        <f t="shared" si="16"/>
        <v>95.0144973246219</v>
      </c>
      <c r="AE33" s="107">
        <f t="shared" si="4"/>
        <v>2.3901348220811074</v>
      </c>
      <c r="AF33" s="116">
        <f t="shared" si="17"/>
        <v>4.9855026753781191</v>
      </c>
      <c r="AH33" s="117">
        <f t="shared" si="31"/>
        <v>0</v>
      </c>
      <c r="AI33" s="118">
        <f t="shared" si="18"/>
        <v>0</v>
      </c>
      <c r="AJ33" s="118">
        <f t="shared" si="32"/>
        <v>0</v>
      </c>
      <c r="AK33" s="118">
        <f>SUM(AJ33:AJ$42)/U33/U33</f>
        <v>1.1330144865354046</v>
      </c>
      <c r="AL33" s="118">
        <f t="shared" si="33"/>
        <v>0</v>
      </c>
      <c r="AM33" s="118">
        <f>SUM(AL33:AL$42)/U33/U33</f>
        <v>0.93881359787004914</v>
      </c>
      <c r="AN33" s="118">
        <f t="shared" si="34"/>
        <v>0</v>
      </c>
      <c r="AO33" s="119">
        <f>SUM(AN33:AN$42)/U33/U33</f>
        <v>6.2349669169914662E-2</v>
      </c>
      <c r="AP33" s="106">
        <f t="shared" si="5"/>
        <v>45.855415921264211</v>
      </c>
      <c r="AQ33" s="107">
        <f t="shared" si="6"/>
        <v>50.027987527108465</v>
      </c>
      <c r="AR33" s="107">
        <f t="shared" si="7"/>
        <v>43.652475983381869</v>
      </c>
      <c r="AS33" s="107">
        <f t="shared" si="8"/>
        <v>47.450657820828617</v>
      </c>
      <c r="AT33" s="107">
        <f t="shared" si="9"/>
        <v>1.9007244737197919</v>
      </c>
      <c r="AU33" s="120">
        <f t="shared" si="10"/>
        <v>2.8795451704424231</v>
      </c>
    </row>
    <row r="34" spans="1:47" ht="14.45" customHeight="1" x14ac:dyDescent="0.15">
      <c r="A34" s="155"/>
      <c r="B34" s="99" t="s">
        <v>77</v>
      </c>
      <c r="C34" s="142">
        <v>260</v>
      </c>
      <c r="D34" s="101">
        <v>0</v>
      </c>
      <c r="E34" s="101">
        <v>83</v>
      </c>
      <c r="F34" s="156">
        <v>0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0</v>
      </c>
      <c r="R34" s="109">
        <f t="shared" si="14"/>
        <v>0</v>
      </c>
      <c r="S34" s="110">
        <f t="shared" si="15"/>
        <v>0</v>
      </c>
      <c r="T34" s="111">
        <f t="shared" si="28"/>
        <v>0</v>
      </c>
      <c r="U34" s="112">
        <f t="shared" si="29"/>
        <v>100000</v>
      </c>
      <c r="V34" s="112">
        <f t="shared" si="30"/>
        <v>500000</v>
      </c>
      <c r="W34" s="113">
        <f>SUM(V34:V$42)</f>
        <v>4294170.1724186344</v>
      </c>
      <c r="X34" s="114">
        <f t="shared" si="0"/>
        <v>500000</v>
      </c>
      <c r="Y34" s="112">
        <f>SUM(X34:X$42)</f>
        <v>4055156.690210524</v>
      </c>
      <c r="Z34" s="112">
        <f t="shared" si="1"/>
        <v>0</v>
      </c>
      <c r="AA34" s="113">
        <f>SUM(Z34:Z$42)</f>
        <v>239013.48220811074</v>
      </c>
      <c r="AB34" s="106">
        <f t="shared" si="2"/>
        <v>42.941701724186345</v>
      </c>
      <c r="AC34" s="107">
        <f t="shared" si="3"/>
        <v>40.551566902105243</v>
      </c>
      <c r="AD34" s="115">
        <f t="shared" si="16"/>
        <v>94.434000689043756</v>
      </c>
      <c r="AE34" s="107">
        <f t="shared" si="4"/>
        <v>2.3901348220811074</v>
      </c>
      <c r="AF34" s="116">
        <f t="shared" si="17"/>
        <v>5.5659993109562667</v>
      </c>
      <c r="AH34" s="117">
        <f t="shared" si="31"/>
        <v>0</v>
      </c>
      <c r="AI34" s="118">
        <f t="shared" si="18"/>
        <v>0</v>
      </c>
      <c r="AJ34" s="118">
        <f t="shared" si="32"/>
        <v>0</v>
      </c>
      <c r="AK34" s="118">
        <f>SUM(AJ34:AJ$42)/U34/U34</f>
        <v>1.1330144865354046</v>
      </c>
      <c r="AL34" s="118">
        <f t="shared" si="33"/>
        <v>0</v>
      </c>
      <c r="AM34" s="118">
        <f>SUM(AL34:AL$42)/U34/U34</f>
        <v>0.93881359787004914</v>
      </c>
      <c r="AN34" s="118">
        <f t="shared" si="34"/>
        <v>0</v>
      </c>
      <c r="AO34" s="119">
        <f>SUM(AN34:AN$42)/U34/U34</f>
        <v>6.2349669169914662E-2</v>
      </c>
      <c r="AP34" s="106">
        <f t="shared" si="5"/>
        <v>40.855415921264225</v>
      </c>
      <c r="AQ34" s="107">
        <f t="shared" si="6"/>
        <v>45.027987527108465</v>
      </c>
      <c r="AR34" s="107">
        <f t="shared" si="7"/>
        <v>38.652475983381869</v>
      </c>
      <c r="AS34" s="107">
        <f t="shared" si="8"/>
        <v>42.450657820828617</v>
      </c>
      <c r="AT34" s="107">
        <f t="shared" si="9"/>
        <v>1.9007244737197919</v>
      </c>
      <c r="AU34" s="120">
        <f t="shared" si="10"/>
        <v>2.8795451704424231</v>
      </c>
    </row>
    <row r="35" spans="1:47" ht="14.45" customHeight="1" x14ac:dyDescent="0.15">
      <c r="A35" s="155"/>
      <c r="B35" s="99" t="s">
        <v>78</v>
      </c>
      <c r="C35" s="142">
        <v>243</v>
      </c>
      <c r="D35" s="101">
        <v>1</v>
      </c>
      <c r="E35" s="101">
        <v>85</v>
      </c>
      <c r="F35" s="156">
        <v>0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4.11522633744856E-3</v>
      </c>
      <c r="R35" s="109">
        <f t="shared" si="14"/>
        <v>4.2009528511690094E-3</v>
      </c>
      <c r="S35" s="110">
        <f t="shared" si="15"/>
        <v>0</v>
      </c>
      <c r="T35" s="111">
        <f t="shared" si="28"/>
        <v>2.0800346945251805E-2</v>
      </c>
      <c r="U35" s="112">
        <f t="shared" si="29"/>
        <v>100000</v>
      </c>
      <c r="V35" s="112">
        <f t="shared" si="30"/>
        <v>495134.02511679317</v>
      </c>
      <c r="W35" s="113">
        <f>SUM(V35:V$42)</f>
        <v>3794170.1724186344</v>
      </c>
      <c r="X35" s="114">
        <f t="shared" si="0"/>
        <v>495134.02511679317</v>
      </c>
      <c r="Y35" s="112">
        <f>SUM(X35:X$42)</f>
        <v>3555156.690210524</v>
      </c>
      <c r="Z35" s="112">
        <f t="shared" si="1"/>
        <v>0</v>
      </c>
      <c r="AA35" s="113">
        <f>SUM(Z35:Z$42)</f>
        <v>239013.48220811074</v>
      </c>
      <c r="AB35" s="106">
        <f t="shared" si="2"/>
        <v>37.941701724186345</v>
      </c>
      <c r="AC35" s="107">
        <f t="shared" si="3"/>
        <v>35.551566902105243</v>
      </c>
      <c r="AD35" s="115">
        <f t="shared" si="16"/>
        <v>93.700507058286519</v>
      </c>
      <c r="AE35" s="107">
        <f t="shared" si="4"/>
        <v>2.3901348220811074</v>
      </c>
      <c r="AF35" s="116">
        <f t="shared" si="17"/>
        <v>6.2994929417134982</v>
      </c>
      <c r="AH35" s="117">
        <f t="shared" si="31"/>
        <v>4.2365507072815369E-4</v>
      </c>
      <c r="AI35" s="118">
        <f t="shared" si="18"/>
        <v>0</v>
      </c>
      <c r="AJ35" s="118">
        <f t="shared" si="32"/>
        <v>5499883547.3170424</v>
      </c>
      <c r="AK35" s="118">
        <f>SUM(AJ35:AJ$42)/U35/U35</f>
        <v>1.1330144865354046</v>
      </c>
      <c r="AL35" s="118">
        <f t="shared" si="33"/>
        <v>4779940036.2498608</v>
      </c>
      <c r="AM35" s="118">
        <f>SUM(AL35:AL$42)/U35/U35</f>
        <v>0.93881359787004914</v>
      </c>
      <c r="AN35" s="118">
        <f t="shared" si="34"/>
        <v>25241473.596231837</v>
      </c>
      <c r="AO35" s="119">
        <f>SUM(AN35:AN$42)/U35/U35</f>
        <v>6.2349669169914662E-2</v>
      </c>
      <c r="AP35" s="106">
        <f t="shared" si="5"/>
        <v>35.855415921264225</v>
      </c>
      <c r="AQ35" s="107">
        <f t="shared" si="6"/>
        <v>40.027987527108465</v>
      </c>
      <c r="AR35" s="107">
        <f t="shared" si="7"/>
        <v>33.652475983381869</v>
      </c>
      <c r="AS35" s="107">
        <f t="shared" si="8"/>
        <v>37.450657820828617</v>
      </c>
      <c r="AT35" s="107">
        <f t="shared" si="9"/>
        <v>1.9007244737197919</v>
      </c>
      <c r="AU35" s="120">
        <f t="shared" si="10"/>
        <v>2.8795451704424231</v>
      </c>
    </row>
    <row r="36" spans="1:47" ht="14.45" customHeight="1" x14ac:dyDescent="0.15">
      <c r="A36" s="155"/>
      <c r="B36" s="99" t="s">
        <v>79</v>
      </c>
      <c r="C36" s="142">
        <v>297</v>
      </c>
      <c r="D36" s="101">
        <v>0</v>
      </c>
      <c r="E36" s="101">
        <v>95</v>
      </c>
      <c r="F36" s="156">
        <v>0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0</v>
      </c>
      <c r="R36" s="109">
        <f t="shared" si="14"/>
        <v>0</v>
      </c>
      <c r="S36" s="110">
        <f t="shared" si="15"/>
        <v>0</v>
      </c>
      <c r="T36" s="111">
        <f t="shared" si="28"/>
        <v>0</v>
      </c>
      <c r="U36" s="112">
        <f t="shared" si="29"/>
        <v>97919.96530547482</v>
      </c>
      <c r="V36" s="112">
        <f t="shared" si="30"/>
        <v>489599.8265273741</v>
      </c>
      <c r="W36" s="113">
        <f>SUM(V36:V$42)</f>
        <v>3299036.1473018415</v>
      </c>
      <c r="X36" s="114">
        <f t="shared" si="0"/>
        <v>489599.8265273741</v>
      </c>
      <c r="Y36" s="112">
        <f>SUM(X36:X$42)</f>
        <v>3060022.6650937307</v>
      </c>
      <c r="Z36" s="112">
        <f t="shared" si="1"/>
        <v>0</v>
      </c>
      <c r="AA36" s="113">
        <f>SUM(Z36:Z$42)</f>
        <v>239013.48220811074</v>
      </c>
      <c r="AB36" s="106">
        <f t="shared" si="2"/>
        <v>33.691149062502667</v>
      </c>
      <c r="AC36" s="107">
        <f t="shared" si="3"/>
        <v>31.250242537847807</v>
      </c>
      <c r="AD36" s="115">
        <f t="shared" si="16"/>
        <v>92.755051125960193</v>
      </c>
      <c r="AE36" s="107">
        <f t="shared" si="4"/>
        <v>2.4409065246548574</v>
      </c>
      <c r="AF36" s="116">
        <f t="shared" si="17"/>
        <v>7.2449488740397987</v>
      </c>
      <c r="AH36" s="117">
        <f t="shared" si="31"/>
        <v>0</v>
      </c>
      <c r="AI36" s="118">
        <f t="shared" si="18"/>
        <v>0</v>
      </c>
      <c r="AJ36" s="118">
        <f t="shared" si="32"/>
        <v>0</v>
      </c>
      <c r="AK36" s="118">
        <f>SUM(AJ36:AJ$42)/U36/U36</f>
        <v>0.60805871706008274</v>
      </c>
      <c r="AL36" s="118">
        <f t="shared" si="33"/>
        <v>0</v>
      </c>
      <c r="AM36" s="118">
        <f>SUM(AL36:AL$42)/U36/U36</f>
        <v>0.48060516671171022</v>
      </c>
      <c r="AN36" s="118">
        <f t="shared" si="34"/>
        <v>0</v>
      </c>
      <c r="AO36" s="119">
        <f>SUM(AN36:AN$42)/U36/U36</f>
        <v>6.2394167353829341E-2</v>
      </c>
      <c r="AP36" s="106">
        <f t="shared" si="5"/>
        <v>32.162777914038386</v>
      </c>
      <c r="AQ36" s="107">
        <f t="shared" si="6"/>
        <v>35.219520210966948</v>
      </c>
      <c r="AR36" s="107">
        <f t="shared" si="7"/>
        <v>29.891458961099946</v>
      </c>
      <c r="AS36" s="107">
        <f t="shared" si="8"/>
        <v>32.609026114595665</v>
      </c>
      <c r="AT36" s="107">
        <f t="shared" si="9"/>
        <v>1.9513215644013067</v>
      </c>
      <c r="AU36" s="120">
        <f t="shared" si="10"/>
        <v>2.9304914849084081</v>
      </c>
    </row>
    <row r="37" spans="1:47" ht="14.45" customHeight="1" x14ac:dyDescent="0.15">
      <c r="A37" s="155"/>
      <c r="B37" s="99" t="s">
        <v>80</v>
      </c>
      <c r="C37" s="142">
        <v>412</v>
      </c>
      <c r="D37" s="101">
        <v>1</v>
      </c>
      <c r="E37" s="101">
        <v>140</v>
      </c>
      <c r="F37" s="156">
        <v>0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2.4271844660194173E-3</v>
      </c>
      <c r="R37" s="109">
        <f t="shared" si="14"/>
        <v>2.4201177744561319E-3</v>
      </c>
      <c r="S37" s="110">
        <f t="shared" si="15"/>
        <v>0</v>
      </c>
      <c r="T37" s="111">
        <f t="shared" si="28"/>
        <v>1.203243588684294E-2</v>
      </c>
      <c r="U37" s="112">
        <f t="shared" si="29"/>
        <v>97919.96530547482</v>
      </c>
      <c r="V37" s="112">
        <f t="shared" si="30"/>
        <v>486842.30041027197</v>
      </c>
      <c r="W37" s="113">
        <f>SUM(V37:V$42)</f>
        <v>2809436.3207744672</v>
      </c>
      <c r="X37" s="114">
        <f t="shared" si="0"/>
        <v>486842.30041027197</v>
      </c>
      <c r="Y37" s="112">
        <f>SUM(X37:X$42)</f>
        <v>2570422.8385663563</v>
      </c>
      <c r="Z37" s="112">
        <f t="shared" si="1"/>
        <v>0</v>
      </c>
      <c r="AA37" s="113">
        <f>SUM(Z37:Z$42)</f>
        <v>239013.48220811074</v>
      </c>
      <c r="AB37" s="106">
        <f t="shared" si="2"/>
        <v>28.691149062502664</v>
      </c>
      <c r="AC37" s="107">
        <f t="shared" si="3"/>
        <v>26.250242537847804</v>
      </c>
      <c r="AD37" s="115">
        <f t="shared" si="16"/>
        <v>91.492475538928645</v>
      </c>
      <c r="AE37" s="107">
        <f t="shared" si="4"/>
        <v>2.4409065246548574</v>
      </c>
      <c r="AF37" s="116">
        <f t="shared" si="17"/>
        <v>8.5075244610713501</v>
      </c>
      <c r="AH37" s="117">
        <f t="shared" si="31"/>
        <v>1.4303746315862115E-4</v>
      </c>
      <c r="AI37" s="118">
        <f t="shared" si="18"/>
        <v>0</v>
      </c>
      <c r="AJ37" s="118">
        <f t="shared" si="32"/>
        <v>952155334.19727397</v>
      </c>
      <c r="AK37" s="118">
        <f>SUM(AJ37:AJ$42)/U37/U37</f>
        <v>0.60805871706008274</v>
      </c>
      <c r="AL37" s="118">
        <f t="shared" si="33"/>
        <v>781965167.22918665</v>
      </c>
      <c r="AM37" s="118">
        <f>SUM(AL37:AL$42)/U37/U37</f>
        <v>0.48060516671171022</v>
      </c>
      <c r="AN37" s="118">
        <f t="shared" si="34"/>
        <v>8371614.5559131028</v>
      </c>
      <c r="AO37" s="119">
        <f>SUM(AN37:AN$42)/U37/U37</f>
        <v>6.2394167353829341E-2</v>
      </c>
      <c r="AP37" s="106">
        <f t="shared" si="5"/>
        <v>27.162777914038386</v>
      </c>
      <c r="AQ37" s="107">
        <f t="shared" si="6"/>
        <v>30.219520210966941</v>
      </c>
      <c r="AR37" s="107">
        <f t="shared" si="7"/>
        <v>24.891458961099943</v>
      </c>
      <c r="AS37" s="107">
        <f t="shared" si="8"/>
        <v>27.609026114595665</v>
      </c>
      <c r="AT37" s="107">
        <f t="shared" si="9"/>
        <v>1.9513215644013067</v>
      </c>
      <c r="AU37" s="120">
        <f t="shared" si="10"/>
        <v>2.9304914849084081</v>
      </c>
    </row>
    <row r="38" spans="1:47" ht="14.45" customHeight="1" x14ac:dyDescent="0.15">
      <c r="A38" s="155"/>
      <c r="B38" s="99" t="s">
        <v>81</v>
      </c>
      <c r="C38" s="142">
        <v>459</v>
      </c>
      <c r="D38" s="101">
        <v>4</v>
      </c>
      <c r="E38" s="101">
        <v>150</v>
      </c>
      <c r="F38" s="156">
        <v>1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8.7145969498910684E-3</v>
      </c>
      <c r="R38" s="109">
        <f t="shared" si="14"/>
        <v>8.516356574002272E-3</v>
      </c>
      <c r="S38" s="110">
        <f t="shared" si="15"/>
        <v>6.6666666666666671E-3</v>
      </c>
      <c r="T38" s="111">
        <f t="shared" si="28"/>
        <v>4.175909066941947E-2</v>
      </c>
      <c r="U38" s="112">
        <f t="shared" si="29"/>
        <v>96741.749600894807</v>
      </c>
      <c r="V38" s="112">
        <f t="shared" si="30"/>
        <v>474363.35691185255</v>
      </c>
      <c r="W38" s="113">
        <f>SUM(V38:V$42)</f>
        <v>2322594.0203641951</v>
      </c>
      <c r="X38" s="114">
        <f t="shared" si="0"/>
        <v>471200.93453244015</v>
      </c>
      <c r="Y38" s="112">
        <f>SUM(X38:X$42)</f>
        <v>2083580.5381560845</v>
      </c>
      <c r="Z38" s="112">
        <f t="shared" si="1"/>
        <v>3162.4223794123504</v>
      </c>
      <c r="AA38" s="113">
        <f>SUM(Z38:Z$42)</f>
        <v>239013.48220811074</v>
      </c>
      <c r="AB38" s="106">
        <f t="shared" si="2"/>
        <v>24.008187054151772</v>
      </c>
      <c r="AC38" s="107">
        <f t="shared" si="3"/>
        <v>21.537552781005445</v>
      </c>
      <c r="AD38" s="115">
        <f t="shared" si="16"/>
        <v>89.709201000585011</v>
      </c>
      <c r="AE38" s="107">
        <f t="shared" si="4"/>
        <v>2.4706342731463273</v>
      </c>
      <c r="AF38" s="116">
        <f t="shared" si="17"/>
        <v>10.29079899941498</v>
      </c>
      <c r="AH38" s="117">
        <f t="shared" si="31"/>
        <v>4.1775031174886402E-4</v>
      </c>
      <c r="AI38" s="118">
        <f t="shared" si="18"/>
        <v>4.4148148148148146E-5</v>
      </c>
      <c r="AJ38" s="118">
        <f t="shared" si="32"/>
        <v>1935665652.3522327</v>
      </c>
      <c r="AK38" s="118">
        <f>SUM(AJ38:AJ$42)/U38/U38</f>
        <v>0.52122274228372278</v>
      </c>
      <c r="AL38" s="118">
        <f t="shared" si="33"/>
        <v>1525875200.0994282</v>
      </c>
      <c r="AM38" s="118">
        <f>SUM(AL38:AL$42)/U38/U38</f>
        <v>0.40883049771327368</v>
      </c>
      <c r="AN38" s="118">
        <f t="shared" si="34"/>
        <v>35549117.174211532</v>
      </c>
      <c r="AO38" s="119">
        <f>SUM(AN38:AN$42)/U38/U38</f>
        <v>6.3028714523123044E-2</v>
      </c>
      <c r="AP38" s="106">
        <f t="shared" si="5"/>
        <v>22.593150204187381</v>
      </c>
      <c r="AQ38" s="107">
        <f t="shared" si="6"/>
        <v>25.423223904116163</v>
      </c>
      <c r="AR38" s="107">
        <f t="shared" si="7"/>
        <v>20.284331635311155</v>
      </c>
      <c r="AS38" s="107">
        <f t="shared" si="8"/>
        <v>22.790773926699735</v>
      </c>
      <c r="AT38" s="107">
        <f t="shared" si="9"/>
        <v>1.9785660769458113</v>
      </c>
      <c r="AU38" s="120">
        <f t="shared" si="10"/>
        <v>2.9627024693468433</v>
      </c>
    </row>
    <row r="39" spans="1:47" ht="14.45" customHeight="1" x14ac:dyDescent="0.15">
      <c r="A39" s="155"/>
      <c r="B39" s="99" t="s">
        <v>82</v>
      </c>
      <c r="C39" s="142">
        <v>504</v>
      </c>
      <c r="D39" s="101">
        <v>4</v>
      </c>
      <c r="E39" s="101">
        <v>175</v>
      </c>
      <c r="F39" s="156">
        <v>2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7.9365079365079361E-3</v>
      </c>
      <c r="R39" s="109">
        <f t="shared" si="14"/>
        <v>8.0218357789565188E-3</v>
      </c>
      <c r="S39" s="110">
        <f t="shared" si="15"/>
        <v>1.1428571428571429E-2</v>
      </c>
      <c r="T39" s="111">
        <f t="shared" si="28"/>
        <v>3.9382545742903424E-2</v>
      </c>
      <c r="U39" s="112">
        <f t="shared" si="29"/>
        <v>92701.902107792761</v>
      </c>
      <c r="V39" s="112">
        <f t="shared" si="30"/>
        <v>455112.39581735805</v>
      </c>
      <c r="W39" s="113">
        <f>SUM(V39:V$42)</f>
        <v>1848230.6634523426</v>
      </c>
      <c r="X39" s="114">
        <f t="shared" si="0"/>
        <v>449911.11129373108</v>
      </c>
      <c r="Y39" s="112">
        <f>SUM(X39:X$42)</f>
        <v>1612379.6036236442</v>
      </c>
      <c r="Z39" s="112">
        <f t="shared" si="1"/>
        <v>5201.2845236269495</v>
      </c>
      <c r="AA39" s="113">
        <f>SUM(Z39:Z$42)</f>
        <v>235851.05982869837</v>
      </c>
      <c r="AB39" s="106">
        <f t="shared" si="2"/>
        <v>19.937354265970079</v>
      </c>
      <c r="AC39" s="107">
        <f t="shared" si="3"/>
        <v>17.3931663424639</v>
      </c>
      <c r="AD39" s="115">
        <f t="shared" si="16"/>
        <v>87.23908955237502</v>
      </c>
      <c r="AE39" s="107">
        <f t="shared" si="4"/>
        <v>2.5441879235061795</v>
      </c>
      <c r="AF39" s="116">
        <f t="shared" si="17"/>
        <v>12.760910447624976</v>
      </c>
      <c r="AH39" s="117">
        <f t="shared" si="31"/>
        <v>3.7247579376476961E-4</v>
      </c>
      <c r="AI39" s="118">
        <f t="shared" si="18"/>
        <v>6.4559766763848395E-5</v>
      </c>
      <c r="AJ39" s="118">
        <f t="shared" si="32"/>
        <v>1030666673.4030395</v>
      </c>
      <c r="AK39" s="118">
        <f>SUM(AJ39:AJ$42)/U39/U39</f>
        <v>0.34239733368247433</v>
      </c>
      <c r="AL39" s="118">
        <f t="shared" si="33"/>
        <v>765393895.5530628</v>
      </c>
      <c r="AM39" s="118">
        <f>SUM(AL39:AL$42)/U39/U39</f>
        <v>0.26768108328817586</v>
      </c>
      <c r="AN39" s="118">
        <f t="shared" si="34"/>
        <v>35283680.251188166</v>
      </c>
      <c r="AO39" s="119">
        <f>SUM(AN39:AN$42)/U39/U39</f>
        <v>6.4505182338340211E-2</v>
      </c>
      <c r="AP39" s="106">
        <f t="shared" si="5"/>
        <v>18.79046560656386</v>
      </c>
      <c r="AQ39" s="107">
        <f t="shared" si="6"/>
        <v>21.084242925376298</v>
      </c>
      <c r="AR39" s="107">
        <f t="shared" si="7"/>
        <v>16.379103400847427</v>
      </c>
      <c r="AS39" s="107">
        <f t="shared" si="8"/>
        <v>18.407229284080373</v>
      </c>
      <c r="AT39" s="107">
        <f t="shared" si="9"/>
        <v>2.0463896626906481</v>
      </c>
      <c r="AU39" s="120">
        <f t="shared" si="10"/>
        <v>3.0419861843217109</v>
      </c>
    </row>
    <row r="40" spans="1:47" ht="14.45" customHeight="1" x14ac:dyDescent="0.15">
      <c r="A40" s="155"/>
      <c r="B40" s="99" t="s">
        <v>83</v>
      </c>
      <c r="C40" s="142">
        <v>310</v>
      </c>
      <c r="D40" s="101">
        <v>3</v>
      </c>
      <c r="E40" s="101">
        <v>99</v>
      </c>
      <c r="F40" s="156">
        <v>1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9.6774193548387101E-3</v>
      </c>
      <c r="R40" s="109">
        <f t="shared" si="14"/>
        <v>9.4297799999617394E-3</v>
      </c>
      <c r="S40" s="110">
        <f t="shared" si="15"/>
        <v>1.0101010101010102E-2</v>
      </c>
      <c r="T40" s="111">
        <f t="shared" si="28"/>
        <v>4.6157184630514977E-2</v>
      </c>
      <c r="U40" s="112">
        <f t="shared" si="29"/>
        <v>89051.06520757846</v>
      </c>
      <c r="V40" s="112">
        <f t="shared" si="30"/>
        <v>435889.9633233124</v>
      </c>
      <c r="W40" s="113">
        <f>SUM(V40:V$42)</f>
        <v>1393118.2676349846</v>
      </c>
      <c r="X40" s="114">
        <f t="shared" si="0"/>
        <v>431487.03440085473</v>
      </c>
      <c r="Y40" s="112">
        <f>SUM(X40:X$42)</f>
        <v>1162468.4923299132</v>
      </c>
      <c r="Z40" s="112">
        <f t="shared" si="1"/>
        <v>4402.9289224577014</v>
      </c>
      <c r="AA40" s="113">
        <f>SUM(Z40:Z$42)</f>
        <v>230649.77530507144</v>
      </c>
      <c r="AB40" s="106">
        <f t="shared" si="2"/>
        <v>15.644038219954126</v>
      </c>
      <c r="AC40" s="107">
        <f t="shared" si="3"/>
        <v>13.053953814254704</v>
      </c>
      <c r="AD40" s="115">
        <f t="shared" si="16"/>
        <v>83.443632844135195</v>
      </c>
      <c r="AE40" s="107">
        <f t="shared" si="4"/>
        <v>2.590084405699423</v>
      </c>
      <c r="AF40" s="116">
        <f t="shared" si="17"/>
        <v>16.556367155864812</v>
      </c>
      <c r="AH40" s="117">
        <f t="shared" si="31"/>
        <v>6.7738282384342114E-4</v>
      </c>
      <c r="AI40" s="118">
        <f t="shared" si="18"/>
        <v>1.0099979490857973E-4</v>
      </c>
      <c r="AJ40" s="118">
        <f t="shared" si="32"/>
        <v>985946691.31394398</v>
      </c>
      <c r="AK40" s="118">
        <f>SUM(AJ40:AJ$42)/U40/U40</f>
        <v>0.24107836407799335</v>
      </c>
      <c r="AL40" s="118">
        <f t="shared" si="33"/>
        <v>652873378.28522754</v>
      </c>
      <c r="AM40" s="118">
        <f>SUM(AL40:AL$42)/U40/U40</f>
        <v>0.19356164317258531</v>
      </c>
      <c r="AN40" s="118">
        <f t="shared" si="34"/>
        <v>57961995.522513621</v>
      </c>
      <c r="AO40" s="119">
        <f>SUM(AN40:AN$42)/U40/U40</f>
        <v>6.5453312783134626E-2</v>
      </c>
      <c r="AP40" s="106">
        <f t="shared" si="5"/>
        <v>14.681683481075567</v>
      </c>
      <c r="AQ40" s="107">
        <f t="shared" si="6"/>
        <v>16.606392958832686</v>
      </c>
      <c r="AR40" s="107">
        <f t="shared" si="7"/>
        <v>12.19163924960222</v>
      </c>
      <c r="AS40" s="107">
        <f t="shared" si="8"/>
        <v>13.916268378907189</v>
      </c>
      <c r="AT40" s="107">
        <f t="shared" si="9"/>
        <v>2.0886410426087445</v>
      </c>
      <c r="AU40" s="120">
        <f t="shared" si="10"/>
        <v>3.0915277687901015</v>
      </c>
    </row>
    <row r="41" spans="1:47" ht="14.45" customHeight="1" x14ac:dyDescent="0.15">
      <c r="A41" s="155"/>
      <c r="B41" s="99" t="s">
        <v>84</v>
      </c>
      <c r="C41" s="142">
        <v>422</v>
      </c>
      <c r="D41" s="101">
        <v>12</v>
      </c>
      <c r="E41" s="101">
        <v>146</v>
      </c>
      <c r="F41" s="156">
        <v>18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2.843601895734597E-2</v>
      </c>
      <c r="R41" s="109">
        <f t="shared" si="14"/>
        <v>2.8813777130519962E-2</v>
      </c>
      <c r="S41" s="110">
        <f t="shared" si="15"/>
        <v>0.12328767123287671</v>
      </c>
      <c r="T41" s="111">
        <f>5*R41/(1+5*(1-O41)*R41)</f>
        <v>0.13525189556101905</v>
      </c>
      <c r="U41" s="112">
        <f t="shared" si="29"/>
        <v>84940.718749248234</v>
      </c>
      <c r="V41" s="112">
        <f>5*U41*((1-T41)+O41*T41)</f>
        <v>398711.80960105872</v>
      </c>
      <c r="W41" s="113">
        <f>SUM(V41:V$42)</f>
        <v>957228.30431167223</v>
      </c>
      <c r="X41" s="114">
        <f t="shared" si="0"/>
        <v>349555.55910229805</v>
      </c>
      <c r="Y41" s="112">
        <f>SUM(X41:X$42)</f>
        <v>730981.45792905847</v>
      </c>
      <c r="Z41" s="112">
        <f t="shared" si="1"/>
        <v>49156.250498760659</v>
      </c>
      <c r="AA41" s="113">
        <f>SUM(Z41:Z$42)</f>
        <v>226246.84638261373</v>
      </c>
      <c r="AB41" s="106">
        <f t="shared" si="2"/>
        <v>11.269369018850504</v>
      </c>
      <c r="AC41" s="107">
        <f t="shared" si="3"/>
        <v>8.6057837594590403</v>
      </c>
      <c r="AD41" s="115">
        <f t="shared" si="16"/>
        <v>76.364379807458334</v>
      </c>
      <c r="AE41" s="107">
        <f t="shared" si="4"/>
        <v>2.6635852593914637</v>
      </c>
      <c r="AF41" s="116">
        <f t="shared" si="17"/>
        <v>23.635620192541658</v>
      </c>
      <c r="AH41" s="117">
        <f>IF(D41=0,0,T41*T41*(1-T41)/D41)</f>
        <v>1.3182418457717195E-3</v>
      </c>
      <c r="AI41" s="118">
        <f t="shared" si="18"/>
        <v>7.4032754352637532E-4</v>
      </c>
      <c r="AJ41" s="118">
        <f>U41*U41*((1-O41)*5+AB42)^2*AH41</f>
        <v>925826966.77051377</v>
      </c>
      <c r="AK41" s="118">
        <f>SUM(AJ41:AJ$42)/U41/U41</f>
        <v>0.12832106733409737</v>
      </c>
      <c r="AL41" s="118">
        <f>U41*U41*((1-O41)*5*(1-S41)+AC42)^2*AH41+V41*V41*AI41</f>
        <v>607507245.55703652</v>
      </c>
      <c r="AM41" s="118">
        <f>SUM(AL41:AL$42)/U41/U41</f>
        <v>0.12225881980785412</v>
      </c>
      <c r="AN41" s="118">
        <f>U41*U41*((1-O41)*5*S41+AE42)^2*AH41+V41*V41*AI41</f>
        <v>186507754.87240034</v>
      </c>
      <c r="AO41" s="119">
        <f>SUM(AN41:AN$42)/U41/U41</f>
        <v>6.3907631161655723E-2</v>
      </c>
      <c r="AP41" s="106">
        <f t="shared" si="5"/>
        <v>10.567259189642375</v>
      </c>
      <c r="AQ41" s="107">
        <f t="shared" si="6"/>
        <v>11.971478848058634</v>
      </c>
      <c r="AR41" s="107">
        <f t="shared" si="7"/>
        <v>7.9204593967125723</v>
      </c>
      <c r="AS41" s="107">
        <f t="shared" si="8"/>
        <v>9.2911081222055074</v>
      </c>
      <c r="AT41" s="107">
        <f t="shared" si="9"/>
        <v>2.1680980689711498</v>
      </c>
      <c r="AU41" s="120">
        <f t="shared" si="10"/>
        <v>3.1590724498117777</v>
      </c>
    </row>
    <row r="42" spans="1:47" ht="14.45" customHeight="1" thickBot="1" x14ac:dyDescent="0.2">
      <c r="A42" s="157"/>
      <c r="B42" s="158" t="s">
        <v>85</v>
      </c>
      <c r="C42" s="159">
        <v>743</v>
      </c>
      <c r="D42" s="160">
        <v>86</v>
      </c>
      <c r="E42" s="160">
        <v>246</v>
      </c>
      <c r="F42" s="161">
        <v>78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0.11574697173620457</v>
      </c>
      <c r="R42" s="168">
        <f t="shared" si="14"/>
        <v>0.13151326097567662</v>
      </c>
      <c r="S42" s="169">
        <f t="shared" si="15"/>
        <v>0.31707317073170732</v>
      </c>
      <c r="T42" s="165">
        <v>1</v>
      </c>
      <c r="U42" s="170">
        <f>U41*(1-T41)</f>
        <v>73452.325528097019</v>
      </c>
      <c r="V42" s="170">
        <f>U42/R42</f>
        <v>558516.49471061351</v>
      </c>
      <c r="W42" s="171">
        <f>SUM(V42:V$42)</f>
        <v>558516.49471061351</v>
      </c>
      <c r="X42" s="165">
        <f t="shared" si="0"/>
        <v>381425.89882676041</v>
      </c>
      <c r="Y42" s="170">
        <f>SUM(X42:X$42)</f>
        <v>381425.89882676041</v>
      </c>
      <c r="Z42" s="170">
        <f t="shared" si="1"/>
        <v>177090.59588385306</v>
      </c>
      <c r="AA42" s="171">
        <f>SUM(Z42:Z$42)</f>
        <v>177090.59588385306</v>
      </c>
      <c r="AB42" s="172">
        <f t="shared" si="2"/>
        <v>7.6037959410416418</v>
      </c>
      <c r="AC42" s="166">
        <f t="shared" si="3"/>
        <v>5.1928362524186822</v>
      </c>
      <c r="AD42" s="173">
        <f t="shared" si="16"/>
        <v>68.292682926829272</v>
      </c>
      <c r="AE42" s="166">
        <f t="shared" si="4"/>
        <v>2.4109596886229596</v>
      </c>
      <c r="AF42" s="174">
        <f t="shared" si="17"/>
        <v>31.707317073170731</v>
      </c>
      <c r="AH42" s="175">
        <f>0</f>
        <v>0</v>
      </c>
      <c r="AI42" s="176">
        <f t="shared" si="18"/>
        <v>8.8023485826767842E-4</v>
      </c>
      <c r="AJ42" s="176">
        <v>0</v>
      </c>
      <c r="AK42" s="176">
        <f>(1-R42)/R42/R42/D42</f>
        <v>0.58388275316232208</v>
      </c>
      <c r="AL42" s="176">
        <f>V42*V42*AI42</f>
        <v>274581055.72668803</v>
      </c>
      <c r="AM42" s="176">
        <f>(1-S42)*(1-S42)*(1-R42)/R42/R42/D42+AI42/R42/R42</f>
        <v>0.32320969112808046</v>
      </c>
      <c r="AN42" s="176">
        <f>V42*V42*AI42</f>
        <v>274581055.72668803</v>
      </c>
      <c r="AO42" s="177">
        <f>S42*S42*(1-R42)/R42/R42/D42+AI42/R42/R42</f>
        <v>0.10959404972723086</v>
      </c>
      <c r="AP42" s="172">
        <f t="shared" si="5"/>
        <v>6.1061164077140422</v>
      </c>
      <c r="AQ42" s="166">
        <f t="shared" si="6"/>
        <v>9.1014754743692414</v>
      </c>
      <c r="AR42" s="166">
        <f t="shared" si="7"/>
        <v>4.0785461872033295</v>
      </c>
      <c r="AS42" s="166">
        <f t="shared" si="8"/>
        <v>6.3071263176340349</v>
      </c>
      <c r="AT42" s="166">
        <f t="shared" si="9"/>
        <v>1.762101844845041</v>
      </c>
      <c r="AU42" s="178">
        <f t="shared" si="10"/>
        <v>3.0598175324008783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80.327999800524296</v>
      </c>
      <c r="D47" s="194">
        <f t="shared" ref="D47:E82" si="35">AP7</f>
        <v>76.833274002608675</v>
      </c>
      <c r="E47" s="195">
        <f t="shared" si="35"/>
        <v>83.822725598439916</v>
      </c>
      <c r="F47" s="196">
        <f>AC7</f>
        <v>79.066108659311709</v>
      </c>
      <c r="G47" s="194">
        <f t="shared" ref="G47:H82" si="36">AR7</f>
        <v>75.721744308351589</v>
      </c>
      <c r="H47" s="194">
        <f t="shared" si="36"/>
        <v>82.410473010271829</v>
      </c>
      <c r="I47" s="197">
        <f t="shared" ref="I47:J82" si="37">AD7</f>
        <v>98.429076854463943</v>
      </c>
      <c r="J47" s="196">
        <f t="shared" si="37"/>
        <v>1.2618911412125848</v>
      </c>
      <c r="K47" s="194">
        <f t="shared" ref="K47:L82" si="38">AT7</f>
        <v>0.87435015973199848</v>
      </c>
      <c r="L47" s="194">
        <f t="shared" si="38"/>
        <v>1.6494321226931712</v>
      </c>
      <c r="M47" s="198">
        <f>AF7</f>
        <v>1.5709231455360457</v>
      </c>
    </row>
    <row r="48" spans="1:47" ht="14.45" customHeight="1" x14ac:dyDescent="0.25">
      <c r="A48" s="75"/>
      <c r="B48" s="99">
        <v>5</v>
      </c>
      <c r="C48" s="199">
        <f>AB8</f>
        <v>75.327999800524296</v>
      </c>
      <c r="D48" s="199">
        <f t="shared" si="35"/>
        <v>71.833274002608675</v>
      </c>
      <c r="E48" s="200">
        <f t="shared" si="35"/>
        <v>78.822725598439916</v>
      </c>
      <c r="F48" s="201">
        <f>AC8</f>
        <v>74.066108659311709</v>
      </c>
      <c r="G48" s="199">
        <f t="shared" si="36"/>
        <v>70.721744308351589</v>
      </c>
      <c r="H48" s="199">
        <f t="shared" si="36"/>
        <v>77.410473010271829</v>
      </c>
      <c r="I48" s="202">
        <f t="shared" si="37"/>
        <v>98.324804661541265</v>
      </c>
      <c r="J48" s="201">
        <f t="shared" si="37"/>
        <v>1.2618911412125848</v>
      </c>
      <c r="K48" s="199">
        <f t="shared" si="38"/>
        <v>0.87435015973199848</v>
      </c>
      <c r="L48" s="199">
        <f t="shared" si="38"/>
        <v>1.6494321226931712</v>
      </c>
      <c r="M48" s="203">
        <f>AF8</f>
        <v>1.6751953384587306</v>
      </c>
    </row>
    <row r="49" spans="1:13" ht="14.45" customHeight="1" x14ac:dyDescent="0.25">
      <c r="A49" s="75"/>
      <c r="B49" s="99">
        <v>10</v>
      </c>
      <c r="C49" s="199">
        <f t="shared" ref="C49:C62" si="39">AB9</f>
        <v>70.327999800524296</v>
      </c>
      <c r="D49" s="199">
        <f t="shared" si="35"/>
        <v>66.833274002608675</v>
      </c>
      <c r="E49" s="200">
        <f t="shared" si="35"/>
        <v>73.822725598439916</v>
      </c>
      <c r="F49" s="201">
        <f t="shared" ref="F49:F62" si="40">AC9</f>
        <v>69.066108659311709</v>
      </c>
      <c r="G49" s="199">
        <f t="shared" si="36"/>
        <v>65.721744308351589</v>
      </c>
      <c r="H49" s="199">
        <f t="shared" si="36"/>
        <v>72.410473010271829</v>
      </c>
      <c r="I49" s="202">
        <f t="shared" si="37"/>
        <v>98.205705914014658</v>
      </c>
      <c r="J49" s="201">
        <f t="shared" si="37"/>
        <v>1.2618911412125848</v>
      </c>
      <c r="K49" s="199">
        <f t="shared" si="38"/>
        <v>0.87435015973199848</v>
      </c>
      <c r="L49" s="199">
        <f t="shared" si="38"/>
        <v>1.6494321226931712</v>
      </c>
      <c r="M49" s="203">
        <f t="shared" ref="M49:M62" si="41">AF9</f>
        <v>1.7942940859853338</v>
      </c>
    </row>
    <row r="50" spans="1:13" ht="14.45" customHeight="1" x14ac:dyDescent="0.25">
      <c r="A50" s="75"/>
      <c r="B50" s="99">
        <v>15</v>
      </c>
      <c r="C50" s="199">
        <f t="shared" si="39"/>
        <v>65.327999800524296</v>
      </c>
      <c r="D50" s="199">
        <f t="shared" si="35"/>
        <v>61.833274002608675</v>
      </c>
      <c r="E50" s="200">
        <f t="shared" si="35"/>
        <v>68.822725598439916</v>
      </c>
      <c r="F50" s="201">
        <f t="shared" si="40"/>
        <v>64.066108659311709</v>
      </c>
      <c r="G50" s="199">
        <f t="shared" si="36"/>
        <v>60.721744308351589</v>
      </c>
      <c r="H50" s="199">
        <f t="shared" si="36"/>
        <v>67.410473010271829</v>
      </c>
      <c r="I50" s="202">
        <f t="shared" si="37"/>
        <v>98.068376278064989</v>
      </c>
      <c r="J50" s="201">
        <f t="shared" si="37"/>
        <v>1.2618911412125848</v>
      </c>
      <c r="K50" s="199">
        <f t="shared" si="38"/>
        <v>0.87435015973199848</v>
      </c>
      <c r="L50" s="199">
        <f t="shared" si="38"/>
        <v>1.6494321226931712</v>
      </c>
      <c r="M50" s="203">
        <f t="shared" si="41"/>
        <v>1.9316237219350125</v>
      </c>
    </row>
    <row r="51" spans="1:13" ht="14.45" customHeight="1" x14ac:dyDescent="0.25">
      <c r="A51" s="75"/>
      <c r="B51" s="99">
        <v>20</v>
      </c>
      <c r="C51" s="199">
        <f t="shared" si="39"/>
        <v>61.444245636027496</v>
      </c>
      <c r="D51" s="199">
        <f t="shared" si="35"/>
        <v>58.654713021203172</v>
      </c>
      <c r="E51" s="200">
        <f t="shared" si="35"/>
        <v>64.233778250851827</v>
      </c>
      <c r="F51" s="201">
        <f t="shared" si="40"/>
        <v>60.159793400404844</v>
      </c>
      <c r="G51" s="199">
        <f t="shared" si="36"/>
        <v>57.530911912689248</v>
      </c>
      <c r="H51" s="199">
        <f t="shared" si="36"/>
        <v>62.78867488812044</v>
      </c>
      <c r="I51" s="202">
        <f t="shared" si="37"/>
        <v>97.909564642991526</v>
      </c>
      <c r="J51" s="201">
        <f t="shared" si="37"/>
        <v>1.2844522356226542</v>
      </c>
      <c r="K51" s="199">
        <f t="shared" si="38"/>
        <v>0.89251341893273861</v>
      </c>
      <c r="L51" s="199">
        <f t="shared" si="38"/>
        <v>1.6763910523125698</v>
      </c>
      <c r="M51" s="203">
        <f t="shared" si="41"/>
        <v>2.0904353570084728</v>
      </c>
    </row>
    <row r="52" spans="1:13" ht="14.45" customHeight="1" x14ac:dyDescent="0.25">
      <c r="A52" s="75"/>
      <c r="B52" s="99">
        <v>25</v>
      </c>
      <c r="C52" s="199">
        <f t="shared" si="39"/>
        <v>56.444245636027496</v>
      </c>
      <c r="D52" s="199">
        <f t="shared" si="35"/>
        <v>53.654713021203172</v>
      </c>
      <c r="E52" s="200">
        <f t="shared" si="35"/>
        <v>59.23377825085182</v>
      </c>
      <c r="F52" s="201">
        <f t="shared" si="40"/>
        <v>55.159793400404844</v>
      </c>
      <c r="G52" s="199">
        <f t="shared" si="36"/>
        <v>52.530911912689248</v>
      </c>
      <c r="H52" s="199">
        <f t="shared" si="36"/>
        <v>57.78867488812044</v>
      </c>
      <c r="I52" s="202">
        <f t="shared" si="37"/>
        <v>97.724387630396805</v>
      </c>
      <c r="J52" s="201">
        <f t="shared" si="37"/>
        <v>1.2844522356226542</v>
      </c>
      <c r="K52" s="199">
        <f t="shared" si="38"/>
        <v>0.89251341893273861</v>
      </c>
      <c r="L52" s="199">
        <f t="shared" si="38"/>
        <v>1.6763910523125698</v>
      </c>
      <c r="M52" s="203">
        <f t="shared" si="41"/>
        <v>2.2756123696031967</v>
      </c>
    </row>
    <row r="53" spans="1:13" ht="14.45" customHeight="1" x14ac:dyDescent="0.25">
      <c r="A53" s="75"/>
      <c r="B53" s="99">
        <v>30</v>
      </c>
      <c r="C53" s="199">
        <f t="shared" si="39"/>
        <v>51.444245636027496</v>
      </c>
      <c r="D53" s="199">
        <f t="shared" si="35"/>
        <v>48.654713021203172</v>
      </c>
      <c r="E53" s="200">
        <f t="shared" si="35"/>
        <v>54.23377825085182</v>
      </c>
      <c r="F53" s="201">
        <f t="shared" si="40"/>
        <v>50.159793400404837</v>
      </c>
      <c r="G53" s="199">
        <f t="shared" si="36"/>
        <v>47.530911912689241</v>
      </c>
      <c r="H53" s="199">
        <f t="shared" si="36"/>
        <v>52.788674888120433</v>
      </c>
      <c r="I53" s="202">
        <f t="shared" si="37"/>
        <v>97.503214947089972</v>
      </c>
      <c r="J53" s="201">
        <f t="shared" si="37"/>
        <v>1.2844522356226542</v>
      </c>
      <c r="K53" s="199">
        <f t="shared" si="38"/>
        <v>0.89251341893273861</v>
      </c>
      <c r="L53" s="199">
        <f t="shared" si="38"/>
        <v>1.6763910523125698</v>
      </c>
      <c r="M53" s="203">
        <f t="shared" si="41"/>
        <v>2.4967850529100288</v>
      </c>
    </row>
    <row r="54" spans="1:13" ht="14.45" customHeight="1" x14ac:dyDescent="0.25">
      <c r="A54" s="75"/>
      <c r="B54" s="99">
        <v>35</v>
      </c>
      <c r="C54" s="199">
        <f t="shared" si="39"/>
        <v>46.444245636027503</v>
      </c>
      <c r="D54" s="199">
        <f t="shared" si="35"/>
        <v>43.654713021203179</v>
      </c>
      <c r="E54" s="200">
        <f t="shared" si="35"/>
        <v>49.233778250851827</v>
      </c>
      <c r="F54" s="201">
        <f t="shared" si="40"/>
        <v>45.159793400404851</v>
      </c>
      <c r="G54" s="199">
        <f t="shared" si="36"/>
        <v>42.530911912689255</v>
      </c>
      <c r="H54" s="199">
        <f t="shared" si="36"/>
        <v>47.788674888120447</v>
      </c>
      <c r="I54" s="202">
        <f t="shared" si="37"/>
        <v>97.234421147264186</v>
      </c>
      <c r="J54" s="201">
        <f t="shared" si="37"/>
        <v>1.2844522356226542</v>
      </c>
      <c r="K54" s="199">
        <f t="shared" si="38"/>
        <v>0.89251341893273861</v>
      </c>
      <c r="L54" s="199">
        <f t="shared" si="38"/>
        <v>1.6763910523125698</v>
      </c>
      <c r="M54" s="203">
        <f t="shared" si="41"/>
        <v>2.7655788527358172</v>
      </c>
    </row>
    <row r="55" spans="1:13" ht="14.45" customHeight="1" x14ac:dyDescent="0.25">
      <c r="A55" s="75"/>
      <c r="B55" s="99">
        <v>40</v>
      </c>
      <c r="C55" s="199">
        <f t="shared" si="39"/>
        <v>41.444245636027496</v>
      </c>
      <c r="D55" s="199">
        <f t="shared" si="35"/>
        <v>38.654713021203172</v>
      </c>
      <c r="E55" s="200">
        <f t="shared" si="35"/>
        <v>44.23377825085182</v>
      </c>
      <c r="F55" s="201">
        <f t="shared" si="40"/>
        <v>40.159793400404844</v>
      </c>
      <c r="G55" s="199">
        <f t="shared" si="36"/>
        <v>37.530911912689248</v>
      </c>
      <c r="H55" s="199">
        <f t="shared" si="36"/>
        <v>42.78867488812044</v>
      </c>
      <c r="I55" s="202">
        <f t="shared" si="37"/>
        <v>96.900770623495021</v>
      </c>
      <c r="J55" s="201">
        <f t="shared" si="37"/>
        <v>1.2844522356226542</v>
      </c>
      <c r="K55" s="199">
        <f t="shared" si="38"/>
        <v>0.89251341893273861</v>
      </c>
      <c r="L55" s="199">
        <f t="shared" si="38"/>
        <v>1.6763910523125698</v>
      </c>
      <c r="M55" s="203">
        <f t="shared" si="41"/>
        <v>3.0992293765049963</v>
      </c>
    </row>
    <row r="56" spans="1:13" ht="14.45" customHeight="1" x14ac:dyDescent="0.25">
      <c r="A56" s="75"/>
      <c r="B56" s="99">
        <v>45</v>
      </c>
      <c r="C56" s="199">
        <f t="shared" si="39"/>
        <v>37.219926415052115</v>
      </c>
      <c r="D56" s="199">
        <f t="shared" si="35"/>
        <v>34.824463443620019</v>
      </c>
      <c r="E56" s="200">
        <f t="shared" si="35"/>
        <v>39.61538938648421</v>
      </c>
      <c r="F56" s="201">
        <f t="shared" si="40"/>
        <v>35.90978294252271</v>
      </c>
      <c r="G56" s="199">
        <f t="shared" si="36"/>
        <v>33.676805817661929</v>
      </c>
      <c r="H56" s="199">
        <f t="shared" si="36"/>
        <v>38.142760067383492</v>
      </c>
      <c r="I56" s="202">
        <f t="shared" si="37"/>
        <v>96.479994458023512</v>
      </c>
      <c r="J56" s="201">
        <f t="shared" si="37"/>
        <v>1.310143472529411</v>
      </c>
      <c r="K56" s="199">
        <f t="shared" si="38"/>
        <v>0.91361310307349974</v>
      </c>
      <c r="L56" s="199">
        <f t="shared" si="38"/>
        <v>1.7066738419853222</v>
      </c>
      <c r="M56" s="203">
        <f t="shared" si="41"/>
        <v>3.5200055419765035</v>
      </c>
    </row>
    <row r="57" spans="1:13" ht="14.45" customHeight="1" x14ac:dyDescent="0.25">
      <c r="A57" s="75"/>
      <c r="B57" s="99">
        <v>50</v>
      </c>
      <c r="C57" s="199">
        <f t="shared" si="39"/>
        <v>32.219926415052115</v>
      </c>
      <c r="D57" s="199">
        <f t="shared" si="35"/>
        <v>29.824463443620015</v>
      </c>
      <c r="E57" s="200">
        <f t="shared" si="35"/>
        <v>34.61538938648421</v>
      </c>
      <c r="F57" s="201">
        <f t="shared" si="40"/>
        <v>30.909782942522714</v>
      </c>
      <c r="G57" s="199">
        <f t="shared" si="36"/>
        <v>28.676805817661933</v>
      </c>
      <c r="H57" s="199">
        <f t="shared" si="36"/>
        <v>33.142760067383492</v>
      </c>
      <c r="I57" s="202">
        <f t="shared" si="37"/>
        <v>95.933747781877784</v>
      </c>
      <c r="J57" s="201">
        <f t="shared" si="37"/>
        <v>1.310143472529411</v>
      </c>
      <c r="K57" s="199">
        <f t="shared" si="38"/>
        <v>0.91361310307349974</v>
      </c>
      <c r="L57" s="199">
        <f t="shared" si="38"/>
        <v>1.7066738419853222</v>
      </c>
      <c r="M57" s="203">
        <f t="shared" si="41"/>
        <v>4.0662522181222425</v>
      </c>
    </row>
    <row r="58" spans="1:13" ht="14.45" customHeight="1" x14ac:dyDescent="0.25">
      <c r="A58" s="75"/>
      <c r="B58" s="99">
        <v>55</v>
      </c>
      <c r="C58" s="199">
        <f t="shared" si="39"/>
        <v>28.458251350367934</v>
      </c>
      <c r="D58" s="199">
        <f t="shared" si="35"/>
        <v>26.68037695463472</v>
      </c>
      <c r="E58" s="200">
        <f t="shared" si="35"/>
        <v>30.236125746101148</v>
      </c>
      <c r="F58" s="201">
        <f t="shared" si="40"/>
        <v>27.093137549813143</v>
      </c>
      <c r="G58" s="199">
        <f t="shared" si="36"/>
        <v>25.477348272055504</v>
      </c>
      <c r="H58" s="199">
        <f t="shared" si="36"/>
        <v>28.708926827570782</v>
      </c>
      <c r="I58" s="202">
        <f t="shared" si="37"/>
        <v>95.203100205462405</v>
      </c>
      <c r="J58" s="201">
        <f t="shared" si="37"/>
        <v>1.3651138005547976</v>
      </c>
      <c r="K58" s="199">
        <f t="shared" si="38"/>
        <v>0.95933068050977721</v>
      </c>
      <c r="L58" s="199">
        <f t="shared" si="38"/>
        <v>1.770896920599818</v>
      </c>
      <c r="M58" s="203">
        <f t="shared" si="41"/>
        <v>4.7968997945376151</v>
      </c>
    </row>
    <row r="59" spans="1:13" ht="14.45" customHeight="1" x14ac:dyDescent="0.25">
      <c r="A59" s="75"/>
      <c r="B59" s="99">
        <v>60</v>
      </c>
      <c r="C59" s="199">
        <f t="shared" si="39"/>
        <v>23.458251350367934</v>
      </c>
      <c r="D59" s="199">
        <f t="shared" si="35"/>
        <v>21.68037695463472</v>
      </c>
      <c r="E59" s="200">
        <f t="shared" si="35"/>
        <v>25.236125746101148</v>
      </c>
      <c r="F59" s="201">
        <f t="shared" si="40"/>
        <v>22.093137549813139</v>
      </c>
      <c r="G59" s="199">
        <f t="shared" si="36"/>
        <v>20.477348272055501</v>
      </c>
      <c r="H59" s="199">
        <f t="shared" si="36"/>
        <v>23.708926827570778</v>
      </c>
      <c r="I59" s="202">
        <f t="shared" si="37"/>
        <v>94.180666835879123</v>
      </c>
      <c r="J59" s="201">
        <f t="shared" si="37"/>
        <v>1.3651138005547976</v>
      </c>
      <c r="K59" s="199">
        <f t="shared" si="38"/>
        <v>0.95933068050977721</v>
      </c>
      <c r="L59" s="199">
        <f t="shared" si="38"/>
        <v>1.770896920599818</v>
      </c>
      <c r="M59" s="203">
        <f t="shared" si="41"/>
        <v>5.8193331641208896</v>
      </c>
    </row>
    <row r="60" spans="1:13" ht="14.45" customHeight="1" x14ac:dyDescent="0.25">
      <c r="A60" s="75"/>
      <c r="B60" s="99">
        <v>65</v>
      </c>
      <c r="C60" s="199">
        <f t="shared" si="39"/>
        <v>19.738496031044665</v>
      </c>
      <c r="D60" s="199">
        <f t="shared" si="35"/>
        <v>18.246690483198265</v>
      </c>
      <c r="E60" s="200">
        <f t="shared" si="35"/>
        <v>21.230301578891066</v>
      </c>
      <c r="F60" s="201">
        <f t="shared" si="40"/>
        <v>18.289264489825012</v>
      </c>
      <c r="G60" s="199">
        <f t="shared" si="36"/>
        <v>16.956803657006244</v>
      </c>
      <c r="H60" s="199">
        <f t="shared" si="36"/>
        <v>19.62172532264378</v>
      </c>
      <c r="I60" s="202">
        <f t="shared" si="37"/>
        <v>92.657842122620167</v>
      </c>
      <c r="J60" s="201">
        <f t="shared" si="37"/>
        <v>1.4492315412196564</v>
      </c>
      <c r="K60" s="199">
        <f t="shared" si="38"/>
        <v>1.0251958877278176</v>
      </c>
      <c r="L60" s="199">
        <f t="shared" si="38"/>
        <v>1.8732671947114952</v>
      </c>
      <c r="M60" s="203">
        <f t="shared" si="41"/>
        <v>7.342157877379857</v>
      </c>
    </row>
    <row r="61" spans="1:13" ht="14.45" customHeight="1" x14ac:dyDescent="0.25">
      <c r="A61" s="75"/>
      <c r="B61" s="99">
        <v>70</v>
      </c>
      <c r="C61" s="199">
        <f t="shared" si="39"/>
        <v>16.015759383641907</v>
      </c>
      <c r="D61" s="199">
        <f t="shared" si="35"/>
        <v>14.700745922302609</v>
      </c>
      <c r="E61" s="200">
        <f t="shared" si="35"/>
        <v>17.330772844981205</v>
      </c>
      <c r="F61" s="201">
        <f t="shared" si="40"/>
        <v>14.48594698722505</v>
      </c>
      <c r="G61" s="199">
        <f t="shared" si="36"/>
        <v>13.327483017696142</v>
      </c>
      <c r="H61" s="199">
        <f t="shared" si="36"/>
        <v>15.644410956753958</v>
      </c>
      <c r="I61" s="202">
        <f t="shared" si="37"/>
        <v>90.448080794849048</v>
      </c>
      <c r="J61" s="201">
        <f t="shared" si="37"/>
        <v>1.5298123964168575</v>
      </c>
      <c r="K61" s="199">
        <f t="shared" si="38"/>
        <v>1.0839419397563059</v>
      </c>
      <c r="L61" s="199">
        <f t="shared" si="38"/>
        <v>1.9756828530774091</v>
      </c>
      <c r="M61" s="203">
        <f t="shared" si="41"/>
        <v>9.5519192051509556</v>
      </c>
    </row>
    <row r="62" spans="1:13" ht="14.45" customHeight="1" x14ac:dyDescent="0.25">
      <c r="A62" s="75"/>
      <c r="B62" s="99">
        <v>75</v>
      </c>
      <c r="C62" s="199">
        <f t="shared" si="39"/>
        <v>11.806396622266101</v>
      </c>
      <c r="D62" s="199">
        <f t="shared" si="35"/>
        <v>10.575149084370661</v>
      </c>
      <c r="E62" s="200">
        <f t="shared" si="35"/>
        <v>13.037644160161541</v>
      </c>
      <c r="F62" s="201">
        <f t="shared" si="40"/>
        <v>10.24436453804819</v>
      </c>
      <c r="G62" s="199">
        <f t="shared" si="36"/>
        <v>9.1650432837136826</v>
      </c>
      <c r="H62" s="199">
        <f t="shared" si="36"/>
        <v>11.323685792382697</v>
      </c>
      <c r="I62" s="202">
        <f t="shared" si="37"/>
        <v>86.769611980745935</v>
      </c>
      <c r="J62" s="201">
        <f t="shared" si="37"/>
        <v>1.5620320842179127</v>
      </c>
      <c r="K62" s="199">
        <f t="shared" si="38"/>
        <v>1.1024357985487998</v>
      </c>
      <c r="L62" s="199">
        <f t="shared" si="38"/>
        <v>2.0216283698870257</v>
      </c>
      <c r="M62" s="203">
        <f t="shared" si="41"/>
        <v>13.230388019254081</v>
      </c>
    </row>
    <row r="63" spans="1:13" ht="14.45" customHeight="1" x14ac:dyDescent="0.25">
      <c r="A63" s="75"/>
      <c r="B63" s="99">
        <v>80</v>
      </c>
      <c r="C63" s="199">
        <f>AB23</f>
        <v>8.578461530279796</v>
      </c>
      <c r="D63" s="199">
        <f t="shared" si="35"/>
        <v>7.730073497655388</v>
      </c>
      <c r="E63" s="200">
        <f t="shared" si="35"/>
        <v>9.4268495629042039</v>
      </c>
      <c r="F63" s="201">
        <f>AC23</f>
        <v>6.9591225132358447</v>
      </c>
      <c r="G63" s="199">
        <f t="shared" si="36"/>
        <v>6.1955718155422668</v>
      </c>
      <c r="H63" s="199">
        <f t="shared" si="36"/>
        <v>7.7226732109294227</v>
      </c>
      <c r="I63" s="202">
        <f t="shared" si="37"/>
        <v>81.123200106125154</v>
      </c>
      <c r="J63" s="201">
        <f t="shared" si="37"/>
        <v>1.6193390170439508</v>
      </c>
      <c r="K63" s="199">
        <f t="shared" si="38"/>
        <v>1.1610981809269094</v>
      </c>
      <c r="L63" s="199">
        <f t="shared" si="38"/>
        <v>2.0775798531609921</v>
      </c>
      <c r="M63" s="203">
        <f>AF23</f>
        <v>18.876799893874843</v>
      </c>
    </row>
    <row r="64" spans="1:13" ht="14.45" customHeight="1" x14ac:dyDescent="0.25">
      <c r="A64" s="51"/>
      <c r="B64" s="121">
        <v>85</v>
      </c>
      <c r="C64" s="204">
        <f>AB24</f>
        <v>5.7199316697777398</v>
      </c>
      <c r="D64" s="204">
        <f t="shared" si="35"/>
        <v>4.3710249455678065</v>
      </c>
      <c r="E64" s="205">
        <f t="shared" si="35"/>
        <v>7.0688383939876731</v>
      </c>
      <c r="F64" s="206">
        <f>AC24</f>
        <v>3.9383136086994273</v>
      </c>
      <c r="G64" s="204">
        <f t="shared" si="36"/>
        <v>2.8973870298683386</v>
      </c>
      <c r="H64" s="204">
        <f t="shared" si="36"/>
        <v>4.9792401875305163</v>
      </c>
      <c r="I64" s="207">
        <f t="shared" si="37"/>
        <v>68.852459016393439</v>
      </c>
      <c r="J64" s="206">
        <f t="shared" si="37"/>
        <v>1.7816180610783126</v>
      </c>
      <c r="K64" s="204">
        <f t="shared" si="38"/>
        <v>1.1511669913670461</v>
      </c>
      <c r="L64" s="204">
        <f t="shared" si="38"/>
        <v>2.412069130789579</v>
      </c>
      <c r="M64" s="208">
        <f>AF24</f>
        <v>31.147540983606557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87.941701724186331</v>
      </c>
      <c r="D65" s="210">
        <f t="shared" si="35"/>
        <v>85.855415921264211</v>
      </c>
      <c r="E65" s="211">
        <f t="shared" si="35"/>
        <v>90.027987527108451</v>
      </c>
      <c r="F65" s="212">
        <f>AC25</f>
        <v>85.551566902105236</v>
      </c>
      <c r="G65" s="210">
        <f t="shared" si="36"/>
        <v>83.652475983381862</v>
      </c>
      <c r="H65" s="210">
        <f t="shared" si="36"/>
        <v>87.45065782082861</v>
      </c>
      <c r="I65" s="213">
        <f t="shared" si="37"/>
        <v>97.282137171307724</v>
      </c>
      <c r="J65" s="212">
        <f t="shared" si="37"/>
        <v>2.3901348220811074</v>
      </c>
      <c r="K65" s="210">
        <f t="shared" si="38"/>
        <v>1.9007244737197919</v>
      </c>
      <c r="L65" s="210">
        <f t="shared" si="38"/>
        <v>2.8795451704424231</v>
      </c>
      <c r="M65" s="214">
        <f>AF25</f>
        <v>2.7178628286922906</v>
      </c>
    </row>
    <row r="66" spans="1:13" ht="14.45" customHeight="1" x14ac:dyDescent="0.25">
      <c r="A66" s="155"/>
      <c r="B66" s="99">
        <v>5</v>
      </c>
      <c r="C66" s="199">
        <f>AB26</f>
        <v>82.941701724186331</v>
      </c>
      <c r="D66" s="199">
        <f t="shared" si="35"/>
        <v>80.855415921264211</v>
      </c>
      <c r="E66" s="200">
        <f t="shared" si="35"/>
        <v>85.027987527108451</v>
      </c>
      <c r="F66" s="201">
        <f>AC26</f>
        <v>80.551566902105236</v>
      </c>
      <c r="G66" s="199">
        <f t="shared" si="36"/>
        <v>78.652475983381862</v>
      </c>
      <c r="H66" s="199">
        <f t="shared" si="36"/>
        <v>82.45065782082861</v>
      </c>
      <c r="I66" s="202">
        <f t="shared" si="37"/>
        <v>97.118295414254661</v>
      </c>
      <c r="J66" s="201">
        <f t="shared" si="37"/>
        <v>2.3901348220811074</v>
      </c>
      <c r="K66" s="199">
        <f t="shared" si="38"/>
        <v>1.9007244737197919</v>
      </c>
      <c r="L66" s="199">
        <f t="shared" si="38"/>
        <v>2.8795451704424231</v>
      </c>
      <c r="M66" s="203">
        <f>AF26</f>
        <v>2.88170458574535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77.941701724186331</v>
      </c>
      <c r="D67" s="199">
        <f t="shared" si="35"/>
        <v>75.855415921264211</v>
      </c>
      <c r="E67" s="200">
        <f t="shared" si="35"/>
        <v>80.027987527108451</v>
      </c>
      <c r="F67" s="201">
        <f t="shared" ref="F67:F80" si="43">AC27</f>
        <v>75.551566902105236</v>
      </c>
      <c r="G67" s="199">
        <f t="shared" si="36"/>
        <v>73.652475983381862</v>
      </c>
      <c r="H67" s="199">
        <f t="shared" si="36"/>
        <v>77.45065782082861</v>
      </c>
      <c r="I67" s="202">
        <f t="shared" si="37"/>
        <v>96.933432592299425</v>
      </c>
      <c r="J67" s="201">
        <f t="shared" si="37"/>
        <v>2.3901348220811074</v>
      </c>
      <c r="K67" s="199">
        <f t="shared" si="38"/>
        <v>1.9007244737197919</v>
      </c>
      <c r="L67" s="199">
        <f t="shared" si="38"/>
        <v>2.8795451704424231</v>
      </c>
      <c r="M67" s="203">
        <f t="shared" ref="M67:M80" si="44">AF27</f>
        <v>3.0665674077005911</v>
      </c>
    </row>
    <row r="68" spans="1:13" ht="14.45" customHeight="1" x14ac:dyDescent="0.25">
      <c r="A68" s="155"/>
      <c r="B68" s="99">
        <v>15</v>
      </c>
      <c r="C68" s="199">
        <f t="shared" si="42"/>
        <v>72.941701724186359</v>
      </c>
      <c r="D68" s="199">
        <f t="shared" si="35"/>
        <v>70.855415921264239</v>
      </c>
      <c r="E68" s="200">
        <f t="shared" si="35"/>
        <v>75.027987527108479</v>
      </c>
      <c r="F68" s="201">
        <f t="shared" si="43"/>
        <v>70.551566902105236</v>
      </c>
      <c r="G68" s="199">
        <f t="shared" si="36"/>
        <v>68.652475983381862</v>
      </c>
      <c r="H68" s="199">
        <f t="shared" si="36"/>
        <v>72.45065782082861</v>
      </c>
      <c r="I68" s="202">
        <f t="shared" si="37"/>
        <v>96.723225856288749</v>
      </c>
      <c r="J68" s="201">
        <f t="shared" si="37"/>
        <v>2.3901348220811074</v>
      </c>
      <c r="K68" s="199">
        <f t="shared" si="38"/>
        <v>1.9007244737197919</v>
      </c>
      <c r="L68" s="199">
        <f t="shared" si="38"/>
        <v>2.8795451704424231</v>
      </c>
      <c r="M68" s="203">
        <f t="shared" si="44"/>
        <v>3.276774143711231</v>
      </c>
    </row>
    <row r="69" spans="1:13" ht="14.45" customHeight="1" x14ac:dyDescent="0.25">
      <c r="A69" s="155"/>
      <c r="B69" s="99">
        <v>20</v>
      </c>
      <c r="C69" s="199">
        <f t="shared" si="42"/>
        <v>67.941701724186359</v>
      </c>
      <c r="D69" s="199">
        <f t="shared" si="35"/>
        <v>65.855415921264239</v>
      </c>
      <c r="E69" s="200">
        <f t="shared" si="35"/>
        <v>70.027987527108479</v>
      </c>
      <c r="F69" s="201">
        <f t="shared" si="43"/>
        <v>65.551566902105236</v>
      </c>
      <c r="G69" s="199">
        <f t="shared" si="36"/>
        <v>63.652475983381862</v>
      </c>
      <c r="H69" s="199">
        <f t="shared" si="36"/>
        <v>67.45065782082861</v>
      </c>
      <c r="I69" s="202">
        <f t="shared" si="37"/>
        <v>96.482079839883866</v>
      </c>
      <c r="J69" s="201">
        <f t="shared" si="37"/>
        <v>2.3901348220811074</v>
      </c>
      <c r="K69" s="199">
        <f t="shared" si="38"/>
        <v>1.9007244737197919</v>
      </c>
      <c r="L69" s="199">
        <f t="shared" si="38"/>
        <v>2.8795451704424231</v>
      </c>
      <c r="M69" s="203">
        <f t="shared" si="44"/>
        <v>3.5179201601161116</v>
      </c>
    </row>
    <row r="70" spans="1:13" ht="14.45" customHeight="1" x14ac:dyDescent="0.25">
      <c r="A70" s="155"/>
      <c r="B70" s="99">
        <v>25</v>
      </c>
      <c r="C70" s="199">
        <f t="shared" si="42"/>
        <v>62.941701724186352</v>
      </c>
      <c r="D70" s="199">
        <f t="shared" si="35"/>
        <v>60.855415921264225</v>
      </c>
      <c r="E70" s="200">
        <f t="shared" si="35"/>
        <v>65.027987527108479</v>
      </c>
      <c r="F70" s="201">
        <f t="shared" si="43"/>
        <v>60.551566902105229</v>
      </c>
      <c r="G70" s="199">
        <f t="shared" si="36"/>
        <v>58.652475983381855</v>
      </c>
      <c r="H70" s="199">
        <f t="shared" si="36"/>
        <v>62.450657820828603</v>
      </c>
      <c r="I70" s="202">
        <f t="shared" si="37"/>
        <v>96.202621224709162</v>
      </c>
      <c r="J70" s="201">
        <f t="shared" si="37"/>
        <v>2.3901348220811074</v>
      </c>
      <c r="K70" s="199">
        <f t="shared" si="38"/>
        <v>1.9007244737197919</v>
      </c>
      <c r="L70" s="199">
        <f t="shared" si="38"/>
        <v>2.8795451704424231</v>
      </c>
      <c r="M70" s="203">
        <f t="shared" si="44"/>
        <v>3.7973787752908184</v>
      </c>
    </row>
    <row r="71" spans="1:13" ht="14.45" customHeight="1" x14ac:dyDescent="0.25">
      <c r="A71" s="155"/>
      <c r="B71" s="99">
        <v>30</v>
      </c>
      <c r="C71" s="199">
        <f t="shared" si="42"/>
        <v>57.941701724186352</v>
      </c>
      <c r="D71" s="199">
        <f t="shared" si="35"/>
        <v>55.855415921264225</v>
      </c>
      <c r="E71" s="200">
        <f t="shared" si="35"/>
        <v>60.027987527108479</v>
      </c>
      <c r="F71" s="201">
        <f t="shared" si="43"/>
        <v>55.551566902105229</v>
      </c>
      <c r="G71" s="199">
        <f t="shared" si="36"/>
        <v>53.652475983381855</v>
      </c>
      <c r="H71" s="199">
        <f t="shared" si="36"/>
        <v>57.450657820828603</v>
      </c>
      <c r="I71" s="202">
        <f t="shared" si="37"/>
        <v>95.874931610640942</v>
      </c>
      <c r="J71" s="201">
        <f t="shared" si="37"/>
        <v>2.3901348220811074</v>
      </c>
      <c r="K71" s="199">
        <f t="shared" si="38"/>
        <v>1.9007244737197919</v>
      </c>
      <c r="L71" s="199">
        <f t="shared" si="38"/>
        <v>2.8795451704424231</v>
      </c>
      <c r="M71" s="203">
        <f t="shared" si="44"/>
        <v>4.1250683893590301</v>
      </c>
    </row>
    <row r="72" spans="1:13" ht="14.45" customHeight="1" x14ac:dyDescent="0.25">
      <c r="A72" s="155"/>
      <c r="B72" s="99">
        <v>35</v>
      </c>
      <c r="C72" s="199">
        <f t="shared" si="42"/>
        <v>52.941701724186338</v>
      </c>
      <c r="D72" s="199">
        <f t="shared" si="35"/>
        <v>50.855415921264211</v>
      </c>
      <c r="E72" s="200">
        <f t="shared" si="35"/>
        <v>55.027987527108465</v>
      </c>
      <c r="F72" s="201">
        <f t="shared" si="43"/>
        <v>50.551566902105229</v>
      </c>
      <c r="G72" s="199">
        <f t="shared" si="36"/>
        <v>48.652475983381855</v>
      </c>
      <c r="H72" s="199">
        <f t="shared" si="36"/>
        <v>52.450657820828603</v>
      </c>
      <c r="I72" s="202">
        <f t="shared" si="37"/>
        <v>95.485345683572575</v>
      </c>
      <c r="J72" s="201">
        <f t="shared" si="37"/>
        <v>2.3901348220811074</v>
      </c>
      <c r="K72" s="199">
        <f t="shared" si="38"/>
        <v>1.9007244737197919</v>
      </c>
      <c r="L72" s="199">
        <f t="shared" si="38"/>
        <v>2.8795451704424231</v>
      </c>
      <c r="M72" s="203">
        <f t="shared" si="44"/>
        <v>4.5146543164274178</v>
      </c>
    </row>
    <row r="73" spans="1:13" ht="14.45" customHeight="1" x14ac:dyDescent="0.25">
      <c r="A73" s="155"/>
      <c r="B73" s="99">
        <v>40</v>
      </c>
      <c r="C73" s="199">
        <f t="shared" si="42"/>
        <v>47.941701724186338</v>
      </c>
      <c r="D73" s="199">
        <f t="shared" si="35"/>
        <v>45.855415921264211</v>
      </c>
      <c r="E73" s="200">
        <f t="shared" si="35"/>
        <v>50.027987527108465</v>
      </c>
      <c r="F73" s="201">
        <f t="shared" si="43"/>
        <v>45.551566902105243</v>
      </c>
      <c r="G73" s="199">
        <f t="shared" si="36"/>
        <v>43.652475983381869</v>
      </c>
      <c r="H73" s="199">
        <f t="shared" si="36"/>
        <v>47.450657820828617</v>
      </c>
      <c r="I73" s="202">
        <f t="shared" si="37"/>
        <v>95.0144973246219</v>
      </c>
      <c r="J73" s="201">
        <f t="shared" si="37"/>
        <v>2.3901348220811074</v>
      </c>
      <c r="K73" s="199">
        <f t="shared" si="38"/>
        <v>1.9007244737197919</v>
      </c>
      <c r="L73" s="199">
        <f t="shared" si="38"/>
        <v>2.8795451704424231</v>
      </c>
      <c r="M73" s="203">
        <f t="shared" si="44"/>
        <v>4.9855026753781191</v>
      </c>
    </row>
    <row r="74" spans="1:13" ht="14.45" customHeight="1" x14ac:dyDescent="0.25">
      <c r="A74" s="155"/>
      <c r="B74" s="99">
        <v>45</v>
      </c>
      <c r="C74" s="199">
        <f t="shared" si="42"/>
        <v>42.941701724186345</v>
      </c>
      <c r="D74" s="199">
        <f t="shared" si="35"/>
        <v>40.855415921264225</v>
      </c>
      <c r="E74" s="200">
        <f t="shared" si="35"/>
        <v>45.027987527108465</v>
      </c>
      <c r="F74" s="201">
        <f t="shared" si="43"/>
        <v>40.551566902105243</v>
      </c>
      <c r="G74" s="199">
        <f t="shared" si="36"/>
        <v>38.652475983381869</v>
      </c>
      <c r="H74" s="199">
        <f t="shared" si="36"/>
        <v>42.450657820828617</v>
      </c>
      <c r="I74" s="202">
        <f t="shared" si="37"/>
        <v>94.434000689043756</v>
      </c>
      <c r="J74" s="201">
        <f t="shared" si="37"/>
        <v>2.3901348220811074</v>
      </c>
      <c r="K74" s="199">
        <f t="shared" si="38"/>
        <v>1.9007244737197919</v>
      </c>
      <c r="L74" s="199">
        <f t="shared" si="38"/>
        <v>2.8795451704424231</v>
      </c>
      <c r="M74" s="203">
        <f t="shared" si="44"/>
        <v>5.5659993109562667</v>
      </c>
    </row>
    <row r="75" spans="1:13" ht="14.45" customHeight="1" x14ac:dyDescent="0.25">
      <c r="A75" s="155"/>
      <c r="B75" s="99">
        <v>50</v>
      </c>
      <c r="C75" s="199">
        <f t="shared" si="42"/>
        <v>37.941701724186345</v>
      </c>
      <c r="D75" s="199">
        <f t="shared" si="35"/>
        <v>35.855415921264225</v>
      </c>
      <c r="E75" s="200">
        <f t="shared" si="35"/>
        <v>40.027987527108465</v>
      </c>
      <c r="F75" s="201">
        <f t="shared" si="43"/>
        <v>35.551566902105243</v>
      </c>
      <c r="G75" s="199">
        <f t="shared" si="36"/>
        <v>33.652475983381869</v>
      </c>
      <c r="H75" s="199">
        <f t="shared" si="36"/>
        <v>37.450657820828617</v>
      </c>
      <c r="I75" s="202">
        <f t="shared" si="37"/>
        <v>93.700507058286519</v>
      </c>
      <c r="J75" s="201">
        <f t="shared" si="37"/>
        <v>2.3901348220811074</v>
      </c>
      <c r="K75" s="199">
        <f t="shared" si="38"/>
        <v>1.9007244737197919</v>
      </c>
      <c r="L75" s="199">
        <f t="shared" si="38"/>
        <v>2.8795451704424231</v>
      </c>
      <c r="M75" s="203">
        <f t="shared" si="44"/>
        <v>6.2994929417134982</v>
      </c>
    </row>
    <row r="76" spans="1:13" ht="14.45" customHeight="1" x14ac:dyDescent="0.25">
      <c r="A76" s="155"/>
      <c r="B76" s="99">
        <v>55</v>
      </c>
      <c r="C76" s="199">
        <f t="shared" si="42"/>
        <v>33.691149062502667</v>
      </c>
      <c r="D76" s="199">
        <f t="shared" si="35"/>
        <v>32.162777914038386</v>
      </c>
      <c r="E76" s="200">
        <f t="shared" si="35"/>
        <v>35.219520210966948</v>
      </c>
      <c r="F76" s="201">
        <f t="shared" si="43"/>
        <v>31.250242537847807</v>
      </c>
      <c r="G76" s="199">
        <f t="shared" si="36"/>
        <v>29.891458961099946</v>
      </c>
      <c r="H76" s="199">
        <f t="shared" si="36"/>
        <v>32.609026114595665</v>
      </c>
      <c r="I76" s="202">
        <f t="shared" si="37"/>
        <v>92.755051125960193</v>
      </c>
      <c r="J76" s="201">
        <f t="shared" si="37"/>
        <v>2.4409065246548574</v>
      </c>
      <c r="K76" s="199">
        <f t="shared" si="38"/>
        <v>1.9513215644013067</v>
      </c>
      <c r="L76" s="199">
        <f t="shared" si="38"/>
        <v>2.9304914849084081</v>
      </c>
      <c r="M76" s="203">
        <f t="shared" si="44"/>
        <v>7.2449488740397987</v>
      </c>
    </row>
    <row r="77" spans="1:13" ht="14.45" customHeight="1" x14ac:dyDescent="0.25">
      <c r="A77" s="155"/>
      <c r="B77" s="99">
        <v>60</v>
      </c>
      <c r="C77" s="199">
        <f t="shared" si="42"/>
        <v>28.691149062502664</v>
      </c>
      <c r="D77" s="199">
        <f t="shared" si="35"/>
        <v>27.162777914038386</v>
      </c>
      <c r="E77" s="200">
        <f t="shared" si="35"/>
        <v>30.219520210966941</v>
      </c>
      <c r="F77" s="201">
        <f t="shared" si="43"/>
        <v>26.250242537847804</v>
      </c>
      <c r="G77" s="199">
        <f t="shared" si="36"/>
        <v>24.891458961099943</v>
      </c>
      <c r="H77" s="199">
        <f t="shared" si="36"/>
        <v>27.609026114595665</v>
      </c>
      <c r="I77" s="202">
        <f t="shared" si="37"/>
        <v>91.492475538928645</v>
      </c>
      <c r="J77" s="201">
        <f t="shared" si="37"/>
        <v>2.4409065246548574</v>
      </c>
      <c r="K77" s="199">
        <f t="shared" si="38"/>
        <v>1.9513215644013067</v>
      </c>
      <c r="L77" s="199">
        <f t="shared" si="38"/>
        <v>2.9304914849084081</v>
      </c>
      <c r="M77" s="203">
        <f t="shared" si="44"/>
        <v>8.5075244610713501</v>
      </c>
    </row>
    <row r="78" spans="1:13" ht="14.45" customHeight="1" x14ac:dyDescent="0.25">
      <c r="A78" s="155"/>
      <c r="B78" s="99">
        <v>65</v>
      </c>
      <c r="C78" s="199">
        <f t="shared" si="42"/>
        <v>24.008187054151772</v>
      </c>
      <c r="D78" s="199">
        <f t="shared" si="35"/>
        <v>22.593150204187381</v>
      </c>
      <c r="E78" s="200">
        <f t="shared" si="35"/>
        <v>25.423223904116163</v>
      </c>
      <c r="F78" s="201">
        <f t="shared" si="43"/>
        <v>21.537552781005445</v>
      </c>
      <c r="G78" s="199">
        <f t="shared" si="36"/>
        <v>20.284331635311155</v>
      </c>
      <c r="H78" s="199">
        <f t="shared" si="36"/>
        <v>22.790773926699735</v>
      </c>
      <c r="I78" s="202">
        <f t="shared" si="37"/>
        <v>89.709201000585011</v>
      </c>
      <c r="J78" s="201">
        <f t="shared" si="37"/>
        <v>2.4706342731463273</v>
      </c>
      <c r="K78" s="199">
        <f t="shared" si="38"/>
        <v>1.9785660769458113</v>
      </c>
      <c r="L78" s="199">
        <f t="shared" si="38"/>
        <v>2.9627024693468433</v>
      </c>
      <c r="M78" s="203">
        <f t="shared" si="44"/>
        <v>10.29079899941498</v>
      </c>
    </row>
    <row r="79" spans="1:13" ht="14.45" customHeight="1" x14ac:dyDescent="0.25">
      <c r="A79" s="155"/>
      <c r="B79" s="99">
        <v>70</v>
      </c>
      <c r="C79" s="199">
        <f t="shared" si="42"/>
        <v>19.937354265970079</v>
      </c>
      <c r="D79" s="199">
        <f t="shared" si="35"/>
        <v>18.79046560656386</v>
      </c>
      <c r="E79" s="200">
        <f t="shared" si="35"/>
        <v>21.084242925376298</v>
      </c>
      <c r="F79" s="201">
        <f t="shared" si="43"/>
        <v>17.3931663424639</v>
      </c>
      <c r="G79" s="199">
        <f t="shared" si="36"/>
        <v>16.379103400847427</v>
      </c>
      <c r="H79" s="199">
        <f t="shared" si="36"/>
        <v>18.407229284080373</v>
      </c>
      <c r="I79" s="202">
        <f t="shared" si="37"/>
        <v>87.23908955237502</v>
      </c>
      <c r="J79" s="201">
        <f t="shared" si="37"/>
        <v>2.5441879235061795</v>
      </c>
      <c r="K79" s="199">
        <f t="shared" si="38"/>
        <v>2.0463896626906481</v>
      </c>
      <c r="L79" s="199">
        <f t="shared" si="38"/>
        <v>3.0419861843217109</v>
      </c>
      <c r="M79" s="203">
        <f t="shared" si="44"/>
        <v>12.760910447624976</v>
      </c>
    </row>
    <row r="80" spans="1:13" ht="14.45" customHeight="1" x14ac:dyDescent="0.25">
      <c r="A80" s="155"/>
      <c r="B80" s="99">
        <v>75</v>
      </c>
      <c r="C80" s="199">
        <f t="shared" si="42"/>
        <v>15.644038219954126</v>
      </c>
      <c r="D80" s="199">
        <f t="shared" si="35"/>
        <v>14.681683481075567</v>
      </c>
      <c r="E80" s="200">
        <f t="shared" si="35"/>
        <v>16.606392958832686</v>
      </c>
      <c r="F80" s="201">
        <f t="shared" si="43"/>
        <v>13.053953814254704</v>
      </c>
      <c r="G80" s="199">
        <f t="shared" si="36"/>
        <v>12.19163924960222</v>
      </c>
      <c r="H80" s="199">
        <f t="shared" si="36"/>
        <v>13.916268378907189</v>
      </c>
      <c r="I80" s="202">
        <f t="shared" si="37"/>
        <v>83.443632844135195</v>
      </c>
      <c r="J80" s="201">
        <f t="shared" si="37"/>
        <v>2.590084405699423</v>
      </c>
      <c r="K80" s="199">
        <f t="shared" si="38"/>
        <v>2.0886410426087445</v>
      </c>
      <c r="L80" s="199">
        <f t="shared" si="38"/>
        <v>3.0915277687901015</v>
      </c>
      <c r="M80" s="203">
        <f t="shared" si="44"/>
        <v>16.556367155864812</v>
      </c>
    </row>
    <row r="81" spans="1:13" ht="14.45" customHeight="1" x14ac:dyDescent="0.25">
      <c r="A81" s="155"/>
      <c r="B81" s="99">
        <v>80</v>
      </c>
      <c r="C81" s="199">
        <f>AB41</f>
        <v>11.269369018850504</v>
      </c>
      <c r="D81" s="199">
        <f t="shared" si="35"/>
        <v>10.567259189642375</v>
      </c>
      <c r="E81" s="200">
        <f t="shared" si="35"/>
        <v>11.971478848058634</v>
      </c>
      <c r="F81" s="201">
        <f>AC41</f>
        <v>8.6057837594590403</v>
      </c>
      <c r="G81" s="199">
        <f t="shared" si="36"/>
        <v>7.9204593967125723</v>
      </c>
      <c r="H81" s="199">
        <f t="shared" si="36"/>
        <v>9.2911081222055074</v>
      </c>
      <c r="I81" s="202">
        <f t="shared" si="37"/>
        <v>76.364379807458334</v>
      </c>
      <c r="J81" s="201">
        <f t="shared" si="37"/>
        <v>2.6635852593914637</v>
      </c>
      <c r="K81" s="199">
        <f t="shared" si="38"/>
        <v>2.1680980689711498</v>
      </c>
      <c r="L81" s="199">
        <f t="shared" si="38"/>
        <v>3.1590724498117777</v>
      </c>
      <c r="M81" s="203">
        <f>AF41</f>
        <v>23.635620192541658</v>
      </c>
    </row>
    <row r="82" spans="1:13" ht="14.45" customHeight="1" thickBot="1" x14ac:dyDescent="0.3">
      <c r="A82" s="157"/>
      <c r="B82" s="215">
        <v>85</v>
      </c>
      <c r="C82" s="216">
        <f>AB42</f>
        <v>7.6037959410416418</v>
      </c>
      <c r="D82" s="216">
        <f t="shared" si="35"/>
        <v>6.1061164077140422</v>
      </c>
      <c r="E82" s="217">
        <f t="shared" si="35"/>
        <v>9.1014754743692414</v>
      </c>
      <c r="F82" s="218">
        <f>AC42</f>
        <v>5.1928362524186822</v>
      </c>
      <c r="G82" s="216">
        <f t="shared" si="36"/>
        <v>4.0785461872033295</v>
      </c>
      <c r="H82" s="216">
        <f t="shared" si="36"/>
        <v>6.3071263176340349</v>
      </c>
      <c r="I82" s="219">
        <f t="shared" si="37"/>
        <v>68.292682926829272</v>
      </c>
      <c r="J82" s="218">
        <f t="shared" si="37"/>
        <v>2.4109596886229596</v>
      </c>
      <c r="K82" s="216">
        <f t="shared" si="38"/>
        <v>1.762101844845041</v>
      </c>
      <c r="L82" s="216">
        <f t="shared" si="38"/>
        <v>3.0598175324008783</v>
      </c>
      <c r="M82" s="220">
        <f>AF42</f>
        <v>31.707317073170731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" right="0.7" top="0.75" bottom="0.75" header="0.3" footer="0.3"/>
  <pageSetup paperSize="9"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C0871-B391-4874-9C77-E440E6AE651B}">
  <dimension ref="A1:AU84"/>
  <sheetViews>
    <sheetView view="pageBreakPreview" zoomScaleNormal="100" zoomScaleSheetLayoutView="100" workbookViewId="0">
      <selection sqref="A1:M82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95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6246</v>
      </c>
      <c r="D7" s="78">
        <v>4</v>
      </c>
      <c r="E7" s="78">
        <v>2072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6.4040986231187955E-4</v>
      </c>
      <c r="R7" s="87">
        <f>IF(P7=0,Q7,Q7/P7)</f>
        <v>6.7212895666391988E-4</v>
      </c>
      <c r="S7" s="88">
        <f>IF(E7&lt;0.5,0,F7/E7)</f>
        <v>0</v>
      </c>
      <c r="T7" s="89">
        <f>5*R7/(1+5*(1-O7)*R7)</f>
        <v>3.3511975788310961E-3</v>
      </c>
      <c r="U7" s="90">
        <v>100000</v>
      </c>
      <c r="V7" s="90">
        <f>5*U7*((1-T7)+O7*T7)</f>
        <v>498594.43572623405</v>
      </c>
      <c r="W7" s="91">
        <f>SUM(V7:V$24)</f>
        <v>8031917.1329998672</v>
      </c>
      <c r="X7" s="92">
        <f t="shared" ref="X7:X42" si="0">V7*(1-S7)</f>
        <v>498594.43572623405</v>
      </c>
      <c r="Y7" s="90">
        <f>SUM(X7:X$24)</f>
        <v>7901200.9886442553</v>
      </c>
      <c r="Z7" s="90">
        <f t="shared" ref="Z7:Z42" si="1">V7*S7</f>
        <v>0</v>
      </c>
      <c r="AA7" s="91">
        <f>SUM(Z7:Z$24)</f>
        <v>130716.14435561182</v>
      </c>
      <c r="AB7" s="84">
        <f t="shared" ref="AB7:AB42" si="2">W7/U7</f>
        <v>80.319171329998667</v>
      </c>
      <c r="AC7" s="85">
        <f t="shared" ref="AC7:AC42" si="3">Y7/U7</f>
        <v>79.012009886442556</v>
      </c>
      <c r="AD7" s="93">
        <f>AC7/AB7*100</f>
        <v>98.372541173033866</v>
      </c>
      <c r="AE7" s="85">
        <f t="shared" ref="AE7:AE42" si="4">AA7/U7</f>
        <v>1.3071614435561181</v>
      </c>
      <c r="AF7" s="94">
        <f>AE7/AB7*100</f>
        <v>1.627458826966137</v>
      </c>
      <c r="AH7" s="95">
        <f>IF(D7=0,0,T7*T7*(1-T7)/D7)</f>
        <v>2.7982223758656818E-6</v>
      </c>
      <c r="AI7" s="96">
        <f>IF(E7&lt;0.5,0,S7*(1-S7)/E7)</f>
        <v>0</v>
      </c>
      <c r="AJ7" s="96">
        <f>U7*U7*((1-O7)*5+AB8)^2*AH7</f>
        <v>178105948.50242919</v>
      </c>
      <c r="AK7" s="96">
        <f>SUM(AJ7:AJ$24)/U7/U7</f>
        <v>9.2829172083644759E-2</v>
      </c>
      <c r="AL7" s="96">
        <f>U7*U7*((1-O7)*5*(1-S7)+AC8)^2*AH7+V7*V7*AI7</f>
        <v>172298132.44591647</v>
      </c>
      <c r="AM7" s="96">
        <f>SUM(AL7:AL$24)/U7/U7</f>
        <v>8.4970739774223966E-2</v>
      </c>
      <c r="AN7" s="96">
        <f>U7*U7*((1-O7)*5*S7+AE8)^2*AH7+V7*V7*AI7</f>
        <v>48134.491162645863</v>
      </c>
      <c r="AO7" s="97">
        <f>SUM(AN7:AN$24)/U7/U7</f>
        <v>1.6075773202284093E-3</v>
      </c>
      <c r="AP7" s="84">
        <f t="shared" ref="AP7:AP42" si="5">AB7-1.96*SQRT(AK7)</f>
        <v>79.722000879058129</v>
      </c>
      <c r="AQ7" s="85">
        <f t="shared" ref="AQ7:AQ42" si="6">AB7+1.96*SQRT(AK7)</f>
        <v>80.916341780939206</v>
      </c>
      <c r="AR7" s="85">
        <f t="shared" ref="AR7:AR42" si="7">AC7-1.96*SQRT(AM7)</f>
        <v>78.440674963725016</v>
      </c>
      <c r="AS7" s="85">
        <f t="shared" ref="AS7:AS42" si="8">AC7+1.96*SQRT(AM7)</f>
        <v>79.583344809160096</v>
      </c>
      <c r="AT7" s="85">
        <f t="shared" ref="AT7:AT42" si="9">AE7-1.96*SQRT(AO7)</f>
        <v>1.2285760184863925</v>
      </c>
      <c r="AU7" s="98">
        <f t="shared" ref="AU7:AU42" si="10">AE7+1.96*SQRT(AO7)</f>
        <v>1.3857468686258436</v>
      </c>
    </row>
    <row r="8" spans="1:47" ht="14.45" customHeight="1" x14ac:dyDescent="0.25">
      <c r="A8" s="75"/>
      <c r="B8" s="99" t="s">
        <v>69</v>
      </c>
      <c r="C8" s="100">
        <v>7484</v>
      </c>
      <c r="D8" s="101">
        <v>0</v>
      </c>
      <c r="E8" s="101">
        <v>2511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99664.880242116895</v>
      </c>
      <c r="V8" s="112">
        <f>5*U8*((1-T8)+O8*T8)</f>
        <v>498324.40121058444</v>
      </c>
      <c r="W8" s="113">
        <f>SUM(V8:V$24)</f>
        <v>7533322.6972736334</v>
      </c>
      <c r="X8" s="114">
        <f t="shared" si="0"/>
        <v>498324.40121058444</v>
      </c>
      <c r="Y8" s="112">
        <f>SUM(X8:X$24)</f>
        <v>7402606.5529180216</v>
      </c>
      <c r="Z8" s="112">
        <f t="shared" si="1"/>
        <v>0</v>
      </c>
      <c r="AA8" s="113">
        <f>SUM(Z8:Z$24)</f>
        <v>130716.14435561182</v>
      </c>
      <c r="AB8" s="106">
        <f t="shared" si="2"/>
        <v>75.58653237703048</v>
      </c>
      <c r="AC8" s="107">
        <f t="shared" si="3"/>
        <v>74.274975647738657</v>
      </c>
      <c r="AD8" s="115">
        <f t="shared" ref="AD8:AD42" si="16">AC8/AB8*100</f>
        <v>98.264827492350491</v>
      </c>
      <c r="AE8" s="107">
        <f t="shared" si="4"/>
        <v>1.3115567292918204</v>
      </c>
      <c r="AF8" s="116">
        <f t="shared" ref="AF8:AF42" si="17">AE8/AB8*100</f>
        <v>1.7351725076494993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7.5523920217263563E-2</v>
      </c>
      <c r="AL8" s="118">
        <f>U8*U8*((1-O8)*5*(1-S8)+AC9)^2*AH8+V8*V8*AI8</f>
        <v>0</v>
      </c>
      <c r="AM8" s="118">
        <f>SUM(AL8:AL$24)/U8/U8</f>
        <v>6.8197245526932598E-2</v>
      </c>
      <c r="AN8" s="118">
        <f>U8*U8*((1-O8)*5*S8+AE9)^2*AH8+V8*V8*AI8</f>
        <v>0</v>
      </c>
      <c r="AO8" s="119">
        <f>SUM(AN8:AN$24)/U8/U8</f>
        <v>1.6135604698603936E-3</v>
      </c>
      <c r="AP8" s="106">
        <f t="shared" si="5"/>
        <v>75.047892709064371</v>
      </c>
      <c r="AQ8" s="107">
        <f t="shared" si="6"/>
        <v>76.125172044996589</v>
      </c>
      <c r="AR8" s="107">
        <f t="shared" si="7"/>
        <v>73.763129441914813</v>
      </c>
      <c r="AS8" s="107">
        <f t="shared" si="8"/>
        <v>74.7868218535625</v>
      </c>
      <c r="AT8" s="107">
        <f t="shared" si="9"/>
        <v>1.2328251987528065</v>
      </c>
      <c r="AU8" s="120">
        <f t="shared" si="10"/>
        <v>1.3902882598308344</v>
      </c>
    </row>
    <row r="9" spans="1:47" ht="14.45" customHeight="1" x14ac:dyDescent="0.25">
      <c r="A9" s="75"/>
      <c r="B9" s="99" t="s">
        <v>70</v>
      </c>
      <c r="C9" s="100">
        <v>8227</v>
      </c>
      <c r="D9" s="101">
        <v>1</v>
      </c>
      <c r="E9" s="101">
        <v>2757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1.2155099064057372E-4</v>
      </c>
      <c r="R9" s="109">
        <f t="shared" si="14"/>
        <v>1.2204249021395219E-4</v>
      </c>
      <c r="S9" s="110">
        <f t="shared" si="15"/>
        <v>0</v>
      </c>
      <c r="T9" s="111">
        <f t="shared" ref="T9:T22" si="19">5*R9/(1+5*(1-O9)*R9)</f>
        <v>6.1005858139496463E-4</v>
      </c>
      <c r="U9" s="112">
        <f t="shared" ref="U9:U23" si="20">U8*(1-T8)</f>
        <v>99664.880242116895</v>
      </c>
      <c r="V9" s="112">
        <f t="shared" ref="V9:V22" si="21">5*U9*((1-T9)+O9*T9)</f>
        <v>498198.74495197658</v>
      </c>
      <c r="W9" s="113">
        <f>SUM(V9:V$24)</f>
        <v>7034998.2960630488</v>
      </c>
      <c r="X9" s="114">
        <f t="shared" si="0"/>
        <v>498198.74495197658</v>
      </c>
      <c r="Y9" s="112">
        <f>SUM(X9:X$24)</f>
        <v>6904282.1517074369</v>
      </c>
      <c r="Z9" s="112">
        <f t="shared" si="1"/>
        <v>0</v>
      </c>
      <c r="AA9" s="113">
        <f>SUM(Z9:Z$24)</f>
        <v>130716.14435561182</v>
      </c>
      <c r="AB9" s="106">
        <f t="shared" si="2"/>
        <v>70.586532377030466</v>
      </c>
      <c r="AC9" s="107">
        <f t="shared" si="3"/>
        <v>69.274975647738657</v>
      </c>
      <c r="AD9" s="115">
        <f t="shared" si="16"/>
        <v>98.141916474538988</v>
      </c>
      <c r="AE9" s="107">
        <f t="shared" si="4"/>
        <v>1.3115567292918204</v>
      </c>
      <c r="AF9" s="116">
        <f t="shared" si="17"/>
        <v>1.8580835254610319</v>
      </c>
      <c r="AH9" s="117">
        <f>IF(D9=0,0,T9*T9*(1-T9)/D9)</f>
        <v>3.7194442633294514E-7</v>
      </c>
      <c r="AI9" s="118">
        <f t="shared" si="18"/>
        <v>0</v>
      </c>
      <c r="AJ9" s="118">
        <f t="shared" ref="AJ9:AJ23" si="22">U9*U9*((1-O9)*5+AB10)^2*AH9</f>
        <v>16930472.563132431</v>
      </c>
      <c r="AK9" s="118">
        <f>SUM(AJ9:AJ$24)/U9/U9</f>
        <v>7.5523920217263563E-2</v>
      </c>
      <c r="AL9" s="118">
        <f t="shared" ref="AL9:AL23" si="23">U9*U9*((1-O9)*5*(1-S9)+AC10)^2*AH9+V9*V9*AI9</f>
        <v>16280391.426465139</v>
      </c>
      <c r="AM9" s="118">
        <f>SUM(AL9:AL$24)/U9/U9</f>
        <v>6.8197245526932598E-2</v>
      </c>
      <c r="AN9" s="118">
        <f t="shared" ref="AN9:AN23" si="24">U9*U9*((1-O9)*5*S9+AE10)^2*AH9+V9*V9*AI9</f>
        <v>6363.0680162009457</v>
      </c>
      <c r="AO9" s="119">
        <f>SUM(AN9:AN$24)/U9/U9</f>
        <v>1.6135604698603936E-3</v>
      </c>
      <c r="AP9" s="106">
        <f t="shared" si="5"/>
        <v>70.047892709064357</v>
      </c>
      <c r="AQ9" s="107">
        <f t="shared" si="6"/>
        <v>71.125172044996575</v>
      </c>
      <c r="AR9" s="107">
        <f t="shared" si="7"/>
        <v>68.763129441914813</v>
      </c>
      <c r="AS9" s="107">
        <f t="shared" si="8"/>
        <v>69.7868218535625</v>
      </c>
      <c r="AT9" s="107">
        <f t="shared" si="9"/>
        <v>1.2328251987528065</v>
      </c>
      <c r="AU9" s="120">
        <f t="shared" si="10"/>
        <v>1.3902882598308344</v>
      </c>
    </row>
    <row r="10" spans="1:47" ht="14.45" customHeight="1" x14ac:dyDescent="0.25">
      <c r="A10" s="75"/>
      <c r="B10" s="99" t="s">
        <v>71</v>
      </c>
      <c r="C10" s="100">
        <v>8312</v>
      </c>
      <c r="D10" s="101">
        <v>1</v>
      </c>
      <c r="E10" s="101">
        <v>2786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1.2030798845043312E-4</v>
      </c>
      <c r="R10" s="109">
        <f t="shared" si="14"/>
        <v>1.1922017765109877E-4</v>
      </c>
      <c r="S10" s="110">
        <f t="shared" si="15"/>
        <v>0</v>
      </c>
      <c r="T10" s="111">
        <f t="shared" si="19"/>
        <v>5.9595125388282812E-4</v>
      </c>
      <c r="U10" s="112">
        <f t="shared" si="20"/>
        <v>99604.078826661484</v>
      </c>
      <c r="V10" s="112">
        <f t="shared" si="21"/>
        <v>497895.38011182356</v>
      </c>
      <c r="W10" s="113">
        <f>SUM(V10:V$24)</f>
        <v>6536799.5511110723</v>
      </c>
      <c r="X10" s="114">
        <f t="shared" si="0"/>
        <v>497895.38011182356</v>
      </c>
      <c r="Y10" s="112">
        <f>SUM(X10:X$24)</f>
        <v>6406083.4067554604</v>
      </c>
      <c r="Z10" s="112">
        <f t="shared" si="1"/>
        <v>0</v>
      </c>
      <c r="AA10" s="113">
        <f>SUM(Z10:Z$24)</f>
        <v>130716.14435561182</v>
      </c>
      <c r="AB10" s="106">
        <f t="shared" si="2"/>
        <v>65.62782998562642</v>
      </c>
      <c r="AC10" s="107">
        <f t="shared" si="3"/>
        <v>64.31547264147494</v>
      </c>
      <c r="AD10" s="115">
        <f t="shared" si="16"/>
        <v>98.000303614428645</v>
      </c>
      <c r="AE10" s="107">
        <f t="shared" si="4"/>
        <v>1.3123573441514769</v>
      </c>
      <c r="AF10" s="116">
        <f t="shared" si="17"/>
        <v>1.9996963855713419</v>
      </c>
      <c r="AH10" s="117">
        <f t="shared" ref="AH10:AH22" si="25">IF(D10=0,0,T10*T10*(1-T10)/D10)</f>
        <v>3.5494624021046885E-7</v>
      </c>
      <c r="AI10" s="118">
        <f t="shared" si="18"/>
        <v>0</v>
      </c>
      <c r="AJ10" s="118">
        <f t="shared" si="22"/>
        <v>13875193.941823227</v>
      </c>
      <c r="AK10" s="118">
        <f>SUM(AJ10:AJ$24)/U10/U10</f>
        <v>7.3909619079522509E-2</v>
      </c>
      <c r="AL10" s="118">
        <f t="shared" si="23"/>
        <v>13300743.694594348</v>
      </c>
      <c r="AM10" s="118">
        <f>SUM(AL10:AL$24)/U10/U10</f>
        <v>6.6639522749392929E-2</v>
      </c>
      <c r="AN10" s="118">
        <f t="shared" si="24"/>
        <v>6072.0988055802927</v>
      </c>
      <c r="AO10" s="119">
        <f>SUM(AN10:AN$24)/U10/U10</f>
        <v>1.6148896302828422E-3</v>
      </c>
      <c r="AP10" s="106">
        <f t="shared" si="5"/>
        <v>65.094978043098394</v>
      </c>
      <c r="AQ10" s="107">
        <f t="shared" si="6"/>
        <v>66.160681928154446</v>
      </c>
      <c r="AR10" s="107">
        <f t="shared" si="7"/>
        <v>63.809505853440321</v>
      </c>
      <c r="AS10" s="107">
        <f t="shared" si="8"/>
        <v>64.821439429509553</v>
      </c>
      <c r="AT10" s="107">
        <f t="shared" si="9"/>
        <v>1.2335933929828453</v>
      </c>
      <c r="AU10" s="120">
        <f t="shared" si="10"/>
        <v>1.3911212953201084</v>
      </c>
    </row>
    <row r="11" spans="1:47" ht="14.45" customHeight="1" x14ac:dyDescent="0.25">
      <c r="A11" s="75"/>
      <c r="B11" s="99" t="s">
        <v>72</v>
      </c>
      <c r="C11" s="100">
        <v>6849</v>
      </c>
      <c r="D11" s="101">
        <v>4</v>
      </c>
      <c r="E11" s="101">
        <v>2220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5.8402686523580083E-4</v>
      </c>
      <c r="R11" s="109">
        <f t="shared" si="14"/>
        <v>5.8119161228599968E-4</v>
      </c>
      <c r="S11" s="110">
        <f t="shared" si="15"/>
        <v>0</v>
      </c>
      <c r="T11" s="111">
        <f t="shared" si="19"/>
        <v>2.9018733503963713E-3</v>
      </c>
      <c r="U11" s="112">
        <f t="shared" si="20"/>
        <v>99544.719650992891</v>
      </c>
      <c r="V11" s="112">
        <f t="shared" si="21"/>
        <v>497023.98145716102</v>
      </c>
      <c r="W11" s="113">
        <f>SUM(V11:V$24)</f>
        <v>6038904.1709992485</v>
      </c>
      <c r="X11" s="114">
        <f t="shared" si="0"/>
        <v>497023.98145716102</v>
      </c>
      <c r="Y11" s="112">
        <f>SUM(X11:X$24)</f>
        <v>5908188.0266436366</v>
      </c>
      <c r="Z11" s="112">
        <f t="shared" si="1"/>
        <v>0</v>
      </c>
      <c r="AA11" s="113">
        <f>SUM(Z11:Z$24)</f>
        <v>130716.14435561182</v>
      </c>
      <c r="AB11" s="106">
        <f t="shared" si="2"/>
        <v>60.665238620108106</v>
      </c>
      <c r="AC11" s="107">
        <f t="shared" si="3"/>
        <v>59.352098708579831</v>
      </c>
      <c r="AD11" s="115">
        <f t="shared" si="16"/>
        <v>97.835432710070933</v>
      </c>
      <c r="AE11" s="107">
        <f t="shared" si="4"/>
        <v>1.3131399115282758</v>
      </c>
      <c r="AF11" s="116">
        <f t="shared" si="17"/>
        <v>2.1645672899290669</v>
      </c>
      <c r="AH11" s="117">
        <f t="shared" si="25"/>
        <v>2.099108161642861E-6</v>
      </c>
      <c r="AI11" s="118">
        <f t="shared" si="18"/>
        <v>0</v>
      </c>
      <c r="AJ11" s="118">
        <f t="shared" si="22"/>
        <v>70592091.848877251</v>
      </c>
      <c r="AK11" s="118">
        <f>SUM(AJ11:AJ$24)/U11/U11</f>
        <v>7.2597550542414568E-2</v>
      </c>
      <c r="AL11" s="118">
        <f t="shared" si="23"/>
        <v>67436506.757930353</v>
      </c>
      <c r="AM11" s="118">
        <f>SUM(AL11:AL$24)/U11/U11</f>
        <v>6.5376752904495725E-2</v>
      </c>
      <c r="AN11" s="118">
        <f t="shared" si="24"/>
        <v>36075.924986166501</v>
      </c>
      <c r="AO11" s="119">
        <f>SUM(AN11:AN$24)/U11/U11</f>
        <v>1.6162033663892023E-3</v>
      </c>
      <c r="AP11" s="106">
        <f t="shared" si="5"/>
        <v>60.137137540613146</v>
      </c>
      <c r="AQ11" s="107">
        <f t="shared" si="6"/>
        <v>61.193339699603065</v>
      </c>
      <c r="AR11" s="107">
        <f t="shared" si="7"/>
        <v>58.850948697148212</v>
      </c>
      <c r="AS11" s="107">
        <f t="shared" si="8"/>
        <v>59.85324872001145</v>
      </c>
      <c r="AT11" s="107">
        <f t="shared" si="9"/>
        <v>1.2343439290652038</v>
      </c>
      <c r="AU11" s="120">
        <f t="shared" si="10"/>
        <v>1.3919358939913478</v>
      </c>
    </row>
    <row r="12" spans="1:47" ht="14.45" customHeight="1" x14ac:dyDescent="0.25">
      <c r="A12" s="75"/>
      <c r="B12" s="99" t="s">
        <v>73</v>
      </c>
      <c r="C12" s="100">
        <v>7372</v>
      </c>
      <c r="D12" s="101">
        <v>2</v>
      </c>
      <c r="E12" s="101">
        <v>2473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2.7129679869777537E-4</v>
      </c>
      <c r="R12" s="109">
        <f t="shared" si="14"/>
        <v>2.7191609135752715E-4</v>
      </c>
      <c r="S12" s="110">
        <f t="shared" si="15"/>
        <v>0</v>
      </c>
      <c r="T12" s="111">
        <f t="shared" si="19"/>
        <v>1.3586657157441204E-3</v>
      </c>
      <c r="U12" s="112">
        <f t="shared" si="20"/>
        <v>99255.853481864993</v>
      </c>
      <c r="V12" s="112">
        <f t="shared" si="21"/>
        <v>495945.36512889824</v>
      </c>
      <c r="W12" s="113">
        <f>SUM(V12:V$24)</f>
        <v>5541880.1895420887</v>
      </c>
      <c r="X12" s="114">
        <f t="shared" si="0"/>
        <v>495945.36512889824</v>
      </c>
      <c r="Y12" s="112">
        <f>SUM(X12:X$24)</f>
        <v>5411164.0451864759</v>
      </c>
      <c r="Z12" s="112">
        <f t="shared" si="1"/>
        <v>0</v>
      </c>
      <c r="AA12" s="113">
        <f>SUM(Z12:Z$24)</f>
        <v>130716.14435561182</v>
      </c>
      <c r="AB12" s="106">
        <f t="shared" si="2"/>
        <v>55.834290826531898</v>
      </c>
      <c r="AC12" s="107">
        <f t="shared" si="3"/>
        <v>54.51732925932825</v>
      </c>
      <c r="AD12" s="115">
        <f t="shared" si="16"/>
        <v>97.641303314310491</v>
      </c>
      <c r="AE12" s="107">
        <f t="shared" si="4"/>
        <v>1.3169615672036403</v>
      </c>
      <c r="AF12" s="116">
        <f t="shared" si="17"/>
        <v>2.3586966856894929</v>
      </c>
      <c r="AH12" s="117">
        <f t="shared" si="25"/>
        <v>9.2173223377682719E-7</v>
      </c>
      <c r="AI12" s="118">
        <f t="shared" si="18"/>
        <v>0</v>
      </c>
      <c r="AJ12" s="118">
        <f t="shared" si="22"/>
        <v>25877365.481191721</v>
      </c>
      <c r="AK12" s="118">
        <f>SUM(AJ12:AJ$24)/U12/U12</f>
        <v>6.5855274093964092E-2</v>
      </c>
      <c r="AL12" s="118">
        <f t="shared" si="23"/>
        <v>24614624.257544346</v>
      </c>
      <c r="AM12" s="118">
        <f>SUM(AL12:AL$24)/U12/U12</f>
        <v>5.8912693543004623E-2</v>
      </c>
      <c r="AN12" s="118">
        <f t="shared" si="24"/>
        <v>15792.255380312241</v>
      </c>
      <c r="AO12" s="119">
        <f>SUM(AN12:AN$24)/U12/U12</f>
        <v>1.6219625000415941E-3</v>
      </c>
      <c r="AP12" s="106">
        <f t="shared" si="5"/>
        <v>55.331310090360645</v>
      </c>
      <c r="AQ12" s="107">
        <f t="shared" si="6"/>
        <v>56.337271562703151</v>
      </c>
      <c r="AR12" s="107">
        <f t="shared" si="7"/>
        <v>54.041599290212567</v>
      </c>
      <c r="AS12" s="107">
        <f t="shared" si="8"/>
        <v>54.993059228443933</v>
      </c>
      <c r="AT12" s="107">
        <f t="shared" si="9"/>
        <v>1.2380253198887357</v>
      </c>
      <c r="AU12" s="120">
        <f t="shared" si="10"/>
        <v>1.395897814518545</v>
      </c>
    </row>
    <row r="13" spans="1:47" ht="14.45" customHeight="1" x14ac:dyDescent="0.25">
      <c r="A13" s="75"/>
      <c r="B13" s="99" t="s">
        <v>74</v>
      </c>
      <c r="C13" s="100">
        <v>7631</v>
      </c>
      <c r="D13" s="101">
        <v>6</v>
      </c>
      <c r="E13" s="101">
        <v>2551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7.862665443585375E-4</v>
      </c>
      <c r="R13" s="109">
        <f t="shared" si="14"/>
        <v>7.7965719831366942E-4</v>
      </c>
      <c r="S13" s="110">
        <f t="shared" si="15"/>
        <v>0</v>
      </c>
      <c r="T13" s="111">
        <f t="shared" si="19"/>
        <v>3.8910689790826528E-3</v>
      </c>
      <c r="U13" s="112">
        <f t="shared" si="20"/>
        <v>99120.997956652252</v>
      </c>
      <c r="V13" s="112">
        <f t="shared" si="21"/>
        <v>494687.46156522533</v>
      </c>
      <c r="W13" s="113">
        <f>SUM(V13:V$24)</f>
        <v>5045934.8244131897</v>
      </c>
      <c r="X13" s="114">
        <f t="shared" si="0"/>
        <v>494687.46156522533</v>
      </c>
      <c r="Y13" s="112">
        <f>SUM(X13:X$24)</f>
        <v>4915218.6800575769</v>
      </c>
      <c r="Z13" s="112">
        <f t="shared" si="1"/>
        <v>0</v>
      </c>
      <c r="AA13" s="113">
        <f>SUM(Z13:Z$24)</f>
        <v>130716.14435561182</v>
      </c>
      <c r="AB13" s="106">
        <f t="shared" si="2"/>
        <v>50.906820234193823</v>
      </c>
      <c r="AC13" s="107">
        <f t="shared" si="3"/>
        <v>49.588066922077481</v>
      </c>
      <c r="AD13" s="115">
        <f t="shared" si="16"/>
        <v>97.409476164393112</v>
      </c>
      <c r="AE13" s="107">
        <f t="shared" si="4"/>
        <v>1.3187533121163368</v>
      </c>
      <c r="AF13" s="116">
        <f t="shared" si="17"/>
        <v>2.5905238356068794</v>
      </c>
      <c r="AH13" s="117">
        <f t="shared" si="25"/>
        <v>2.5135842316579113E-6</v>
      </c>
      <c r="AI13" s="118">
        <f t="shared" si="18"/>
        <v>0</v>
      </c>
      <c r="AJ13" s="118">
        <f t="shared" si="22"/>
        <v>58029574.584079996</v>
      </c>
      <c r="AK13" s="118">
        <f>SUM(AJ13:AJ$24)/U13/U13</f>
        <v>6.3400754072512305E-2</v>
      </c>
      <c r="AL13" s="118">
        <f t="shared" si="23"/>
        <v>54903118.456251241</v>
      </c>
      <c r="AM13" s="118">
        <f>SUM(AL13:AL$24)/U13/U13</f>
        <v>5.6567793354949471E-2</v>
      </c>
      <c r="AN13" s="118">
        <f t="shared" si="24"/>
        <v>43285.080937448547</v>
      </c>
      <c r="AO13" s="119">
        <f>SUM(AN13:AN$24)/U13/U13</f>
        <v>1.6247715495385391E-3</v>
      </c>
      <c r="AP13" s="106">
        <f t="shared" si="5"/>
        <v>50.413301909463158</v>
      </c>
      <c r="AQ13" s="107">
        <f t="shared" si="6"/>
        <v>51.400338558924489</v>
      </c>
      <c r="AR13" s="107">
        <f t="shared" si="7"/>
        <v>49.121900819757315</v>
      </c>
      <c r="AS13" s="107">
        <f t="shared" si="8"/>
        <v>50.054233024397647</v>
      </c>
      <c r="AT13" s="107">
        <f t="shared" si="9"/>
        <v>1.2397487401935219</v>
      </c>
      <c r="AU13" s="120">
        <f t="shared" si="10"/>
        <v>1.3977578840391518</v>
      </c>
    </row>
    <row r="14" spans="1:47" ht="14.45" customHeight="1" x14ac:dyDescent="0.25">
      <c r="A14" s="75"/>
      <c r="B14" s="99" t="s">
        <v>75</v>
      </c>
      <c r="C14" s="100">
        <v>8879</v>
      </c>
      <c r="D14" s="101">
        <v>14</v>
      </c>
      <c r="E14" s="101">
        <v>2961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1.5767541389796148E-3</v>
      </c>
      <c r="R14" s="109">
        <f t="shared" si="14"/>
        <v>1.5635836778818133E-3</v>
      </c>
      <c r="S14" s="110">
        <f t="shared" si="15"/>
        <v>0</v>
      </c>
      <c r="T14" s="111">
        <f t="shared" si="19"/>
        <v>7.7889938731520083E-3</v>
      </c>
      <c r="U14" s="112">
        <f t="shared" si="20"/>
        <v>98735.31131632741</v>
      </c>
      <c r="V14" s="112">
        <f t="shared" si="21"/>
        <v>491850.06583623379</v>
      </c>
      <c r="W14" s="113">
        <f>SUM(V14:V$24)</f>
        <v>4551247.3628479643</v>
      </c>
      <c r="X14" s="114">
        <f t="shared" si="0"/>
        <v>491850.06583623379</v>
      </c>
      <c r="Y14" s="112">
        <f>SUM(X14:X$24)</f>
        <v>4420531.2184923515</v>
      </c>
      <c r="Z14" s="112">
        <f t="shared" si="1"/>
        <v>0</v>
      </c>
      <c r="AA14" s="113">
        <f>SUM(Z14:Z$24)</f>
        <v>130716.14435561182</v>
      </c>
      <c r="AB14" s="106">
        <f t="shared" si="2"/>
        <v>46.095437409081683</v>
      </c>
      <c r="AC14" s="107">
        <f t="shared" si="3"/>
        <v>44.771532692390956</v>
      </c>
      <c r="AD14" s="115">
        <f t="shared" si="16"/>
        <v>97.127905078887707</v>
      </c>
      <c r="AE14" s="107">
        <f t="shared" si="4"/>
        <v>1.3239047166907132</v>
      </c>
      <c r="AF14" s="116">
        <f t="shared" si="17"/>
        <v>2.8720949211122546</v>
      </c>
      <c r="AH14" s="117">
        <f t="shared" si="25"/>
        <v>4.2997056829321476E-6</v>
      </c>
      <c r="AI14" s="118">
        <f t="shared" si="18"/>
        <v>0</v>
      </c>
      <c r="AJ14" s="118">
        <f t="shared" si="22"/>
        <v>80456969.188797563</v>
      </c>
      <c r="AK14" s="118">
        <f>SUM(AJ14:AJ$24)/U14/U14</f>
        <v>5.7944473944817804E-2</v>
      </c>
      <c r="AL14" s="118">
        <f t="shared" si="23"/>
        <v>75630914.57482186</v>
      </c>
      <c r="AM14" s="118">
        <f>SUM(AL14:AL$24)/U14/U14</f>
        <v>5.137873239215221E-2</v>
      </c>
      <c r="AN14" s="118">
        <f t="shared" si="24"/>
        <v>74625.818443200274</v>
      </c>
      <c r="AO14" s="119">
        <f>SUM(AN14:AN$24)/U14/U14</f>
        <v>1.6330498248595697E-3</v>
      </c>
      <c r="AP14" s="106">
        <f t="shared" si="5"/>
        <v>45.62363290390352</v>
      </c>
      <c r="AQ14" s="107">
        <f t="shared" si="6"/>
        <v>46.567241914259846</v>
      </c>
      <c r="AR14" s="107">
        <f t="shared" si="7"/>
        <v>44.327261898440135</v>
      </c>
      <c r="AS14" s="107">
        <f t="shared" si="8"/>
        <v>45.215803486341777</v>
      </c>
      <c r="AT14" s="107">
        <f t="shared" si="9"/>
        <v>1.2446991347713781</v>
      </c>
      <c r="AU14" s="120">
        <f t="shared" si="10"/>
        <v>1.4031102986100483</v>
      </c>
    </row>
    <row r="15" spans="1:47" ht="14.45" customHeight="1" x14ac:dyDescent="0.25">
      <c r="A15" s="75"/>
      <c r="B15" s="99" t="s">
        <v>76</v>
      </c>
      <c r="C15" s="100">
        <v>10099</v>
      </c>
      <c r="D15" s="101">
        <v>10</v>
      </c>
      <c r="E15" s="101">
        <v>3363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9.901970492127933E-4</v>
      </c>
      <c r="R15" s="109">
        <f t="shared" si="14"/>
        <v>9.7200263379728063E-4</v>
      </c>
      <c r="S15" s="110">
        <f t="shared" si="15"/>
        <v>0</v>
      </c>
      <c r="T15" s="111">
        <f t="shared" si="19"/>
        <v>4.8490007559401109E-3</v>
      </c>
      <c r="U15" s="112">
        <f t="shared" si="20"/>
        <v>97966.262581420786</v>
      </c>
      <c r="V15" s="112">
        <f t="shared" si="21"/>
        <v>488721.39312845736</v>
      </c>
      <c r="W15" s="113">
        <f>SUM(V15:V$24)</f>
        <v>4059397.2970117298</v>
      </c>
      <c r="X15" s="114">
        <f t="shared" si="0"/>
        <v>488721.39312845736</v>
      </c>
      <c r="Y15" s="112">
        <f>SUM(X15:X$24)</f>
        <v>3928681.1526561184</v>
      </c>
      <c r="Z15" s="112">
        <f t="shared" si="1"/>
        <v>0</v>
      </c>
      <c r="AA15" s="113">
        <f>SUM(Z15:Z$24)</f>
        <v>130716.14435561182</v>
      </c>
      <c r="AB15" s="106">
        <f t="shared" si="2"/>
        <v>41.436686365757012</v>
      </c>
      <c r="AC15" s="107">
        <f t="shared" si="3"/>
        <v>40.102388813607647</v>
      </c>
      <c r="AD15" s="115">
        <f t="shared" si="16"/>
        <v>96.779912514307568</v>
      </c>
      <c r="AE15" s="107">
        <f t="shared" si="4"/>
        <v>1.3342975521493663</v>
      </c>
      <c r="AF15" s="116">
        <f t="shared" si="17"/>
        <v>3.2200874856924382</v>
      </c>
      <c r="AH15" s="117">
        <f t="shared" si="25"/>
        <v>2.3398794705735951E-6</v>
      </c>
      <c r="AI15" s="118">
        <f t="shared" si="18"/>
        <v>0</v>
      </c>
      <c r="AJ15" s="118">
        <f t="shared" si="22"/>
        <v>34090331.589077026</v>
      </c>
      <c r="AK15" s="118">
        <f>SUM(AJ15:AJ$24)/U15/U15</f>
        <v>5.0474574356147474E-2</v>
      </c>
      <c r="AL15" s="118">
        <f t="shared" si="23"/>
        <v>31784408.098147724</v>
      </c>
      <c r="AM15" s="118">
        <f>SUM(AL15:AL$24)/U15/U15</f>
        <v>4.4308195037957201E-2</v>
      </c>
      <c r="AN15" s="118">
        <f t="shared" si="24"/>
        <v>40371.415678284087</v>
      </c>
      <c r="AO15" s="119">
        <f>SUM(AN15:AN$24)/U15/U15</f>
        <v>1.6510141579204884E-3</v>
      </c>
      <c r="AP15" s="106">
        <f t="shared" si="5"/>
        <v>40.99634204043128</v>
      </c>
      <c r="AQ15" s="107">
        <f t="shared" si="6"/>
        <v>41.877030691082744</v>
      </c>
      <c r="AR15" s="107">
        <f t="shared" si="7"/>
        <v>39.689818380762759</v>
      </c>
      <c r="AS15" s="107">
        <f t="shared" si="8"/>
        <v>40.514959246452534</v>
      </c>
      <c r="AT15" s="107">
        <f t="shared" si="9"/>
        <v>1.2546575120372008</v>
      </c>
      <c r="AU15" s="120">
        <f t="shared" si="10"/>
        <v>1.4139375922615318</v>
      </c>
    </row>
    <row r="16" spans="1:47" ht="14.45" customHeight="1" x14ac:dyDescent="0.25">
      <c r="A16" s="75"/>
      <c r="B16" s="99" t="s">
        <v>77</v>
      </c>
      <c r="C16" s="100">
        <v>11658</v>
      </c>
      <c r="D16" s="101">
        <v>24</v>
      </c>
      <c r="E16" s="101">
        <v>3916</v>
      </c>
      <c r="F16" s="102">
        <v>4.5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2.0586721564590841E-3</v>
      </c>
      <c r="R16" s="109">
        <f t="shared" si="14"/>
        <v>2.0407698289503116E-3</v>
      </c>
      <c r="S16" s="110">
        <f t="shared" si="15"/>
        <v>1.1491317671092952E-3</v>
      </c>
      <c r="T16" s="111">
        <f t="shared" si="19"/>
        <v>1.0156496858480626E-2</v>
      </c>
      <c r="U16" s="112">
        <f t="shared" si="20"/>
        <v>97491.224100106847</v>
      </c>
      <c r="V16" s="112">
        <f t="shared" si="21"/>
        <v>485194.0171084695</v>
      </c>
      <c r="W16" s="113">
        <f>SUM(V16:V$24)</f>
        <v>3570675.9038832728</v>
      </c>
      <c r="X16" s="114">
        <f t="shared" si="0"/>
        <v>484636.46525019879</v>
      </c>
      <c r="Y16" s="112">
        <f>SUM(X16:X$24)</f>
        <v>3439959.7595276609</v>
      </c>
      <c r="Z16" s="112">
        <f t="shared" si="1"/>
        <v>557.55185827071318</v>
      </c>
      <c r="AA16" s="113">
        <f>SUM(Z16:Z$24)</f>
        <v>130716.14435561182</v>
      </c>
      <c r="AB16" s="106">
        <f t="shared" si="2"/>
        <v>36.625613606172365</v>
      </c>
      <c r="AC16" s="107">
        <f t="shared" si="3"/>
        <v>35.284814518232011</v>
      </c>
      <c r="AD16" s="115">
        <f t="shared" si="16"/>
        <v>96.339176450781991</v>
      </c>
      <c r="AE16" s="107">
        <f t="shared" si="4"/>
        <v>1.3407990879403529</v>
      </c>
      <c r="AF16" s="116">
        <f t="shared" si="17"/>
        <v>3.6608235492180077</v>
      </c>
      <c r="AH16" s="117">
        <f t="shared" si="25"/>
        <v>4.2544475336656212E-6</v>
      </c>
      <c r="AI16" s="118">
        <f t="shared" si="18"/>
        <v>2.9310808562081601E-7</v>
      </c>
      <c r="AJ16" s="118">
        <f t="shared" si="22"/>
        <v>47457103.540647984</v>
      </c>
      <c r="AK16" s="118">
        <f>SUM(AJ16:AJ$24)/U16/U16</f>
        <v>4.7380918077658409E-2</v>
      </c>
      <c r="AL16" s="118">
        <f t="shared" si="23"/>
        <v>43855806.222692564</v>
      </c>
      <c r="AM16" s="118">
        <f>SUM(AL16:AL$24)/U16/U16</f>
        <v>4.1396912283829412E-2</v>
      </c>
      <c r="AN16" s="118">
        <f t="shared" si="24"/>
        <v>142850.54705843402</v>
      </c>
      <c r="AO16" s="119">
        <f>SUM(AN16:AN$24)/U16/U16</f>
        <v>1.6628953198539571E-3</v>
      </c>
      <c r="AP16" s="106">
        <f t="shared" si="5"/>
        <v>36.198977303348599</v>
      </c>
      <c r="AQ16" s="107">
        <f t="shared" si="6"/>
        <v>37.052249908996131</v>
      </c>
      <c r="AR16" s="107">
        <f t="shared" si="7"/>
        <v>34.886028387292683</v>
      </c>
      <c r="AS16" s="107">
        <f t="shared" si="8"/>
        <v>35.683600649171339</v>
      </c>
      <c r="AT16" s="107">
        <f t="shared" si="9"/>
        <v>1.2608730054594071</v>
      </c>
      <c r="AU16" s="120">
        <f t="shared" si="10"/>
        <v>1.4207251704212986</v>
      </c>
    </row>
    <row r="17" spans="1:47" ht="14.45" customHeight="1" x14ac:dyDescent="0.25">
      <c r="A17" s="75"/>
      <c r="B17" s="99" t="s">
        <v>78</v>
      </c>
      <c r="C17" s="100">
        <v>10324</v>
      </c>
      <c r="D17" s="101">
        <v>35</v>
      </c>
      <c r="E17" s="101">
        <v>3472</v>
      </c>
      <c r="F17" s="102">
        <v>4.5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3.3901588531576906E-3</v>
      </c>
      <c r="R17" s="109">
        <f t="shared" si="14"/>
        <v>3.4771040503853538E-3</v>
      </c>
      <c r="S17" s="110">
        <f t="shared" si="15"/>
        <v>1.2960829493087558E-3</v>
      </c>
      <c r="T17" s="111">
        <f t="shared" si="19"/>
        <v>1.7247949893714712E-2</v>
      </c>
      <c r="U17" s="112">
        <f t="shared" si="20"/>
        <v>96501.054788804686</v>
      </c>
      <c r="V17" s="112">
        <f t="shared" si="21"/>
        <v>478687.24477872829</v>
      </c>
      <c r="W17" s="113">
        <f>SUM(V17:V$24)</f>
        <v>3085481.886774803</v>
      </c>
      <c r="X17" s="114">
        <f t="shared" si="0"/>
        <v>478066.82640271902</v>
      </c>
      <c r="Y17" s="112">
        <f>SUM(X17:X$24)</f>
        <v>2955323.2942774622</v>
      </c>
      <c r="Z17" s="112">
        <f t="shared" si="1"/>
        <v>620.41837600929648</v>
      </c>
      <c r="AA17" s="113">
        <f>SUM(Z17:Z$24)</f>
        <v>130158.5924973411</v>
      </c>
      <c r="AB17" s="106">
        <f t="shared" si="2"/>
        <v>31.973556076951368</v>
      </c>
      <c r="AC17" s="107">
        <f t="shared" si="3"/>
        <v>30.624777115082022</v>
      </c>
      <c r="AD17" s="115">
        <f t="shared" si="16"/>
        <v>95.781579757274372</v>
      </c>
      <c r="AE17" s="107">
        <f t="shared" si="4"/>
        <v>1.3487789618693484</v>
      </c>
      <c r="AF17" s="116">
        <f t="shared" si="17"/>
        <v>4.2184202427256334</v>
      </c>
      <c r="AH17" s="117">
        <f t="shared" si="25"/>
        <v>8.3531614942244174E-6</v>
      </c>
      <c r="AI17" s="118">
        <f t="shared" si="18"/>
        <v>3.7281195803492711E-7</v>
      </c>
      <c r="AJ17" s="118">
        <f t="shared" si="22"/>
        <v>68991610.427284122</v>
      </c>
      <c r="AK17" s="118">
        <f>SUM(AJ17:AJ$24)/U17/U17</f>
        <v>4.3262139922256533E-2</v>
      </c>
      <c r="AL17" s="118">
        <f t="shared" si="23"/>
        <v>62880428.893927634</v>
      </c>
      <c r="AM17" s="118">
        <f>SUM(AL17:AL$24)/U17/U17</f>
        <v>3.7541422244852934E-2</v>
      </c>
      <c r="AN17" s="118">
        <f t="shared" si="24"/>
        <v>231189.59282145757</v>
      </c>
      <c r="AO17" s="119">
        <f>SUM(AN17:AN$24)/U17/U17</f>
        <v>1.6818556328989812E-3</v>
      </c>
      <c r="AP17" s="106">
        <f t="shared" si="5"/>
        <v>31.565884840873398</v>
      </c>
      <c r="AQ17" s="107">
        <f t="shared" si="6"/>
        <v>32.381227313029342</v>
      </c>
      <c r="AR17" s="107">
        <f t="shared" si="7"/>
        <v>30.245015179527883</v>
      </c>
      <c r="AS17" s="107">
        <f t="shared" si="8"/>
        <v>31.004539050636161</v>
      </c>
      <c r="AT17" s="107">
        <f t="shared" si="9"/>
        <v>1.2683985127579835</v>
      </c>
      <c r="AU17" s="120">
        <f t="shared" si="10"/>
        <v>1.4291594109807133</v>
      </c>
    </row>
    <row r="18" spans="1:47" ht="14.45" customHeight="1" x14ac:dyDescent="0.25">
      <c r="A18" s="75"/>
      <c r="B18" s="99" t="s">
        <v>79</v>
      </c>
      <c r="C18" s="100">
        <v>10404</v>
      </c>
      <c r="D18" s="101">
        <v>66</v>
      </c>
      <c r="E18" s="101">
        <v>3410</v>
      </c>
      <c r="F18" s="102">
        <v>9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6.3437139561707033E-3</v>
      </c>
      <c r="R18" s="109">
        <f t="shared" si="14"/>
        <v>6.2971200773976792E-3</v>
      </c>
      <c r="S18" s="110">
        <f t="shared" si="15"/>
        <v>2.6392961876832845E-3</v>
      </c>
      <c r="T18" s="111">
        <f t="shared" si="19"/>
        <v>3.1031226669795818E-2</v>
      </c>
      <c r="U18" s="112">
        <f t="shared" si="20"/>
        <v>94836.609431116769</v>
      </c>
      <c r="V18" s="112">
        <f t="shared" si="21"/>
        <v>467340.03602930327</v>
      </c>
      <c r="W18" s="113">
        <f>SUM(V18:V$24)</f>
        <v>2606794.6419960749</v>
      </c>
      <c r="X18" s="114">
        <f t="shared" si="0"/>
        <v>466106.58725385932</v>
      </c>
      <c r="Y18" s="112">
        <f>SUM(X18:X$24)</f>
        <v>2477256.467874743</v>
      </c>
      <c r="Z18" s="112">
        <f t="shared" si="1"/>
        <v>1233.448775443909</v>
      </c>
      <c r="AA18" s="113">
        <f>SUM(Z18:Z$24)</f>
        <v>129538.1741213318</v>
      </c>
      <c r="AB18" s="106">
        <f t="shared" si="2"/>
        <v>27.487218887654176</v>
      </c>
      <c r="AC18" s="107">
        <f t="shared" si="3"/>
        <v>26.12130993225842</v>
      </c>
      <c r="AD18" s="115">
        <f t="shared" si="16"/>
        <v>95.030748796455171</v>
      </c>
      <c r="AE18" s="107">
        <f t="shared" si="4"/>
        <v>1.3659089553957537</v>
      </c>
      <c r="AF18" s="116">
        <f t="shared" si="17"/>
        <v>4.9692512035448182</v>
      </c>
      <c r="AH18" s="117">
        <f t="shared" si="25"/>
        <v>1.4137210779212428E-5</v>
      </c>
      <c r="AI18" s="118">
        <f t="shared" si="18"/>
        <v>7.7194437047418322E-7</v>
      </c>
      <c r="AJ18" s="118">
        <f t="shared" si="22"/>
        <v>83375156.12407434</v>
      </c>
      <c r="AK18" s="118">
        <f>SUM(AJ18:AJ$24)/U18/U18</f>
        <v>3.7123160913432977E-2</v>
      </c>
      <c r="AL18" s="118">
        <f t="shared" si="23"/>
        <v>74661771.024359897</v>
      </c>
      <c r="AM18" s="118">
        <f>SUM(AL18:AL$24)/U18/U18</f>
        <v>3.1879350808616889E-2</v>
      </c>
      <c r="AN18" s="118">
        <f t="shared" si="24"/>
        <v>418654.79040416132</v>
      </c>
      <c r="AO18" s="119">
        <f>SUM(AN18:AN$24)/U18/U18</f>
        <v>1.7157041309468156E-3</v>
      </c>
      <c r="AP18" s="106">
        <f t="shared" si="5"/>
        <v>27.109578403906678</v>
      </c>
      <c r="AQ18" s="107">
        <f t="shared" si="6"/>
        <v>27.864859371401675</v>
      </c>
      <c r="AR18" s="107">
        <f t="shared" si="7"/>
        <v>25.771356058060142</v>
      </c>
      <c r="AS18" s="107">
        <f t="shared" si="8"/>
        <v>26.471263806456697</v>
      </c>
      <c r="AT18" s="107">
        <f t="shared" si="9"/>
        <v>1.2847236797021571</v>
      </c>
      <c r="AU18" s="120">
        <f t="shared" si="10"/>
        <v>1.4470942310893504</v>
      </c>
    </row>
    <row r="19" spans="1:47" ht="14.45" customHeight="1" x14ac:dyDescent="0.25">
      <c r="A19" s="75"/>
      <c r="B19" s="99" t="s">
        <v>80</v>
      </c>
      <c r="C19" s="100">
        <v>11323</v>
      </c>
      <c r="D19" s="101">
        <v>105</v>
      </c>
      <c r="E19" s="101">
        <v>3761</v>
      </c>
      <c r="F19" s="102">
        <v>27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9.2731608231034178E-3</v>
      </c>
      <c r="R19" s="109">
        <f t="shared" si="14"/>
        <v>9.2704283058092484E-3</v>
      </c>
      <c r="S19" s="110">
        <f t="shared" si="15"/>
        <v>7.1789417708056366E-3</v>
      </c>
      <c r="T19" s="111">
        <f t="shared" si="19"/>
        <v>4.5376902139704973E-2</v>
      </c>
      <c r="U19" s="112">
        <f t="shared" si="20"/>
        <v>91893.713107264892</v>
      </c>
      <c r="V19" s="112">
        <f t="shared" si="21"/>
        <v>449801.44275636919</v>
      </c>
      <c r="W19" s="113">
        <f>SUM(V19:V$24)</f>
        <v>2139454.6059667715</v>
      </c>
      <c r="X19" s="114">
        <f t="shared" si="0"/>
        <v>446572.34439039684</v>
      </c>
      <c r="Y19" s="112">
        <f>SUM(X19:X$24)</f>
        <v>2011149.8806208838</v>
      </c>
      <c r="Z19" s="112">
        <f t="shared" si="1"/>
        <v>3229.0983659723393</v>
      </c>
      <c r="AA19" s="113">
        <f>SUM(Z19:Z$24)</f>
        <v>128304.72534588788</v>
      </c>
      <c r="AB19" s="106">
        <f t="shared" si="2"/>
        <v>23.281838698469475</v>
      </c>
      <c r="AC19" s="107">
        <f t="shared" si="3"/>
        <v>21.885609065261367</v>
      </c>
      <c r="AD19" s="115">
        <f t="shared" si="16"/>
        <v>94.002923689614377</v>
      </c>
      <c r="AE19" s="107">
        <f t="shared" si="4"/>
        <v>1.3962296332081114</v>
      </c>
      <c r="AF19" s="116">
        <f t="shared" si="17"/>
        <v>5.9970763103856486</v>
      </c>
      <c r="AH19" s="117">
        <f t="shared" si="25"/>
        <v>1.8720279393348982E-5</v>
      </c>
      <c r="AI19" s="118">
        <f t="shared" si="18"/>
        <v>1.8950823094541392E-6</v>
      </c>
      <c r="AJ19" s="118">
        <f t="shared" si="22"/>
        <v>73614252.159435734</v>
      </c>
      <c r="AK19" s="118">
        <f>SUM(AJ19:AJ$24)/U19/U19</f>
        <v>2.9665611057376518E-2</v>
      </c>
      <c r="AL19" s="118">
        <f t="shared" si="23"/>
        <v>64485376.469730191</v>
      </c>
      <c r="AM19" s="118">
        <f>SUM(AL19:AL$24)/U19/U19</f>
        <v>2.5112403847117541E-2</v>
      </c>
      <c r="AN19" s="118">
        <f t="shared" si="24"/>
        <v>712323.36058431026</v>
      </c>
      <c r="AO19" s="119">
        <f>SUM(AN19:AN$24)/U19/U19</f>
        <v>1.7777771321083749E-3</v>
      </c>
      <c r="AP19" s="106">
        <f t="shared" si="5"/>
        <v>22.944254025479101</v>
      </c>
      <c r="AQ19" s="107">
        <f t="shared" si="6"/>
        <v>23.619423371459849</v>
      </c>
      <c r="AR19" s="107">
        <f t="shared" si="7"/>
        <v>21.575009949649157</v>
      </c>
      <c r="AS19" s="107">
        <f t="shared" si="8"/>
        <v>22.196208180873576</v>
      </c>
      <c r="AT19" s="107">
        <f t="shared" si="9"/>
        <v>1.3135887920295057</v>
      </c>
      <c r="AU19" s="120">
        <f t="shared" si="10"/>
        <v>1.4788704743867171</v>
      </c>
    </row>
    <row r="20" spans="1:47" ht="14.45" customHeight="1" x14ac:dyDescent="0.25">
      <c r="A20" s="75"/>
      <c r="B20" s="99" t="s">
        <v>81</v>
      </c>
      <c r="C20" s="100">
        <v>13022</v>
      </c>
      <c r="D20" s="101">
        <v>188</v>
      </c>
      <c r="E20" s="101">
        <v>4341</v>
      </c>
      <c r="F20" s="102">
        <v>68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1.44371064352634E-2</v>
      </c>
      <c r="R20" s="109">
        <f t="shared" si="14"/>
        <v>1.4163107751932091E-2</v>
      </c>
      <c r="S20" s="110">
        <f t="shared" si="15"/>
        <v>1.56645934116563E-2</v>
      </c>
      <c r="T20" s="111">
        <f t="shared" si="19"/>
        <v>6.8567381057906426E-2</v>
      </c>
      <c r="U20" s="112">
        <f t="shared" si="20"/>
        <v>87723.861080342409</v>
      </c>
      <c r="V20" s="112">
        <f t="shared" si="21"/>
        <v>424694.60205484467</v>
      </c>
      <c r="W20" s="113">
        <f>SUM(V20:V$24)</f>
        <v>1689653.1632104022</v>
      </c>
      <c r="X20" s="114">
        <f t="shared" si="0"/>
        <v>418041.93378953036</v>
      </c>
      <c r="Y20" s="112">
        <f>SUM(X20:X$24)</f>
        <v>1564577.5362304868</v>
      </c>
      <c r="Z20" s="112">
        <f t="shared" si="1"/>
        <v>6652.6682653143143</v>
      </c>
      <c r="AA20" s="113">
        <f>SUM(Z20:Z$24)</f>
        <v>125075.62697991554</v>
      </c>
      <c r="AB20" s="106">
        <f t="shared" si="2"/>
        <v>19.261044172040304</v>
      </c>
      <c r="AC20" s="107">
        <f t="shared" si="3"/>
        <v>17.835256188707419</v>
      </c>
      <c r="AD20" s="115">
        <f t="shared" si="16"/>
        <v>92.597556131444918</v>
      </c>
      <c r="AE20" s="107">
        <f t="shared" si="4"/>
        <v>1.4257879833328848</v>
      </c>
      <c r="AF20" s="116">
        <f t="shared" si="17"/>
        <v>7.4024438685550891</v>
      </c>
      <c r="AH20" s="117">
        <f t="shared" si="25"/>
        <v>2.329317649210003E-5</v>
      </c>
      <c r="AI20" s="118">
        <f t="shared" si="18"/>
        <v>3.5519958361906923E-6</v>
      </c>
      <c r="AJ20" s="118">
        <f t="shared" si="22"/>
        <v>56770537.105806492</v>
      </c>
      <c r="AK20" s="118">
        <f>SUM(AJ20:AJ$24)/U20/U20</f>
        <v>2.2986967332187615E-2</v>
      </c>
      <c r="AL20" s="118">
        <f t="shared" si="23"/>
        <v>48328662.473878339</v>
      </c>
      <c r="AM20" s="118">
        <f>SUM(AL20:AL$24)/U20/U20</f>
        <v>1.9176874724930432E-2</v>
      </c>
      <c r="AN20" s="118">
        <f t="shared" si="24"/>
        <v>1036263.7268683673</v>
      </c>
      <c r="AO20" s="119">
        <f>SUM(AN20:AN$24)/U20/U20</f>
        <v>1.8582391946086712E-3</v>
      </c>
      <c r="AP20" s="106">
        <f t="shared" si="5"/>
        <v>18.963879682736263</v>
      </c>
      <c r="AQ20" s="107">
        <f t="shared" si="6"/>
        <v>19.558208661344345</v>
      </c>
      <c r="AR20" s="107">
        <f t="shared" si="7"/>
        <v>17.563834225809622</v>
      </c>
      <c r="AS20" s="107">
        <f t="shared" si="8"/>
        <v>18.106678151605216</v>
      </c>
      <c r="AT20" s="107">
        <f t="shared" si="9"/>
        <v>1.3412976780309824</v>
      </c>
      <c r="AU20" s="120">
        <f t="shared" si="10"/>
        <v>1.5102782886347872</v>
      </c>
    </row>
    <row r="21" spans="1:47" ht="14.45" customHeight="1" x14ac:dyDescent="0.25">
      <c r="A21" s="75"/>
      <c r="B21" s="99" t="s">
        <v>82</v>
      </c>
      <c r="C21" s="100">
        <v>14633</v>
      </c>
      <c r="D21" s="101">
        <v>332</v>
      </c>
      <c r="E21" s="101">
        <v>5004</v>
      </c>
      <c r="F21" s="102">
        <v>162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2.2688443928107701E-2</v>
      </c>
      <c r="R21" s="109">
        <f t="shared" si="14"/>
        <v>2.2901627981509149E-2</v>
      </c>
      <c r="S21" s="110">
        <f t="shared" si="15"/>
        <v>3.237410071942446E-2</v>
      </c>
      <c r="T21" s="111">
        <f t="shared" si="19"/>
        <v>0.10865769189920867</v>
      </c>
      <c r="U21" s="112">
        <f t="shared" si="20"/>
        <v>81708.865669775725</v>
      </c>
      <c r="V21" s="112">
        <f t="shared" si="21"/>
        <v>387670.98821746145</v>
      </c>
      <c r="W21" s="113">
        <f>SUM(V21:V$24)</f>
        <v>1264958.5611555576</v>
      </c>
      <c r="X21" s="114">
        <f t="shared" si="0"/>
        <v>375120.48859891051</v>
      </c>
      <c r="Y21" s="112">
        <f>SUM(X21:X$24)</f>
        <v>1146535.6024409563</v>
      </c>
      <c r="Z21" s="112">
        <f t="shared" si="1"/>
        <v>12550.49961855091</v>
      </c>
      <c r="AA21" s="113">
        <f>SUM(Z21:Z$24)</f>
        <v>118422.95871460123</v>
      </c>
      <c r="AB21" s="106">
        <f t="shared" si="2"/>
        <v>15.481288973804325</v>
      </c>
      <c r="AC21" s="107">
        <f t="shared" si="3"/>
        <v>14.031960828763067</v>
      </c>
      <c r="AD21" s="115">
        <f t="shared" si="16"/>
        <v>90.638194613551576</v>
      </c>
      <c r="AE21" s="107">
        <f t="shared" si="4"/>
        <v>1.4493281450412563</v>
      </c>
      <c r="AF21" s="116">
        <f t="shared" si="17"/>
        <v>9.3618053864484043</v>
      </c>
      <c r="AH21" s="117">
        <f t="shared" si="25"/>
        <v>3.1697673555537434E-5</v>
      </c>
      <c r="AI21" s="118">
        <f t="shared" si="18"/>
        <v>6.2601955080002042E-6</v>
      </c>
      <c r="AJ21" s="118">
        <f t="shared" si="22"/>
        <v>43862008.255728513</v>
      </c>
      <c r="AK21" s="118">
        <f>SUM(AJ21:AJ$24)/U21/U21</f>
        <v>1.799266314293755E-2</v>
      </c>
      <c r="AL21" s="118">
        <f t="shared" si="23"/>
        <v>35976507.414668672</v>
      </c>
      <c r="AM21" s="118">
        <f>SUM(AL21:AL$24)/U21/U21</f>
        <v>1.4865410065889302E-2</v>
      </c>
      <c r="AN21" s="118">
        <f t="shared" si="24"/>
        <v>1436095.9514797505</v>
      </c>
      <c r="AO21" s="119">
        <f>SUM(AN21:AN$24)/U21/U21</f>
        <v>1.9866833558700894E-3</v>
      </c>
      <c r="AP21" s="106">
        <f t="shared" si="5"/>
        <v>15.21838097710223</v>
      </c>
      <c r="AQ21" s="107">
        <f t="shared" si="6"/>
        <v>15.744196970506421</v>
      </c>
      <c r="AR21" s="107">
        <f t="shared" si="7"/>
        <v>13.792990204398647</v>
      </c>
      <c r="AS21" s="107">
        <f t="shared" si="8"/>
        <v>14.270931453127487</v>
      </c>
      <c r="AT21" s="107">
        <f t="shared" si="9"/>
        <v>1.36196658152554</v>
      </c>
      <c r="AU21" s="120">
        <f t="shared" si="10"/>
        <v>1.5366897085569726</v>
      </c>
    </row>
    <row r="22" spans="1:47" ht="14.45" customHeight="1" x14ac:dyDescent="0.25">
      <c r="A22" s="75"/>
      <c r="B22" s="99" t="s">
        <v>83</v>
      </c>
      <c r="C22" s="100">
        <v>8934</v>
      </c>
      <c r="D22" s="101">
        <v>307</v>
      </c>
      <c r="E22" s="101">
        <v>2888</v>
      </c>
      <c r="F22" s="102">
        <v>147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3.4363107230803672E-2</v>
      </c>
      <c r="R22" s="109">
        <f t="shared" si="14"/>
        <v>3.3538084691762018E-2</v>
      </c>
      <c r="S22" s="110">
        <f t="shared" si="15"/>
        <v>5.0900277008310249E-2</v>
      </c>
      <c r="T22" s="111">
        <f t="shared" si="19"/>
        <v>0.15544356450551322</v>
      </c>
      <c r="U22" s="112">
        <f t="shared" si="20"/>
        <v>72830.568918395409</v>
      </c>
      <c r="V22" s="112">
        <f t="shared" si="21"/>
        <v>337557.83437509835</v>
      </c>
      <c r="W22" s="113">
        <f>SUM(V22:V$24)</f>
        <v>877287.57293809613</v>
      </c>
      <c r="X22" s="114">
        <f t="shared" si="0"/>
        <v>320376.04709908052</v>
      </c>
      <c r="Y22" s="112">
        <f>SUM(X22:X$24)</f>
        <v>771415.11384204577</v>
      </c>
      <c r="Z22" s="112">
        <f t="shared" si="1"/>
        <v>17181.787276017818</v>
      </c>
      <c r="AA22" s="113">
        <f>SUM(Z22:Z$24)</f>
        <v>105872.45909605033</v>
      </c>
      <c r="AB22" s="106">
        <f t="shared" si="2"/>
        <v>12.04559549604881</v>
      </c>
      <c r="AC22" s="107">
        <f t="shared" si="3"/>
        <v>10.591913880370679</v>
      </c>
      <c r="AD22" s="115">
        <f t="shared" si="16"/>
        <v>87.93184101064189</v>
      </c>
      <c r="AE22" s="107">
        <f t="shared" si="4"/>
        <v>1.4536816156781285</v>
      </c>
      <c r="AF22" s="116">
        <f t="shared" si="17"/>
        <v>12.068158989358096</v>
      </c>
      <c r="AH22" s="117">
        <f t="shared" si="25"/>
        <v>6.6471548073843316E-5</v>
      </c>
      <c r="AI22" s="118">
        <f t="shared" si="18"/>
        <v>1.672764501689319E-5</v>
      </c>
      <c r="AJ22" s="118">
        <f t="shared" si="22"/>
        <v>43629211.922577381</v>
      </c>
      <c r="AK22" s="118">
        <f>SUM(AJ22:AJ$24)/U22/U22</f>
        <v>1.4377622658334352E-2</v>
      </c>
      <c r="AL22" s="118">
        <f t="shared" si="23"/>
        <v>34146355.984404087</v>
      </c>
      <c r="AM22" s="118">
        <f>SUM(AL22:AL$24)/U22/U22</f>
        <v>1.1928077920101187E-2</v>
      </c>
      <c r="AN22" s="118">
        <f t="shared" si="24"/>
        <v>2765708.9254484163</v>
      </c>
      <c r="AO22" s="119">
        <f>SUM(AN22:AN$24)/U22/U22</f>
        <v>2.2298311621607066E-3</v>
      </c>
      <c r="AP22" s="106">
        <f t="shared" si="5"/>
        <v>11.810578315391188</v>
      </c>
      <c r="AQ22" s="107">
        <f t="shared" si="6"/>
        <v>12.280612676706431</v>
      </c>
      <c r="AR22" s="107">
        <f t="shared" si="7"/>
        <v>10.377851029465015</v>
      </c>
      <c r="AS22" s="107">
        <f t="shared" si="8"/>
        <v>10.805976731276344</v>
      </c>
      <c r="AT22" s="107">
        <f t="shared" si="9"/>
        <v>1.3611282829852613</v>
      </c>
      <c r="AU22" s="120">
        <f t="shared" si="10"/>
        <v>1.5462349483709956</v>
      </c>
    </row>
    <row r="23" spans="1:47" ht="14.45" customHeight="1" x14ac:dyDescent="0.25">
      <c r="A23" s="75"/>
      <c r="B23" s="99" t="s">
        <v>84</v>
      </c>
      <c r="C23" s="100">
        <v>7186</v>
      </c>
      <c r="D23" s="101">
        <v>439</v>
      </c>
      <c r="E23" s="101">
        <v>2396</v>
      </c>
      <c r="F23" s="102">
        <v>235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6.1091010297801278E-2</v>
      </c>
      <c r="R23" s="109">
        <f t="shared" si="14"/>
        <v>6.2032012966171307E-2</v>
      </c>
      <c r="S23" s="110">
        <f t="shared" si="15"/>
        <v>9.8080133555926541E-2</v>
      </c>
      <c r="T23" s="111">
        <f>5*R23/(1+5*(1-O23)*R23)</f>
        <v>0.27035644062941327</v>
      </c>
      <c r="U23" s="112">
        <f t="shared" si="20"/>
        <v>61509.525680755585</v>
      </c>
      <c r="V23" s="112">
        <f>5*U23*((1-T23)+O23*T23)</f>
        <v>268079.2647648133</v>
      </c>
      <c r="W23" s="113">
        <f>SUM(V23:V$24)</f>
        <v>539729.7385629979</v>
      </c>
      <c r="X23" s="114">
        <f t="shared" si="0"/>
        <v>241786.01467310582</v>
      </c>
      <c r="Y23" s="112">
        <f>SUM(X23:X$24)</f>
        <v>451039.06674296531</v>
      </c>
      <c r="Z23" s="112">
        <f t="shared" si="1"/>
        <v>26293.250091707479</v>
      </c>
      <c r="AA23" s="113">
        <f>SUM(Z23:Z$24)</f>
        <v>88690.671820032498</v>
      </c>
      <c r="AB23" s="106">
        <f t="shared" si="2"/>
        <v>8.7747341991268595</v>
      </c>
      <c r="AC23" s="107">
        <f t="shared" si="3"/>
        <v>7.3328327889233158</v>
      </c>
      <c r="AD23" s="115">
        <f t="shared" si="16"/>
        <v>83.567577347846935</v>
      </c>
      <c r="AE23" s="107">
        <f t="shared" si="4"/>
        <v>1.4419014102035426</v>
      </c>
      <c r="AF23" s="116">
        <f t="shared" si="17"/>
        <v>16.432422652153051</v>
      </c>
      <c r="AH23" s="117">
        <f>IF(D23=0,0,T23*T23*(1-T23)/D23)</f>
        <v>1.2148416507615029E-4</v>
      </c>
      <c r="AI23" s="118">
        <f t="shared" si="18"/>
        <v>3.6920042135884035E-5</v>
      </c>
      <c r="AJ23" s="118">
        <f t="shared" si="22"/>
        <v>32633893.601484798</v>
      </c>
      <c r="AK23" s="118">
        <f>SUM(AJ23:AJ$24)/U23/U23</f>
        <v>8.6254971722470822E-3</v>
      </c>
      <c r="AL23" s="118">
        <f t="shared" si="23"/>
        <v>23925858.568426479</v>
      </c>
      <c r="AM23" s="118">
        <f>SUM(AL23:AL$24)/U23/U23</f>
        <v>7.6977010429711262E-3</v>
      </c>
      <c r="AN23" s="118">
        <f t="shared" si="24"/>
        <v>3864175.1757291891</v>
      </c>
      <c r="AO23" s="119">
        <f>SUM(AN23:AN$24)/U23/U23</f>
        <v>2.3951773696588635E-3</v>
      </c>
      <c r="AP23" s="106">
        <f t="shared" si="5"/>
        <v>8.5927020318132108</v>
      </c>
      <c r="AQ23" s="107">
        <f t="shared" si="6"/>
        <v>8.9567663664405082</v>
      </c>
      <c r="AR23" s="107">
        <f t="shared" si="7"/>
        <v>7.1608691639130306</v>
      </c>
      <c r="AS23" s="107">
        <f t="shared" si="8"/>
        <v>7.504796413933601</v>
      </c>
      <c r="AT23" s="107">
        <f t="shared" si="9"/>
        <v>1.3459779334979858</v>
      </c>
      <c r="AU23" s="120">
        <f t="shared" si="10"/>
        <v>1.5378248869090994</v>
      </c>
    </row>
    <row r="24" spans="1:47" ht="14.45" customHeight="1" x14ac:dyDescent="0.25">
      <c r="A24" s="51"/>
      <c r="B24" s="121" t="s">
        <v>85</v>
      </c>
      <c r="C24" s="122">
        <v>7508</v>
      </c>
      <c r="D24" s="123">
        <v>1108</v>
      </c>
      <c r="E24" s="123">
        <v>2512</v>
      </c>
      <c r="F24" s="124">
        <v>577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0.14757591901971231</v>
      </c>
      <c r="R24" s="131">
        <f t="shared" si="14"/>
        <v>0.16521240926031086</v>
      </c>
      <c r="S24" s="132">
        <f t="shared" si="15"/>
        <v>0.22969745222929935</v>
      </c>
      <c r="T24" s="128">
        <v>1</v>
      </c>
      <c r="U24" s="133">
        <f>U23*(1-T23)</f>
        <v>44880.029252903019</v>
      </c>
      <c r="V24" s="133">
        <f>U24/R24</f>
        <v>271650.47379818454</v>
      </c>
      <c r="W24" s="134">
        <f>SUM(V24:V$24)</f>
        <v>271650.47379818454</v>
      </c>
      <c r="X24" s="128">
        <f t="shared" si="0"/>
        <v>209253.05206985949</v>
      </c>
      <c r="Y24" s="133">
        <f>SUM(X24:X$24)</f>
        <v>209253.05206985949</v>
      </c>
      <c r="Z24" s="133">
        <f t="shared" si="1"/>
        <v>62397.421728325025</v>
      </c>
      <c r="AA24" s="134">
        <f>SUM(Z24:Z$24)</f>
        <v>62397.421728325025</v>
      </c>
      <c r="AB24" s="135">
        <f t="shared" si="2"/>
        <v>6.0528140983912815</v>
      </c>
      <c r="AC24" s="129">
        <f t="shared" si="3"/>
        <v>4.6624981211732202</v>
      </c>
      <c r="AD24" s="136">
        <f t="shared" si="16"/>
        <v>77.030254777070056</v>
      </c>
      <c r="AE24" s="129">
        <f t="shared" si="4"/>
        <v>1.3903159772180611</v>
      </c>
      <c r="AF24" s="137">
        <f t="shared" si="17"/>
        <v>22.969745222929937</v>
      </c>
      <c r="AH24" s="138">
        <f>0</f>
        <v>0</v>
      </c>
      <c r="AI24" s="139">
        <f t="shared" si="18"/>
        <v>7.0436517782113098E-5</v>
      </c>
      <c r="AJ24" s="139">
        <v>0</v>
      </c>
      <c r="AK24" s="139">
        <f>(1-R24)/R24/R24/D24</f>
        <v>2.760265741091425E-2</v>
      </c>
      <c r="AL24" s="139">
        <f>V24*V24*AI24</f>
        <v>5197790.9784801686</v>
      </c>
      <c r="AM24" s="139">
        <f>(1-S24)*(1-S24)*(1-R24)/R24/R24/D24+AI24/R24/R24</f>
        <v>1.8959030439083577E-2</v>
      </c>
      <c r="AN24" s="139">
        <f>V24*V24*AI24</f>
        <v>5197790.9784801686</v>
      </c>
      <c r="AO24" s="140">
        <f>S24*S24*(1-R24)/R24/R24/D24+AI24/R24/R24</f>
        <v>4.0368931922597122E-3</v>
      </c>
      <c r="AP24" s="135">
        <f t="shared" si="5"/>
        <v>5.7271787675228882</v>
      </c>
      <c r="AQ24" s="129">
        <f t="shared" si="6"/>
        <v>6.3784494292596747</v>
      </c>
      <c r="AR24" s="129">
        <f t="shared" si="7"/>
        <v>4.3926222027685142</v>
      </c>
      <c r="AS24" s="129">
        <f t="shared" si="8"/>
        <v>4.9323740395779261</v>
      </c>
      <c r="AT24" s="129">
        <f t="shared" si="9"/>
        <v>1.2657843391200063</v>
      </c>
      <c r="AU24" s="141">
        <f t="shared" si="10"/>
        <v>1.5148476153161159</v>
      </c>
    </row>
    <row r="25" spans="1:47" ht="14.45" customHeight="1" x14ac:dyDescent="0.15">
      <c r="A25" s="75" t="s">
        <v>86</v>
      </c>
      <c r="B25" s="76" t="s">
        <v>68</v>
      </c>
      <c r="C25" s="142">
        <v>6145</v>
      </c>
      <c r="D25" s="78">
        <v>3</v>
      </c>
      <c r="E25" s="78">
        <v>2061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4.8820179007323027E-4</v>
      </c>
      <c r="R25" s="148">
        <f t="shared" si="14"/>
        <v>5.0916005982505066E-4</v>
      </c>
      <c r="S25" s="149">
        <f t="shared" si="15"/>
        <v>0</v>
      </c>
      <c r="T25" s="150">
        <f>5*R25/(1+5*(1-O25)*R25)</f>
        <v>2.5403665868364927E-3</v>
      </c>
      <c r="U25" s="151">
        <v>100000</v>
      </c>
      <c r="V25" s="151">
        <f>5*U25*((1-T25)+O25*T25)</f>
        <v>498932.80861609062</v>
      </c>
      <c r="W25" s="152">
        <f>SUM(V25:V$42)</f>
        <v>8663449.1487787925</v>
      </c>
      <c r="X25" s="153">
        <f t="shared" si="0"/>
        <v>498932.80861609062</v>
      </c>
      <c r="Y25" s="151">
        <f>SUM(X25:X$42)</f>
        <v>8388054.0055867201</v>
      </c>
      <c r="Z25" s="151">
        <f t="shared" si="1"/>
        <v>0</v>
      </c>
      <c r="AA25" s="152">
        <f>SUM(Z25:Z$42)</f>
        <v>275395.14319207415</v>
      </c>
      <c r="AB25" s="146">
        <f t="shared" si="2"/>
        <v>86.634491487787926</v>
      </c>
      <c r="AC25" s="147">
        <f t="shared" si="3"/>
        <v>83.880540055867201</v>
      </c>
      <c r="AD25" s="93">
        <f t="shared" si="16"/>
        <v>96.821183590246008</v>
      </c>
      <c r="AE25" s="147">
        <f t="shared" si="4"/>
        <v>2.7539514319207417</v>
      </c>
      <c r="AF25" s="94">
        <f t="shared" si="17"/>
        <v>3.1788164097540079</v>
      </c>
      <c r="AH25" s="95">
        <f>IF(D25=0,0,T25*T25*(1-T25)/D25)</f>
        <v>2.1456894117587728E-6</v>
      </c>
      <c r="AI25" s="96">
        <f t="shared" si="18"/>
        <v>0</v>
      </c>
      <c r="AJ25" s="96">
        <f>U25*U25*((1-O25)*5+AB26)^2*AH25</f>
        <v>158894671.83675787</v>
      </c>
      <c r="AK25" s="96">
        <f>SUM(AJ25:AJ$42)/U25/U25</f>
        <v>8.1288909462083087E-2</v>
      </c>
      <c r="AL25" s="96">
        <f>U25*U25*((1-O25)*5*(1-S25)+AC26)^2*AH25+V25*V25*AI25</f>
        <v>148862254.70366067</v>
      </c>
      <c r="AM25" s="96">
        <f>SUM(AL25:AL$42)/U25/U25</f>
        <v>7.0631560735719925E-2</v>
      </c>
      <c r="AN25" s="96">
        <f>U25*U25*((1-O25)*5*S25+AE26)^2*AH25+V25*V25*AI25</f>
        <v>163564.38825487418</v>
      </c>
      <c r="AO25" s="97">
        <f>SUM(AN25:AN$42)/U25/U25</f>
        <v>2.8711334124198124E-3</v>
      </c>
      <c r="AP25" s="146">
        <f t="shared" si="5"/>
        <v>86.075671772146521</v>
      </c>
      <c r="AQ25" s="147">
        <f t="shared" si="6"/>
        <v>87.193311203429332</v>
      </c>
      <c r="AR25" s="147">
        <f t="shared" si="7"/>
        <v>83.359638718066705</v>
      </c>
      <c r="AS25" s="147">
        <f t="shared" si="8"/>
        <v>84.401441393667696</v>
      </c>
      <c r="AT25" s="147">
        <f t="shared" si="9"/>
        <v>2.6489288337946624</v>
      </c>
      <c r="AU25" s="154">
        <f t="shared" si="10"/>
        <v>2.8589740300468209</v>
      </c>
    </row>
    <row r="26" spans="1:47" ht="14.45" customHeight="1" x14ac:dyDescent="0.15">
      <c r="A26" s="155"/>
      <c r="B26" s="99" t="s">
        <v>69</v>
      </c>
      <c r="C26" s="142">
        <v>6945</v>
      </c>
      <c r="D26" s="101">
        <v>1</v>
      </c>
      <c r="E26" s="101">
        <v>2299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1.4398848092152627E-4</v>
      </c>
      <c r="R26" s="109">
        <f t="shared" si="14"/>
        <v>1.4374932035617611E-4</v>
      </c>
      <c r="S26" s="110">
        <f t="shared" si="15"/>
        <v>0</v>
      </c>
      <c r="T26" s="111">
        <f>5*R26/(1+5*(1-O26)*R26)</f>
        <v>7.1848102165888896E-4</v>
      </c>
      <c r="U26" s="112">
        <f>U25*(1-T25)</f>
        <v>99745.963341316339</v>
      </c>
      <c r="V26" s="112">
        <f>5*U26*((1-T26)+O26*T26)</f>
        <v>498545.53378234449</v>
      </c>
      <c r="W26" s="113">
        <f>SUM(V26:V$42)</f>
        <v>8164516.3401627028</v>
      </c>
      <c r="X26" s="114">
        <f t="shared" si="0"/>
        <v>498545.53378234449</v>
      </c>
      <c r="Y26" s="112">
        <f>SUM(X26:X$42)</f>
        <v>7889121.1969706295</v>
      </c>
      <c r="Z26" s="112">
        <f t="shared" si="1"/>
        <v>0</v>
      </c>
      <c r="AA26" s="113">
        <f>SUM(Z26:Z$42)</f>
        <v>275395.14319207415</v>
      </c>
      <c r="AB26" s="106">
        <f t="shared" si="2"/>
        <v>81.853100282613966</v>
      </c>
      <c r="AC26" s="107">
        <f t="shared" si="3"/>
        <v>79.092134986708103</v>
      </c>
      <c r="AD26" s="115">
        <f t="shared" si="16"/>
        <v>96.626926425055274</v>
      </c>
      <c r="AE26" s="107">
        <f t="shared" si="4"/>
        <v>2.7609652959058764</v>
      </c>
      <c r="AF26" s="116">
        <f t="shared" si="17"/>
        <v>3.373073574944748</v>
      </c>
      <c r="AH26" s="117">
        <f>IF(D26=0,0,T26*T26*(1-T26)/D26)</f>
        <v>5.1584408781886417E-7</v>
      </c>
      <c r="AI26" s="118">
        <f t="shared" si="18"/>
        <v>0</v>
      </c>
      <c r="AJ26" s="118">
        <f>U26*U26*((1-O26)*5+AB27)^2*AH26</f>
        <v>32422216.320903379</v>
      </c>
      <c r="AK26" s="118">
        <f>SUM(AJ26:AJ$42)/U26/U26</f>
        <v>6.5732989855191118E-2</v>
      </c>
      <c r="AL26" s="118">
        <f>U26*U26*((1-O26)*5*(1-S26)+AC27)^2*AH26+V26*V26*AI26</f>
        <v>30207265.309116125</v>
      </c>
      <c r="AM26" s="118">
        <f>SUM(AL26:AL$42)/U26/U26</f>
        <v>5.6029645358024183E-2</v>
      </c>
      <c r="AN26" s="118">
        <f>U26*U26*((1-O26)*5*S26+AE27)^2*AH26+V26*V26*AI26</f>
        <v>39179.176202162838</v>
      </c>
      <c r="AO26" s="119">
        <f>SUM(AN26:AN$42)/U26/U26</f>
        <v>2.8693367910580135E-3</v>
      </c>
      <c r="AP26" s="106">
        <f t="shared" si="5"/>
        <v>81.350586746649313</v>
      </c>
      <c r="AQ26" s="107">
        <f t="shared" si="6"/>
        <v>82.355613818578618</v>
      </c>
      <c r="AR26" s="107">
        <f t="shared" si="7"/>
        <v>78.62819157894441</v>
      </c>
      <c r="AS26" s="107">
        <f t="shared" si="8"/>
        <v>79.556078394471797</v>
      </c>
      <c r="AT26" s="107">
        <f t="shared" si="9"/>
        <v>2.6559755620433294</v>
      </c>
      <c r="AU26" s="120">
        <f t="shared" si="10"/>
        <v>2.8659550297684233</v>
      </c>
    </row>
    <row r="27" spans="1:47" ht="14.45" customHeight="1" x14ac:dyDescent="0.15">
      <c r="A27" s="155"/>
      <c r="B27" s="99" t="s">
        <v>70</v>
      </c>
      <c r="C27" s="142">
        <v>7595</v>
      </c>
      <c r="D27" s="101">
        <v>0</v>
      </c>
      <c r="E27" s="101">
        <v>2548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99674.297759668523</v>
      </c>
      <c r="V27" s="112">
        <f t="shared" ref="V27:V40" si="30">5*U27*((1-T27)+O27*T27)</f>
        <v>498371.48879834265</v>
      </c>
      <c r="W27" s="113">
        <f>SUM(V27:V$42)</f>
        <v>7665970.8063803585</v>
      </c>
      <c r="X27" s="114">
        <f t="shared" si="0"/>
        <v>498371.48879834265</v>
      </c>
      <c r="Y27" s="112">
        <f>SUM(X27:X$42)</f>
        <v>7390575.6631882852</v>
      </c>
      <c r="Z27" s="112">
        <f t="shared" si="1"/>
        <v>0</v>
      </c>
      <c r="AA27" s="113">
        <f>SUM(Z27:Z$42)</f>
        <v>275395.14319207415</v>
      </c>
      <c r="AB27" s="106">
        <f t="shared" si="2"/>
        <v>76.910206328860241</v>
      </c>
      <c r="AC27" s="107">
        <f t="shared" si="3"/>
        <v>74.147255905511415</v>
      </c>
      <c r="AD27" s="115">
        <f t="shared" si="16"/>
        <v>96.407563371323263</v>
      </c>
      <c r="AE27" s="107">
        <f t="shared" si="4"/>
        <v>2.7629504233488364</v>
      </c>
      <c r="AF27" s="116">
        <f t="shared" si="17"/>
        <v>3.5924366286767464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6.2564102319922099E-2</v>
      </c>
      <c r="AL27" s="118">
        <f t="shared" ref="AL27:AL40" si="33">U27*U27*((1-O27)*5*(1-S27)+AC28)^2*AH27+V27*V27*AI27</f>
        <v>0</v>
      </c>
      <c r="AM27" s="118">
        <f>SUM(AL27:AL$42)/U27/U27</f>
        <v>5.3069744453494362E-2</v>
      </c>
      <c r="AN27" s="118">
        <f t="shared" ref="AN27:AN40" si="34">U27*U27*((1-O27)*5*S27+AE28)^2*AH27+V27*V27*AI27</f>
        <v>0</v>
      </c>
      <c r="AO27" s="119">
        <f>SUM(AN27:AN$42)/U27/U27</f>
        <v>2.8695208026198842E-3</v>
      </c>
      <c r="AP27" s="106">
        <f t="shared" si="5"/>
        <v>76.419955112163933</v>
      </c>
      <c r="AQ27" s="107">
        <f t="shared" si="6"/>
        <v>77.400457545556549</v>
      </c>
      <c r="AR27" s="107">
        <f t="shared" si="7"/>
        <v>73.695733225801362</v>
      </c>
      <c r="AS27" s="107">
        <f t="shared" si="8"/>
        <v>74.598778585221467</v>
      </c>
      <c r="AT27" s="107">
        <f t="shared" si="9"/>
        <v>2.6579573230262699</v>
      </c>
      <c r="AU27" s="120">
        <f t="shared" si="10"/>
        <v>2.867943523671403</v>
      </c>
    </row>
    <row r="28" spans="1:47" ht="14.45" customHeight="1" x14ac:dyDescent="0.15">
      <c r="A28" s="155"/>
      <c r="B28" s="99" t="s">
        <v>71</v>
      </c>
      <c r="C28" s="142">
        <v>7468</v>
      </c>
      <c r="D28" s="101">
        <v>2</v>
      </c>
      <c r="E28" s="101">
        <v>2511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2.6780931976432779E-4</v>
      </c>
      <c r="R28" s="109">
        <f t="shared" si="14"/>
        <v>2.701071955254409E-4</v>
      </c>
      <c r="S28" s="110">
        <f t="shared" si="15"/>
        <v>0</v>
      </c>
      <c r="T28" s="111">
        <f t="shared" si="28"/>
        <v>1.3497156998017366E-3</v>
      </c>
      <c r="U28" s="112">
        <f t="shared" si="29"/>
        <v>99674.297759668523</v>
      </c>
      <c r="V28" s="112">
        <f t="shared" si="30"/>
        <v>498068.79187809856</v>
      </c>
      <c r="W28" s="113">
        <f>SUM(V28:V$42)</f>
        <v>7167599.3175820159</v>
      </c>
      <c r="X28" s="114">
        <f t="shared" si="0"/>
        <v>498068.79187809856</v>
      </c>
      <c r="Y28" s="112">
        <f>SUM(X28:X$42)</f>
        <v>6892204.1743899425</v>
      </c>
      <c r="Z28" s="112">
        <f t="shared" si="1"/>
        <v>0</v>
      </c>
      <c r="AA28" s="113">
        <f>SUM(Z28:Z$42)</f>
        <v>275395.14319207415</v>
      </c>
      <c r="AB28" s="106">
        <f t="shared" si="2"/>
        <v>71.910206328860241</v>
      </c>
      <c r="AC28" s="107">
        <f t="shared" si="3"/>
        <v>69.147255905511415</v>
      </c>
      <c r="AD28" s="115">
        <f t="shared" si="16"/>
        <v>96.157777088396486</v>
      </c>
      <c r="AE28" s="107">
        <f t="shared" si="4"/>
        <v>2.7629504233488364</v>
      </c>
      <c r="AF28" s="116">
        <f t="shared" si="17"/>
        <v>3.8422229116035251</v>
      </c>
      <c r="AH28" s="117">
        <f t="shared" si="31"/>
        <v>9.0963682468765036E-7</v>
      </c>
      <c r="AI28" s="118">
        <f t="shared" si="18"/>
        <v>0</v>
      </c>
      <c r="AJ28" s="118">
        <f t="shared" si="32"/>
        <v>43343113.312278338</v>
      </c>
      <c r="AK28" s="118">
        <f>SUM(AJ28:AJ$42)/U28/U28</f>
        <v>6.2564102319922099E-2</v>
      </c>
      <c r="AL28" s="118">
        <f t="shared" si="33"/>
        <v>39949174.058615878</v>
      </c>
      <c r="AM28" s="118">
        <f>SUM(AL28:AL$42)/U28/U28</f>
        <v>5.3069744453494362E-2</v>
      </c>
      <c r="AN28" s="118">
        <f t="shared" si="34"/>
        <v>69175.726243046069</v>
      </c>
      <c r="AO28" s="119">
        <f>SUM(AN28:AN$42)/U28/U28</f>
        <v>2.8695208026198842E-3</v>
      </c>
      <c r="AP28" s="106">
        <f t="shared" si="5"/>
        <v>71.419955112163933</v>
      </c>
      <c r="AQ28" s="107">
        <f t="shared" si="6"/>
        <v>72.400457545556549</v>
      </c>
      <c r="AR28" s="107">
        <f t="shared" si="7"/>
        <v>68.695733225801362</v>
      </c>
      <c r="AS28" s="107">
        <f t="shared" si="8"/>
        <v>69.598778585221467</v>
      </c>
      <c r="AT28" s="107">
        <f t="shared" si="9"/>
        <v>2.6579573230262699</v>
      </c>
      <c r="AU28" s="120">
        <f t="shared" si="10"/>
        <v>2.867943523671403</v>
      </c>
    </row>
    <row r="29" spans="1:47" ht="14.45" customHeight="1" x14ac:dyDescent="0.15">
      <c r="A29" s="155"/>
      <c r="B29" s="99" t="s">
        <v>72</v>
      </c>
      <c r="C29" s="142">
        <v>5807</v>
      </c>
      <c r="D29" s="101">
        <v>1</v>
      </c>
      <c r="E29" s="101">
        <v>1894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1.7220595832615808E-4</v>
      </c>
      <c r="R29" s="109">
        <f t="shared" si="14"/>
        <v>1.7050775014542291E-4</v>
      </c>
      <c r="S29" s="110">
        <f t="shared" si="15"/>
        <v>0</v>
      </c>
      <c r="T29" s="111">
        <f t="shared" si="28"/>
        <v>8.5218178440571706E-4</v>
      </c>
      <c r="U29" s="112">
        <f t="shared" si="29"/>
        <v>99539.765795115585</v>
      </c>
      <c r="V29" s="112">
        <f t="shared" si="30"/>
        <v>497490.43760334805</v>
      </c>
      <c r="W29" s="113">
        <f>SUM(V29:V$42)</f>
        <v>6669530.5257039173</v>
      </c>
      <c r="X29" s="114">
        <f t="shared" si="0"/>
        <v>497490.43760334805</v>
      </c>
      <c r="Y29" s="112">
        <f>SUM(X29:X$42)</f>
        <v>6394135.3825118439</v>
      </c>
      <c r="Z29" s="112">
        <f t="shared" si="1"/>
        <v>0</v>
      </c>
      <c r="AA29" s="113">
        <f>SUM(Z29:Z$42)</f>
        <v>275395.14319207415</v>
      </c>
      <c r="AB29" s="106">
        <f t="shared" si="2"/>
        <v>67.003679106819746</v>
      </c>
      <c r="AC29" s="107">
        <f t="shared" si="3"/>
        <v>64.23699444574747</v>
      </c>
      <c r="AD29" s="115">
        <f t="shared" si="16"/>
        <v>95.870846649089941</v>
      </c>
      <c r="AE29" s="107">
        <f t="shared" si="4"/>
        <v>2.7666846610722864</v>
      </c>
      <c r="AF29" s="116">
        <f t="shared" si="17"/>
        <v>4.129153350910082</v>
      </c>
      <c r="AH29" s="117">
        <f t="shared" si="31"/>
        <v>7.255949275063598E-7</v>
      </c>
      <c r="AI29" s="118">
        <f t="shared" si="18"/>
        <v>0</v>
      </c>
      <c r="AJ29" s="118">
        <f t="shared" si="32"/>
        <v>29923582.975422978</v>
      </c>
      <c r="AK29" s="118">
        <f>SUM(AJ29:AJ$42)/U29/U29</f>
        <v>5.8358847943724222E-2</v>
      </c>
      <c r="AL29" s="118">
        <f t="shared" si="33"/>
        <v>27410025.209750071</v>
      </c>
      <c r="AM29" s="118">
        <f>SUM(AL29:AL$42)/U29/U29</f>
        <v>4.9181348366488256E-2</v>
      </c>
      <c r="AN29" s="118">
        <f t="shared" si="34"/>
        <v>55124.835056598291</v>
      </c>
      <c r="AO29" s="119">
        <f>SUM(AN29:AN$42)/U29/U29</f>
        <v>2.8703008989613464E-3</v>
      </c>
      <c r="AP29" s="106">
        <f t="shared" si="5"/>
        <v>66.530190616716126</v>
      </c>
      <c r="AQ29" s="107">
        <f t="shared" si="6"/>
        <v>67.477167596923366</v>
      </c>
      <c r="AR29" s="107">
        <f t="shared" si="7"/>
        <v>63.802327828804437</v>
      </c>
      <c r="AS29" s="107">
        <f t="shared" si="8"/>
        <v>64.671661062690504</v>
      </c>
      <c r="AT29" s="107">
        <f t="shared" si="9"/>
        <v>2.6616772902193317</v>
      </c>
      <c r="AU29" s="120">
        <f t="shared" si="10"/>
        <v>2.871692031925241</v>
      </c>
    </row>
    <row r="30" spans="1:47" ht="14.45" customHeight="1" x14ac:dyDescent="0.15">
      <c r="A30" s="155"/>
      <c r="B30" s="99" t="s">
        <v>73</v>
      </c>
      <c r="C30" s="142">
        <v>6078</v>
      </c>
      <c r="D30" s="101">
        <v>2</v>
      </c>
      <c r="E30" s="101">
        <v>2071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3.2905561039815728E-4</v>
      </c>
      <c r="R30" s="109">
        <f t="shared" si="14"/>
        <v>3.274740553060705E-4</v>
      </c>
      <c r="S30" s="110">
        <f t="shared" si="15"/>
        <v>0</v>
      </c>
      <c r="T30" s="111">
        <f t="shared" si="28"/>
        <v>1.6360804504749796E-3</v>
      </c>
      <c r="U30" s="112">
        <f t="shared" si="29"/>
        <v>99454.939819880979</v>
      </c>
      <c r="V30" s="112">
        <f t="shared" si="30"/>
        <v>496882.97471502487</v>
      </c>
      <c r="W30" s="113">
        <f>SUM(V30:V$42)</f>
        <v>6172040.0881005693</v>
      </c>
      <c r="X30" s="114">
        <f t="shared" si="0"/>
        <v>496882.97471502487</v>
      </c>
      <c r="Y30" s="112">
        <f>SUM(X30:X$42)</f>
        <v>5896644.9449084951</v>
      </c>
      <c r="Z30" s="112">
        <f t="shared" si="1"/>
        <v>0</v>
      </c>
      <c r="AA30" s="113">
        <f>SUM(Z30:Z$42)</f>
        <v>275395.14319207415</v>
      </c>
      <c r="AB30" s="106">
        <f t="shared" si="2"/>
        <v>62.058657913609061</v>
      </c>
      <c r="AC30" s="107">
        <f t="shared" si="3"/>
        <v>59.289613523347178</v>
      </c>
      <c r="AD30" s="115">
        <f t="shared" si="16"/>
        <v>95.538020828428756</v>
      </c>
      <c r="AE30" s="107">
        <f t="shared" si="4"/>
        <v>2.7690443902618784</v>
      </c>
      <c r="AF30" s="116">
        <f t="shared" si="17"/>
        <v>4.4619791715712322</v>
      </c>
      <c r="AH30" s="117">
        <f t="shared" si="31"/>
        <v>1.3361899234812612E-6</v>
      </c>
      <c r="AI30" s="118">
        <f t="shared" si="18"/>
        <v>0</v>
      </c>
      <c r="AJ30" s="118">
        <f t="shared" si="32"/>
        <v>46890143.575639233</v>
      </c>
      <c r="AK30" s="118">
        <f>SUM(AJ30:AJ$42)/U30/U30</f>
        <v>5.5433192669116123E-2</v>
      </c>
      <c r="AL30" s="118">
        <f t="shared" si="33"/>
        <v>42624925.753094196</v>
      </c>
      <c r="AM30" s="118">
        <f>SUM(AL30:AL$42)/U30/U30</f>
        <v>4.6494149702347595E-2</v>
      </c>
      <c r="AN30" s="118">
        <f t="shared" si="34"/>
        <v>101672.3803219652</v>
      </c>
      <c r="AO30" s="119">
        <f>SUM(AN30:AN$42)/U30/U30</f>
        <v>2.8696261245963798E-3</v>
      </c>
      <c r="AP30" s="106">
        <f t="shared" si="5"/>
        <v>61.597190522607619</v>
      </c>
      <c r="AQ30" s="107">
        <f t="shared" si="6"/>
        <v>62.520125304610502</v>
      </c>
      <c r="AR30" s="107">
        <f t="shared" si="7"/>
        <v>58.866988482091294</v>
      </c>
      <c r="AS30" s="107">
        <f t="shared" si="8"/>
        <v>59.712238564603062</v>
      </c>
      <c r="AT30" s="107">
        <f t="shared" si="9"/>
        <v>2.664049363140355</v>
      </c>
      <c r="AU30" s="120">
        <f t="shared" si="10"/>
        <v>2.8740394173834019</v>
      </c>
    </row>
    <row r="31" spans="1:47" ht="14.45" customHeight="1" x14ac:dyDescent="0.15">
      <c r="A31" s="155"/>
      <c r="B31" s="99" t="s">
        <v>74</v>
      </c>
      <c r="C31" s="142">
        <v>7170</v>
      </c>
      <c r="D31" s="101">
        <v>3</v>
      </c>
      <c r="E31" s="101">
        <v>2352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4.1841004184100416E-4</v>
      </c>
      <c r="R31" s="109">
        <f t="shared" si="14"/>
        <v>4.1254940494488297E-4</v>
      </c>
      <c r="S31" s="110">
        <f t="shared" si="15"/>
        <v>0</v>
      </c>
      <c r="T31" s="111">
        <f t="shared" si="28"/>
        <v>2.0607427124097336E-3</v>
      </c>
      <c r="U31" s="112">
        <f t="shared" si="29"/>
        <v>99292.223537138503</v>
      </c>
      <c r="V31" s="112">
        <f t="shared" si="30"/>
        <v>495978.72061033093</v>
      </c>
      <c r="W31" s="113">
        <f>SUM(V31:V$42)</f>
        <v>5675157.1133855442</v>
      </c>
      <c r="X31" s="114">
        <f t="shared" si="0"/>
        <v>495978.72061033093</v>
      </c>
      <c r="Y31" s="112">
        <f>SUM(X31:X$42)</f>
        <v>5399761.9701934699</v>
      </c>
      <c r="Z31" s="112">
        <f t="shared" si="1"/>
        <v>0</v>
      </c>
      <c r="AA31" s="113">
        <f>SUM(Z31:Z$42)</f>
        <v>275395.14319207415</v>
      </c>
      <c r="AB31" s="106">
        <f t="shared" si="2"/>
        <v>57.156108617739349</v>
      </c>
      <c r="AC31" s="107">
        <f t="shared" si="3"/>
        <v>54.382526423872299</v>
      </c>
      <c r="AD31" s="115">
        <f t="shared" si="16"/>
        <v>95.147356492694783</v>
      </c>
      <c r="AE31" s="107">
        <f t="shared" si="4"/>
        <v>2.7735821938670502</v>
      </c>
      <c r="AF31" s="116">
        <f t="shared" si="17"/>
        <v>4.8526435073052241</v>
      </c>
      <c r="AH31" s="117">
        <f t="shared" si="31"/>
        <v>1.4126364173390829E-6</v>
      </c>
      <c r="AI31" s="118">
        <f t="shared" si="18"/>
        <v>0</v>
      </c>
      <c r="AJ31" s="118">
        <f t="shared" si="32"/>
        <v>41558869.637461364</v>
      </c>
      <c r="AK31" s="118">
        <f>SUM(AJ31:AJ$42)/U31/U31</f>
        <v>5.0858923879768432E-2</v>
      </c>
      <c r="AL31" s="118">
        <f t="shared" si="33"/>
        <v>37437532.786269344</v>
      </c>
      <c r="AM31" s="118">
        <f>SUM(AL31:AL$42)/U31/U31</f>
        <v>4.232318311984018E-2</v>
      </c>
      <c r="AN31" s="118">
        <f t="shared" si="34"/>
        <v>107580.79194935436</v>
      </c>
      <c r="AO31" s="119">
        <f>SUM(AN31:AN$42)/U31/U31</f>
        <v>2.8687263940766236E-3</v>
      </c>
      <c r="AP31" s="106">
        <f t="shared" si="5"/>
        <v>56.714090923549946</v>
      </c>
      <c r="AQ31" s="107">
        <f t="shared" si="6"/>
        <v>57.598126311928752</v>
      </c>
      <c r="AR31" s="107">
        <f t="shared" si="7"/>
        <v>53.979303482717931</v>
      </c>
      <c r="AS31" s="107">
        <f t="shared" si="8"/>
        <v>54.785749365026668</v>
      </c>
      <c r="AT31" s="107">
        <f t="shared" si="9"/>
        <v>2.6686036278857759</v>
      </c>
      <c r="AU31" s="120">
        <f t="shared" si="10"/>
        <v>2.8785607598483245</v>
      </c>
    </row>
    <row r="32" spans="1:47" ht="14.45" customHeight="1" x14ac:dyDescent="0.15">
      <c r="A32" s="155"/>
      <c r="B32" s="99" t="s">
        <v>75</v>
      </c>
      <c r="C32" s="142">
        <v>8974</v>
      </c>
      <c r="D32" s="101">
        <v>6</v>
      </c>
      <c r="E32" s="101">
        <v>2994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6.6859817249832851E-4</v>
      </c>
      <c r="R32" s="109">
        <f t="shared" si="14"/>
        <v>6.7007670086324247E-4</v>
      </c>
      <c r="S32" s="110">
        <f t="shared" si="15"/>
        <v>0</v>
      </c>
      <c r="T32" s="111">
        <f t="shared" si="28"/>
        <v>3.3451258137519313E-3</v>
      </c>
      <c r="U32" s="112">
        <f t="shared" si="29"/>
        <v>99087.607811085385</v>
      </c>
      <c r="V32" s="112">
        <f t="shared" si="30"/>
        <v>494660.55794027349</v>
      </c>
      <c r="W32" s="113">
        <f>SUM(V32:V$42)</f>
        <v>5179178.3927752143</v>
      </c>
      <c r="X32" s="114">
        <f t="shared" si="0"/>
        <v>494660.55794027349</v>
      </c>
      <c r="Y32" s="112">
        <f>SUM(X32:X$42)</f>
        <v>4903783.2495831391</v>
      </c>
      <c r="Z32" s="112">
        <f t="shared" si="1"/>
        <v>0</v>
      </c>
      <c r="AA32" s="113">
        <f>SUM(Z32:Z$42)</f>
        <v>275395.14319207415</v>
      </c>
      <c r="AB32" s="106">
        <f t="shared" si="2"/>
        <v>52.268679274703366</v>
      </c>
      <c r="AC32" s="107">
        <f t="shared" si="3"/>
        <v>49.489369638758504</v>
      </c>
      <c r="AD32" s="115">
        <f t="shared" si="16"/>
        <v>94.682648051354207</v>
      </c>
      <c r="AE32" s="107">
        <f t="shared" si="4"/>
        <v>2.7793096359448537</v>
      </c>
      <c r="AF32" s="116">
        <f t="shared" si="17"/>
        <v>5.3173519486457828</v>
      </c>
      <c r="AH32" s="117">
        <f t="shared" si="31"/>
        <v>1.8587391996410043E-6</v>
      </c>
      <c r="AI32" s="118">
        <f t="shared" si="18"/>
        <v>0</v>
      </c>
      <c r="AJ32" s="118">
        <f t="shared" si="32"/>
        <v>45225285.432609916</v>
      </c>
      <c r="AK32" s="118">
        <f>SUM(AJ32:AJ$42)/U32/U32</f>
        <v>4.6836414326160813E-2</v>
      </c>
      <c r="AL32" s="118">
        <f t="shared" si="33"/>
        <v>40300316.018189043</v>
      </c>
      <c r="AM32" s="118">
        <f>SUM(AL32:AL$42)/U32/U32</f>
        <v>3.8685143018505716E-2</v>
      </c>
      <c r="AN32" s="118">
        <f t="shared" si="34"/>
        <v>141919.28735555077</v>
      </c>
      <c r="AO32" s="119">
        <f>SUM(AN32:AN$42)/U32/U32</f>
        <v>2.8696293455941612E-3</v>
      </c>
      <c r="AP32" s="106">
        <f t="shared" si="5"/>
        <v>51.844501518007689</v>
      </c>
      <c r="AQ32" s="107">
        <f t="shared" si="6"/>
        <v>52.692857031399043</v>
      </c>
      <c r="AR32" s="107">
        <f t="shared" si="7"/>
        <v>49.103866272469837</v>
      </c>
      <c r="AS32" s="107">
        <f t="shared" si="8"/>
        <v>49.874873005047171</v>
      </c>
      <c r="AT32" s="107">
        <f t="shared" si="9"/>
        <v>2.6743145498977698</v>
      </c>
      <c r="AU32" s="120">
        <f t="shared" si="10"/>
        <v>2.8843047219919375</v>
      </c>
    </row>
    <row r="33" spans="1:47" ht="14.45" customHeight="1" x14ac:dyDescent="0.15">
      <c r="A33" s="155"/>
      <c r="B33" s="99" t="s">
        <v>76</v>
      </c>
      <c r="C33" s="142">
        <v>9948</v>
      </c>
      <c r="D33" s="101">
        <v>15</v>
      </c>
      <c r="E33" s="101">
        <v>3307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1.5078407720144752E-3</v>
      </c>
      <c r="R33" s="109">
        <f t="shared" si="14"/>
        <v>1.4730742028480164E-3</v>
      </c>
      <c r="S33" s="110">
        <f t="shared" si="15"/>
        <v>0</v>
      </c>
      <c r="T33" s="111">
        <f t="shared" si="28"/>
        <v>7.3403561212178146E-3</v>
      </c>
      <c r="U33" s="112">
        <f t="shared" si="29"/>
        <v>98756.147296373601</v>
      </c>
      <c r="V33" s="112">
        <f t="shared" si="30"/>
        <v>492103.71678039338</v>
      </c>
      <c r="W33" s="113">
        <f>SUM(V33:V$42)</f>
        <v>4684517.8348349398</v>
      </c>
      <c r="X33" s="114">
        <f t="shared" si="0"/>
        <v>492103.71678039338</v>
      </c>
      <c r="Y33" s="112">
        <f>SUM(X33:X$42)</f>
        <v>4409122.6916428655</v>
      </c>
      <c r="Z33" s="112">
        <f t="shared" si="1"/>
        <v>0</v>
      </c>
      <c r="AA33" s="113">
        <f>SUM(Z33:Z$42)</f>
        <v>275395.14319207415</v>
      </c>
      <c r="AB33" s="106">
        <f t="shared" si="2"/>
        <v>47.435202395820468</v>
      </c>
      <c r="AC33" s="107">
        <f t="shared" si="3"/>
        <v>44.646564414980695</v>
      </c>
      <c r="AD33" s="115">
        <f t="shared" si="16"/>
        <v>94.121163524147875</v>
      </c>
      <c r="AE33" s="107">
        <f t="shared" si="4"/>
        <v>2.7886379808397694</v>
      </c>
      <c r="AF33" s="116">
        <f t="shared" si="17"/>
        <v>5.8788364758521139</v>
      </c>
      <c r="AH33" s="117">
        <f t="shared" si="31"/>
        <v>3.5656882347182881E-6</v>
      </c>
      <c r="AI33" s="118">
        <f t="shared" si="18"/>
        <v>0</v>
      </c>
      <c r="AJ33" s="118">
        <f t="shared" si="32"/>
        <v>70669253.244947881</v>
      </c>
      <c r="AK33" s="118">
        <f>SUM(AJ33:AJ$42)/U33/U33</f>
        <v>4.2514170816172515E-2</v>
      </c>
      <c r="AL33" s="118">
        <f t="shared" si="33"/>
        <v>62135788.705588147</v>
      </c>
      <c r="AM33" s="118">
        <f>SUM(AL33:AL$42)/U33/U33</f>
        <v>3.4813071850234481E-2</v>
      </c>
      <c r="AN33" s="118">
        <f t="shared" si="34"/>
        <v>274444.91559045599</v>
      </c>
      <c r="AO33" s="119">
        <f>SUM(AN33:AN$42)/U33/U33</f>
        <v>2.8743729714844901E-3</v>
      </c>
      <c r="AP33" s="106">
        <f t="shared" si="5"/>
        <v>47.031070686340243</v>
      </c>
      <c r="AQ33" s="107">
        <f t="shared" si="6"/>
        <v>47.839334105300694</v>
      </c>
      <c r="AR33" s="107">
        <f t="shared" si="7"/>
        <v>44.28086249152409</v>
      </c>
      <c r="AS33" s="107">
        <f t="shared" si="8"/>
        <v>45.0122663384373</v>
      </c>
      <c r="AT33" s="107">
        <f t="shared" si="9"/>
        <v>2.6835561498352858</v>
      </c>
      <c r="AU33" s="120">
        <f t="shared" si="10"/>
        <v>2.8937198118442531</v>
      </c>
    </row>
    <row r="34" spans="1:47" ht="14.45" customHeight="1" x14ac:dyDescent="0.15">
      <c r="A34" s="155"/>
      <c r="B34" s="99" t="s">
        <v>77</v>
      </c>
      <c r="C34" s="142">
        <v>11622</v>
      </c>
      <c r="D34" s="101">
        <v>15</v>
      </c>
      <c r="E34" s="101">
        <v>3862</v>
      </c>
      <c r="F34" s="156">
        <v>2.7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1.2906556530717604E-3</v>
      </c>
      <c r="R34" s="109">
        <f t="shared" si="14"/>
        <v>1.2877482944348717E-3</v>
      </c>
      <c r="S34" s="110">
        <f t="shared" si="15"/>
        <v>6.9911962713619887E-4</v>
      </c>
      <c r="T34" s="111">
        <f t="shared" si="28"/>
        <v>6.4197702690459938E-3</v>
      </c>
      <c r="U34" s="112">
        <f t="shared" si="29"/>
        <v>98031.242006058776</v>
      </c>
      <c r="V34" s="112">
        <f t="shared" si="30"/>
        <v>488712.00652168901</v>
      </c>
      <c r="W34" s="113">
        <f>SUM(V34:V$42)</f>
        <v>4192414.1180545464</v>
      </c>
      <c r="X34" s="114">
        <f t="shared" si="0"/>
        <v>488370.33836591255</v>
      </c>
      <c r="Y34" s="112">
        <f>SUM(X34:X$42)</f>
        <v>3917018.9748624726</v>
      </c>
      <c r="Z34" s="112">
        <f t="shared" si="1"/>
        <v>341.66815577642683</v>
      </c>
      <c r="AA34" s="113">
        <f>SUM(Z34:Z$42)</f>
        <v>275395.14319207415</v>
      </c>
      <c r="AB34" s="106">
        <f t="shared" si="2"/>
        <v>42.766102237034154</v>
      </c>
      <c r="AC34" s="107">
        <f t="shared" si="3"/>
        <v>39.956843295124052</v>
      </c>
      <c r="AD34" s="115">
        <f t="shared" si="16"/>
        <v>93.431108296146363</v>
      </c>
      <c r="AE34" s="107">
        <f t="shared" si="4"/>
        <v>2.8092589419101053</v>
      </c>
      <c r="AF34" s="116">
        <f t="shared" si="17"/>
        <v>6.5688917038536463</v>
      </c>
      <c r="AH34" s="117">
        <f t="shared" si="31"/>
        <v>2.7299246282906063E-6</v>
      </c>
      <c r="AI34" s="118">
        <f t="shared" si="18"/>
        <v>1.8089872058082645E-7</v>
      </c>
      <c r="AJ34" s="118">
        <f t="shared" si="32"/>
        <v>42649621.950914308</v>
      </c>
      <c r="AK34" s="118">
        <f>SUM(AJ34:AJ$42)/U34/U34</f>
        <v>3.5791623878846032E-2</v>
      </c>
      <c r="AL34" s="118">
        <f t="shared" si="33"/>
        <v>36924716.149536066</v>
      </c>
      <c r="AM34" s="118">
        <f>SUM(AL34:AL$42)/U34/U34</f>
        <v>2.8864176258312432E-2</v>
      </c>
      <c r="AN34" s="118">
        <f t="shared" si="34"/>
        <v>252651.89372072933</v>
      </c>
      <c r="AO34" s="119">
        <f>SUM(AN34:AN$42)/U34/U34</f>
        <v>2.8884821300028457E-3</v>
      </c>
      <c r="AP34" s="106">
        <f t="shared" si="5"/>
        <v>42.395296219967314</v>
      </c>
      <c r="AQ34" s="107">
        <f t="shared" si="6"/>
        <v>43.136908254100994</v>
      </c>
      <c r="AR34" s="107">
        <f t="shared" si="7"/>
        <v>39.62384987249542</v>
      </c>
      <c r="AS34" s="107">
        <f t="shared" si="8"/>
        <v>40.289836717752685</v>
      </c>
      <c r="AT34" s="107">
        <f t="shared" si="9"/>
        <v>2.7039195240712974</v>
      </c>
      <c r="AU34" s="120">
        <f t="shared" si="10"/>
        <v>2.9145983597489131</v>
      </c>
    </row>
    <row r="35" spans="1:47" ht="14.45" customHeight="1" x14ac:dyDescent="0.15">
      <c r="A35" s="155"/>
      <c r="B35" s="99" t="s">
        <v>78</v>
      </c>
      <c r="C35" s="142">
        <v>10786</v>
      </c>
      <c r="D35" s="101">
        <v>25</v>
      </c>
      <c r="E35" s="101">
        <v>3681</v>
      </c>
      <c r="F35" s="156">
        <v>2.7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2.3178193955127016E-3</v>
      </c>
      <c r="R35" s="109">
        <f t="shared" si="14"/>
        <v>2.3661031495319606E-3</v>
      </c>
      <c r="S35" s="110">
        <f t="shared" si="15"/>
        <v>7.3349633251833745E-4</v>
      </c>
      <c r="T35" s="111">
        <f t="shared" si="28"/>
        <v>1.1765392003826839E-2</v>
      </c>
      <c r="U35" s="112">
        <f t="shared" si="29"/>
        <v>97401.903953190631</v>
      </c>
      <c r="V35" s="112">
        <f t="shared" si="30"/>
        <v>484328.66595653858</v>
      </c>
      <c r="W35" s="113">
        <f>SUM(V35:V$42)</f>
        <v>3703702.1115328576</v>
      </c>
      <c r="X35" s="114">
        <f t="shared" si="0"/>
        <v>483973.41265632596</v>
      </c>
      <c r="Y35" s="112">
        <f>SUM(X35:X$42)</f>
        <v>3428648.6364965602</v>
      </c>
      <c r="Z35" s="112">
        <f t="shared" si="1"/>
        <v>355.25330021261999</v>
      </c>
      <c r="AA35" s="113">
        <f>SUM(Z35:Z$42)</f>
        <v>275053.47503629769</v>
      </c>
      <c r="AB35" s="106">
        <f t="shared" si="2"/>
        <v>38.024945727064853</v>
      </c>
      <c r="AC35" s="107">
        <f t="shared" si="3"/>
        <v>35.2010432788285</v>
      </c>
      <c r="AD35" s="115">
        <f t="shared" si="16"/>
        <v>92.573552981493421</v>
      </c>
      <c r="AE35" s="107">
        <f t="shared" si="4"/>
        <v>2.8239024482363586</v>
      </c>
      <c r="AF35" s="116">
        <f t="shared" si="17"/>
        <v>7.4264470185065949</v>
      </c>
      <c r="AH35" s="117">
        <f t="shared" si="31"/>
        <v>5.4718332439308048E-6</v>
      </c>
      <c r="AI35" s="118">
        <f t="shared" si="18"/>
        <v>1.9911934682111372E-7</v>
      </c>
      <c r="AJ35" s="118">
        <f t="shared" si="32"/>
        <v>66478038.34520451</v>
      </c>
      <c r="AK35" s="118">
        <f>SUM(AJ35:AJ$42)/U35/U35</f>
        <v>3.1760111640683236E-2</v>
      </c>
      <c r="AL35" s="118">
        <f t="shared" si="33"/>
        <v>56338607.420219995</v>
      </c>
      <c r="AM35" s="118">
        <f>SUM(AL35:AL$42)/U35/U35</f>
        <v>2.5346293980500995E-2</v>
      </c>
      <c r="AN35" s="118">
        <f t="shared" si="34"/>
        <v>470006.57907567278</v>
      </c>
      <c r="AO35" s="119">
        <f>SUM(AN35:AN$42)/U35/U35</f>
        <v>2.8992981163303974E-3</v>
      </c>
      <c r="AP35" s="106">
        <f t="shared" si="5"/>
        <v>37.675646936802352</v>
      </c>
      <c r="AQ35" s="107">
        <f t="shared" si="6"/>
        <v>38.374244517327355</v>
      </c>
      <c r="AR35" s="107">
        <f t="shared" si="7"/>
        <v>34.889001097456344</v>
      </c>
      <c r="AS35" s="107">
        <f t="shared" si="8"/>
        <v>35.513085460200656</v>
      </c>
      <c r="AT35" s="107">
        <f t="shared" si="9"/>
        <v>2.7183659917689611</v>
      </c>
      <c r="AU35" s="120">
        <f t="shared" si="10"/>
        <v>2.9294389047037561</v>
      </c>
    </row>
    <row r="36" spans="1:47" ht="14.45" customHeight="1" x14ac:dyDescent="0.15">
      <c r="A36" s="155"/>
      <c r="B36" s="99" t="s">
        <v>79</v>
      </c>
      <c r="C36" s="142">
        <v>11146</v>
      </c>
      <c r="D36" s="101">
        <v>26</v>
      </c>
      <c r="E36" s="101">
        <v>3649</v>
      </c>
      <c r="F36" s="156">
        <v>5.4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2.3326753992463662E-3</v>
      </c>
      <c r="R36" s="109">
        <f t="shared" si="14"/>
        <v>2.3150037704685236E-3</v>
      </c>
      <c r="S36" s="110">
        <f t="shared" si="15"/>
        <v>1.4798574952041657E-3</v>
      </c>
      <c r="T36" s="111">
        <f t="shared" si="28"/>
        <v>1.1511554832122715E-2</v>
      </c>
      <c r="U36" s="112">
        <f t="shared" si="29"/>
        <v>96255.932371262243</v>
      </c>
      <c r="V36" s="112">
        <f t="shared" si="30"/>
        <v>478640.88065162272</v>
      </c>
      <c r="W36" s="113">
        <f>SUM(V36:V$42)</f>
        <v>3219373.4455763195</v>
      </c>
      <c r="X36" s="114">
        <f t="shared" si="0"/>
        <v>477932.56035687926</v>
      </c>
      <c r="Y36" s="112">
        <f>SUM(X36:X$42)</f>
        <v>2944675.2238402339</v>
      </c>
      <c r="Z36" s="112">
        <f t="shared" si="1"/>
        <v>708.32029474342642</v>
      </c>
      <c r="AA36" s="113">
        <f>SUM(Z36:Z$42)</f>
        <v>274698.22173608514</v>
      </c>
      <c r="AB36" s="106">
        <f t="shared" si="2"/>
        <v>33.445974354693192</v>
      </c>
      <c r="AC36" s="107">
        <f t="shared" si="3"/>
        <v>30.592142752121774</v>
      </c>
      <c r="AD36" s="115">
        <f t="shared" si="16"/>
        <v>91.467339021711098</v>
      </c>
      <c r="AE36" s="107">
        <f t="shared" si="4"/>
        <v>2.8538316025714159</v>
      </c>
      <c r="AF36" s="116">
        <f t="shared" si="17"/>
        <v>8.5326609782888916</v>
      </c>
      <c r="AH36" s="117">
        <f t="shared" si="31"/>
        <v>5.038093487136246E-6</v>
      </c>
      <c r="AI36" s="118">
        <f t="shared" si="18"/>
        <v>4.0495136119431454E-7</v>
      </c>
      <c r="AJ36" s="118">
        <f t="shared" si="32"/>
        <v>45399658.38511499</v>
      </c>
      <c r="AK36" s="118">
        <f>SUM(AJ36:AJ$42)/U36/U36</f>
        <v>2.5345829934612232E-2</v>
      </c>
      <c r="AL36" s="118">
        <f t="shared" si="33"/>
        <v>37486170.16325058</v>
      </c>
      <c r="AM36" s="118">
        <f>SUM(AL36:AL$42)/U36/U36</f>
        <v>1.9872740090308857E-2</v>
      </c>
      <c r="AN36" s="118">
        <f t="shared" si="34"/>
        <v>480793.5342120374</v>
      </c>
      <c r="AO36" s="119">
        <f>SUM(AN36:AN$42)/U36/U36</f>
        <v>2.9180159058346334E-3</v>
      </c>
      <c r="AP36" s="106">
        <f t="shared" si="5"/>
        <v>33.133935029804796</v>
      </c>
      <c r="AQ36" s="107">
        <f t="shared" si="6"/>
        <v>33.758013679581587</v>
      </c>
      <c r="AR36" s="107">
        <f t="shared" si="7"/>
        <v>30.315840167387336</v>
      </c>
      <c r="AS36" s="107">
        <f t="shared" si="8"/>
        <v>30.868445336856212</v>
      </c>
      <c r="AT36" s="107">
        <f t="shared" si="9"/>
        <v>2.7479550239345221</v>
      </c>
      <c r="AU36" s="120">
        <f t="shared" si="10"/>
        <v>2.9597081812083097</v>
      </c>
    </row>
    <row r="37" spans="1:47" ht="14.45" customHeight="1" x14ac:dyDescent="0.15">
      <c r="A37" s="155"/>
      <c r="B37" s="99" t="s">
        <v>80</v>
      </c>
      <c r="C37" s="142">
        <v>12601</v>
      </c>
      <c r="D37" s="101">
        <v>45</v>
      </c>
      <c r="E37" s="101">
        <v>4197</v>
      </c>
      <c r="F37" s="156">
        <v>16.2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3.5711451472105389E-3</v>
      </c>
      <c r="R37" s="109">
        <f t="shared" si="14"/>
        <v>3.5607478405219181E-3</v>
      </c>
      <c r="S37" s="110">
        <f t="shared" si="15"/>
        <v>3.8598999285203717E-3</v>
      </c>
      <c r="T37" s="111">
        <f t="shared" si="28"/>
        <v>1.7656595051607295E-2</v>
      </c>
      <c r="U37" s="112">
        <f t="shared" si="29"/>
        <v>95147.876927853358</v>
      </c>
      <c r="V37" s="112">
        <f t="shared" si="30"/>
        <v>471807.49892388633</v>
      </c>
      <c r="W37" s="113">
        <f>SUM(V37:V$42)</f>
        <v>2740732.5649246965</v>
      </c>
      <c r="X37" s="114">
        <f t="shared" si="0"/>
        <v>469986.36919251463</v>
      </c>
      <c r="Y37" s="112">
        <f>SUM(X37:X$42)</f>
        <v>2466742.6634833547</v>
      </c>
      <c r="Z37" s="112">
        <f t="shared" si="1"/>
        <v>1821.1297313716841</v>
      </c>
      <c r="AA37" s="113">
        <f>SUM(Z37:Z$42)</f>
        <v>273989.90144134167</v>
      </c>
      <c r="AB37" s="106">
        <f t="shared" si="2"/>
        <v>28.804978664977241</v>
      </c>
      <c r="AC37" s="107">
        <f t="shared" si="3"/>
        <v>25.925356856399247</v>
      </c>
      <c r="AD37" s="115">
        <f t="shared" si="16"/>
        <v>90.003041342019102</v>
      </c>
      <c r="AE37" s="107">
        <f t="shared" si="4"/>
        <v>2.8796218085779959</v>
      </c>
      <c r="AF37" s="116">
        <f t="shared" si="17"/>
        <v>9.9969586579809082</v>
      </c>
      <c r="AH37" s="117">
        <f t="shared" si="31"/>
        <v>6.8055735748270817E-6</v>
      </c>
      <c r="AI37" s="118">
        <f t="shared" si="18"/>
        <v>9.1613083179942327E-7</v>
      </c>
      <c r="AJ37" s="118">
        <f t="shared" si="32"/>
        <v>43644245.557545029</v>
      </c>
      <c r="AK37" s="118">
        <f>SUM(AJ37:AJ$42)/U37/U37</f>
        <v>2.0924794029916555E-2</v>
      </c>
      <c r="AL37" s="118">
        <f t="shared" si="33"/>
        <v>34794267.310278691</v>
      </c>
      <c r="AM37" s="118">
        <f>SUM(AL37:AL$42)/U37/U37</f>
        <v>1.6197604321764741E-2</v>
      </c>
      <c r="AN37" s="118">
        <f t="shared" si="34"/>
        <v>729593.13984905591</v>
      </c>
      <c r="AO37" s="119">
        <f>SUM(AN37:AN$42)/U37/U37</f>
        <v>2.9332677644179762E-3</v>
      </c>
      <c r="AP37" s="106">
        <f t="shared" si="5"/>
        <v>28.521456728003525</v>
      </c>
      <c r="AQ37" s="107">
        <f t="shared" si="6"/>
        <v>29.088500601950958</v>
      </c>
      <c r="AR37" s="107">
        <f t="shared" si="7"/>
        <v>25.675908030459954</v>
      </c>
      <c r="AS37" s="107">
        <f t="shared" si="8"/>
        <v>26.17480568233854</v>
      </c>
      <c r="AT37" s="107">
        <f t="shared" si="9"/>
        <v>2.7734688931974558</v>
      </c>
      <c r="AU37" s="120">
        <f t="shared" si="10"/>
        <v>2.9857747239585359</v>
      </c>
    </row>
    <row r="38" spans="1:47" ht="14.45" customHeight="1" x14ac:dyDescent="0.15">
      <c r="A38" s="155"/>
      <c r="B38" s="99" t="s">
        <v>81</v>
      </c>
      <c r="C38" s="142">
        <v>14525</v>
      </c>
      <c r="D38" s="101">
        <v>84</v>
      </c>
      <c r="E38" s="101">
        <v>4818</v>
      </c>
      <c r="F38" s="156">
        <v>52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5.7831325301204821E-3</v>
      </c>
      <c r="R38" s="109">
        <f t="shared" si="14"/>
        <v>5.6515773505547602E-3</v>
      </c>
      <c r="S38" s="110">
        <f t="shared" si="15"/>
        <v>1.0792860107928601E-2</v>
      </c>
      <c r="T38" s="111">
        <f t="shared" si="28"/>
        <v>2.7893216130452272E-2</v>
      </c>
      <c r="U38" s="112">
        <f t="shared" si="29"/>
        <v>93467.889394918078</v>
      </c>
      <c r="V38" s="112">
        <f t="shared" si="30"/>
        <v>461308.38851453434</v>
      </c>
      <c r="W38" s="113">
        <f>SUM(V38:V$42)</f>
        <v>2268925.0660008099</v>
      </c>
      <c r="X38" s="114">
        <f t="shared" si="0"/>
        <v>456329.55161068303</v>
      </c>
      <c r="Y38" s="112">
        <f>SUM(X38:X$42)</f>
        <v>1996756.2942908399</v>
      </c>
      <c r="Z38" s="112">
        <f t="shared" si="1"/>
        <v>4978.8369038513465</v>
      </c>
      <c r="AA38" s="113">
        <f>SUM(Z38:Z$42)</f>
        <v>272168.77170996997</v>
      </c>
      <c r="AB38" s="106">
        <f t="shared" si="2"/>
        <v>24.274914954099447</v>
      </c>
      <c r="AC38" s="107">
        <f t="shared" si="3"/>
        <v>21.363018970656302</v>
      </c>
      <c r="AD38" s="115">
        <f t="shared" si="16"/>
        <v>88.004505931538205</v>
      </c>
      <c r="AE38" s="107">
        <f t="shared" si="4"/>
        <v>2.9118959834431437</v>
      </c>
      <c r="AF38" s="116">
        <f t="shared" si="17"/>
        <v>11.995494068461792</v>
      </c>
      <c r="AH38" s="117">
        <f t="shared" si="31"/>
        <v>9.0039250612401284E-6</v>
      </c>
      <c r="AI38" s="118">
        <f t="shared" si="18"/>
        <v>2.2159348855581744E-6</v>
      </c>
      <c r="AJ38" s="118">
        <f t="shared" si="32"/>
        <v>38793805.290240183</v>
      </c>
      <c r="AK38" s="118">
        <f>SUM(AJ38:AJ$42)/U38/U38</f>
        <v>1.6687990269459115E-2</v>
      </c>
      <c r="AL38" s="118">
        <f t="shared" si="33"/>
        <v>29596100.426665902</v>
      </c>
      <c r="AM38" s="118">
        <f>SUM(AL38:AL$42)/U38/U38</f>
        <v>1.2802359195834185E-2</v>
      </c>
      <c r="AN38" s="118">
        <f t="shared" si="34"/>
        <v>1163374.1960339362</v>
      </c>
      <c r="AO38" s="119">
        <f>SUM(AN38:AN$42)/U38/U38</f>
        <v>2.9561468905297517E-3</v>
      </c>
      <c r="AP38" s="106">
        <f t="shared" si="5"/>
        <v>24.021718225409771</v>
      </c>
      <c r="AQ38" s="107">
        <f t="shared" si="6"/>
        <v>24.528111682789124</v>
      </c>
      <c r="AR38" s="107">
        <f t="shared" si="7"/>
        <v>21.141249849526428</v>
      </c>
      <c r="AS38" s="107">
        <f t="shared" si="8"/>
        <v>21.584788091786177</v>
      </c>
      <c r="AT38" s="107">
        <f t="shared" si="9"/>
        <v>2.8053298823853536</v>
      </c>
      <c r="AU38" s="120">
        <f t="shared" si="10"/>
        <v>3.0184620845009338</v>
      </c>
    </row>
    <row r="39" spans="1:47" ht="14.45" customHeight="1" x14ac:dyDescent="0.15">
      <c r="A39" s="155"/>
      <c r="B39" s="99" t="s">
        <v>82</v>
      </c>
      <c r="C39" s="142">
        <v>16773</v>
      </c>
      <c r="D39" s="101">
        <v>140</v>
      </c>
      <c r="E39" s="101">
        <v>5762</v>
      </c>
      <c r="F39" s="156">
        <v>115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8.3467477493590885E-3</v>
      </c>
      <c r="R39" s="109">
        <f t="shared" si="14"/>
        <v>8.4364862064504244E-3</v>
      </c>
      <c r="S39" s="110">
        <f t="shared" si="15"/>
        <v>1.9958347795904201E-2</v>
      </c>
      <c r="T39" s="111">
        <f t="shared" si="28"/>
        <v>4.1379488662200883E-2</v>
      </c>
      <c r="U39" s="112">
        <f t="shared" si="29"/>
        <v>90860.769354768418</v>
      </c>
      <c r="V39" s="112">
        <f t="shared" si="30"/>
        <v>445656.17525455303</v>
      </c>
      <c r="W39" s="113">
        <f>SUM(V39:V$42)</f>
        <v>1807616.6774862756</v>
      </c>
      <c r="X39" s="114">
        <f t="shared" si="0"/>
        <v>436761.6143114302</v>
      </c>
      <c r="Y39" s="112">
        <f>SUM(X39:X$42)</f>
        <v>1540426.7426801568</v>
      </c>
      <c r="Z39" s="112">
        <f t="shared" si="1"/>
        <v>8894.5609431228058</v>
      </c>
      <c r="AA39" s="113">
        <f>SUM(Z39:Z$42)</f>
        <v>267189.93480611866</v>
      </c>
      <c r="AB39" s="106">
        <f t="shared" si="2"/>
        <v>19.894358041680075</v>
      </c>
      <c r="AC39" s="107">
        <f t="shared" si="3"/>
        <v>16.953705692998454</v>
      </c>
      <c r="AD39" s="115">
        <f t="shared" si="16"/>
        <v>85.218661780788565</v>
      </c>
      <c r="AE39" s="107">
        <f t="shared" si="4"/>
        <v>2.9406523486816196</v>
      </c>
      <c r="AF39" s="116">
        <f t="shared" si="17"/>
        <v>14.781338219211431</v>
      </c>
      <c r="AH39" s="117">
        <f t="shared" si="31"/>
        <v>1.1724353946704594E-5</v>
      </c>
      <c r="AI39" s="118">
        <f t="shared" si="18"/>
        <v>3.3946567423050897E-6</v>
      </c>
      <c r="AJ39" s="118">
        <f t="shared" si="32"/>
        <v>31140305.2102492</v>
      </c>
      <c r="AK39" s="118">
        <f>SUM(AJ39:AJ$42)/U39/U39</f>
        <v>1.2960361403505111E-2</v>
      </c>
      <c r="AL39" s="118">
        <f t="shared" si="33"/>
        <v>22235988.776482388</v>
      </c>
      <c r="AM39" s="118">
        <f>SUM(AL39:AL$42)/U39/U39</f>
        <v>9.9626522882961758E-3</v>
      </c>
      <c r="AN39" s="118">
        <f t="shared" si="34"/>
        <v>1551962.0117451092</v>
      </c>
      <c r="AO39" s="119">
        <f>SUM(AN39:AN$42)/U39/U39</f>
        <v>2.9873075324617932E-3</v>
      </c>
      <c r="AP39" s="106">
        <f t="shared" si="5"/>
        <v>19.67122461888621</v>
      </c>
      <c r="AQ39" s="107">
        <f t="shared" si="6"/>
        <v>20.11749146447394</v>
      </c>
      <c r="AR39" s="107">
        <f t="shared" si="7"/>
        <v>16.758072042951436</v>
      </c>
      <c r="AS39" s="107">
        <f t="shared" si="8"/>
        <v>17.149339343045472</v>
      </c>
      <c r="AT39" s="107">
        <f t="shared" si="9"/>
        <v>2.8335260651807661</v>
      </c>
      <c r="AU39" s="120">
        <f t="shared" si="10"/>
        <v>3.0477786321824731</v>
      </c>
    </row>
    <row r="40" spans="1:47" ht="14.45" customHeight="1" x14ac:dyDescent="0.15">
      <c r="A40" s="155"/>
      <c r="B40" s="99" t="s">
        <v>83</v>
      </c>
      <c r="C40" s="142">
        <v>11631</v>
      </c>
      <c r="D40" s="101">
        <v>181</v>
      </c>
      <c r="E40" s="101">
        <v>3741</v>
      </c>
      <c r="F40" s="156">
        <v>160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1.5561860545095004E-2</v>
      </c>
      <c r="R40" s="109">
        <f t="shared" si="14"/>
        <v>1.5163641870800824E-2</v>
      </c>
      <c r="S40" s="110">
        <f t="shared" si="15"/>
        <v>4.2769313017909649E-2</v>
      </c>
      <c r="T40" s="111">
        <f t="shared" si="28"/>
        <v>7.3286162869120278E-2</v>
      </c>
      <c r="U40" s="112">
        <f t="shared" si="29"/>
        <v>87100.997179413927</v>
      </c>
      <c r="V40" s="112">
        <f t="shared" si="30"/>
        <v>420960.73751550552</v>
      </c>
      <c r="W40" s="113">
        <f>SUM(V40:V$42)</f>
        <v>1361960.5022317225</v>
      </c>
      <c r="X40" s="114">
        <f t="shared" si="0"/>
        <v>402956.53596445476</v>
      </c>
      <c r="Y40" s="112">
        <f>SUM(X40:X$42)</f>
        <v>1103665.1283687267</v>
      </c>
      <c r="Z40" s="112">
        <f t="shared" si="1"/>
        <v>18004.201551050755</v>
      </c>
      <c r="AA40" s="113">
        <f>SUM(Z40:Z$42)</f>
        <v>258295.37386299582</v>
      </c>
      <c r="AB40" s="106">
        <f t="shared" si="2"/>
        <v>15.636566128241961</v>
      </c>
      <c r="AC40" s="107">
        <f t="shared" si="3"/>
        <v>12.671096360646199</v>
      </c>
      <c r="AD40" s="115">
        <f t="shared" si="16"/>
        <v>81.035031967538686</v>
      </c>
      <c r="AE40" s="107">
        <f t="shared" si="4"/>
        <v>2.9654697675957631</v>
      </c>
      <c r="AF40" s="116">
        <f t="shared" si="17"/>
        <v>18.964968032461321</v>
      </c>
      <c r="AH40" s="117">
        <f t="shared" si="31"/>
        <v>2.7498628868093122E-5</v>
      </c>
      <c r="AI40" s="118">
        <f t="shared" si="18"/>
        <v>1.0943624400397143E-5</v>
      </c>
      <c r="AJ40" s="118">
        <f t="shared" si="32"/>
        <v>40518956.981351905</v>
      </c>
      <c r="AK40" s="118">
        <f>SUM(AJ40:AJ$42)/U40/U40</f>
        <v>9.9987407308339792E-3</v>
      </c>
      <c r="AL40" s="118">
        <f t="shared" si="33"/>
        <v>26553059.949752826</v>
      </c>
      <c r="AM40" s="118">
        <f>SUM(AL40:AL$42)/U40/U40</f>
        <v>7.9103423705931351E-3</v>
      </c>
      <c r="AN40" s="118">
        <f t="shared" si="34"/>
        <v>3911143.1096391613</v>
      </c>
      <c r="AO40" s="119">
        <f>SUM(AN40:AN$42)/U40/U40</f>
        <v>3.0462052688085355E-3</v>
      </c>
      <c r="AP40" s="106">
        <f t="shared" si="5"/>
        <v>15.440578469468324</v>
      </c>
      <c r="AQ40" s="107">
        <f t="shared" si="6"/>
        <v>15.832553787015598</v>
      </c>
      <c r="AR40" s="107">
        <f t="shared" si="7"/>
        <v>12.496773753819458</v>
      </c>
      <c r="AS40" s="107">
        <f t="shared" si="8"/>
        <v>12.845418967472941</v>
      </c>
      <c r="AT40" s="107">
        <f t="shared" si="9"/>
        <v>2.8572925881138831</v>
      </c>
      <c r="AU40" s="120">
        <f t="shared" si="10"/>
        <v>3.0736469470776431</v>
      </c>
    </row>
    <row r="41" spans="1:47" ht="14.45" customHeight="1" x14ac:dyDescent="0.15">
      <c r="A41" s="155"/>
      <c r="B41" s="99" t="s">
        <v>84</v>
      </c>
      <c r="C41" s="142">
        <v>11396</v>
      </c>
      <c r="D41" s="101">
        <v>338</v>
      </c>
      <c r="E41" s="101">
        <v>3804</v>
      </c>
      <c r="F41" s="156">
        <v>440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2.9659529659529661E-2</v>
      </c>
      <c r="R41" s="109">
        <f t="shared" si="14"/>
        <v>3.0053541555434989E-2</v>
      </c>
      <c r="S41" s="110">
        <f t="shared" si="15"/>
        <v>0.1156677181913775</v>
      </c>
      <c r="T41" s="111">
        <f>5*R41/(1+5*(1-O41)*R41)</f>
        <v>0.14070085288186795</v>
      </c>
      <c r="U41" s="112">
        <f t="shared" si="29"/>
        <v>80717.699314060606</v>
      </c>
      <c r="V41" s="112">
        <f>5*U41*((1-T41)+O41*T41)</f>
        <v>377893.87035141786</v>
      </c>
      <c r="W41" s="113">
        <f>SUM(V41:V$42)</f>
        <v>940999.76471621706</v>
      </c>
      <c r="X41" s="114">
        <f t="shared" si="0"/>
        <v>334183.74864936114</v>
      </c>
      <c r="Y41" s="112">
        <f>SUM(X41:X$42)</f>
        <v>700708.59240427194</v>
      </c>
      <c r="Z41" s="112">
        <f t="shared" si="1"/>
        <v>43710.121702056749</v>
      </c>
      <c r="AA41" s="113">
        <f>SUM(Z41:Z$42)</f>
        <v>240291.17231194509</v>
      </c>
      <c r="AB41" s="106">
        <f t="shared" si="2"/>
        <v>11.657911123741602</v>
      </c>
      <c r="AC41" s="107">
        <f t="shared" si="3"/>
        <v>8.6809782533310162</v>
      </c>
      <c r="AD41" s="115">
        <f t="shared" si="16"/>
        <v>74.464268608567494</v>
      </c>
      <c r="AE41" s="107">
        <f t="shared" si="4"/>
        <v>2.9769328704105869</v>
      </c>
      <c r="AF41" s="116">
        <f t="shared" si="17"/>
        <v>25.53573139143251</v>
      </c>
      <c r="AH41" s="117">
        <f>IF(D41=0,0,T41*T41*(1-T41)/D41)</f>
        <v>5.0329329012354733E-5</v>
      </c>
      <c r="AI41" s="118">
        <f t="shared" si="18"/>
        <v>2.6889773175546159E-5</v>
      </c>
      <c r="AJ41" s="118">
        <f>U41*U41*((1-O41)*5+AB42)^2*AH41</f>
        <v>35337326.564189829</v>
      </c>
      <c r="AK41" s="118">
        <f>SUM(AJ41:AJ$42)/U41/U41</f>
        <v>5.4237060065727635E-3</v>
      </c>
      <c r="AL41" s="118">
        <f>U41*U41*((1-O41)*5*(1-S41)+AC42)^2*AH41+V41*V41*AI41</f>
        <v>21243097.414293889</v>
      </c>
      <c r="AM41" s="118">
        <f>SUM(AL41:AL$42)/U41/U41</f>
        <v>5.1354770062618975E-3</v>
      </c>
      <c r="AN41" s="118">
        <f>U41*U41*((1-O41)*5*S41+AE42)^2*AH41+V41*V41*AI41</f>
        <v>6982830.9565127511</v>
      </c>
      <c r="AO41" s="119">
        <f>SUM(AN41:AN$42)/U41/U41</f>
        <v>2.9467575879464753E-3</v>
      </c>
      <c r="AP41" s="106">
        <f t="shared" si="5"/>
        <v>11.513565327145892</v>
      </c>
      <c r="AQ41" s="107">
        <f t="shared" si="6"/>
        <v>11.802256920337312</v>
      </c>
      <c r="AR41" s="107">
        <f t="shared" si="7"/>
        <v>8.5405202579471453</v>
      </c>
      <c r="AS41" s="107">
        <f t="shared" si="8"/>
        <v>8.8214362487148872</v>
      </c>
      <c r="AT41" s="107">
        <f t="shared" si="9"/>
        <v>2.8705361413731998</v>
      </c>
      <c r="AU41" s="120">
        <f t="shared" si="10"/>
        <v>3.0833295994479739</v>
      </c>
    </row>
    <row r="42" spans="1:47" ht="14.45" customHeight="1" thickBot="1" x14ac:dyDescent="0.2">
      <c r="A42" s="157"/>
      <c r="B42" s="158" t="s">
        <v>85</v>
      </c>
      <c r="C42" s="159">
        <v>17637</v>
      </c>
      <c r="D42" s="160">
        <v>1912</v>
      </c>
      <c r="E42" s="160">
        <v>5898</v>
      </c>
      <c r="F42" s="161">
        <v>2059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0.10840845948857515</v>
      </c>
      <c r="R42" s="168">
        <f t="shared" si="14"/>
        <v>0.12317514498076969</v>
      </c>
      <c r="S42" s="169">
        <f t="shared" si="15"/>
        <v>0.34910139030179721</v>
      </c>
      <c r="T42" s="165">
        <v>1</v>
      </c>
      <c r="U42" s="170">
        <f>U41*(1-T41)</f>
        <v>69360.650177910109</v>
      </c>
      <c r="V42" s="170">
        <f>U42/R42</f>
        <v>563105.89436479914</v>
      </c>
      <c r="W42" s="171">
        <f>SUM(V42:V$42)</f>
        <v>563105.89436479914</v>
      </c>
      <c r="X42" s="165">
        <f t="shared" si="0"/>
        <v>366524.84375491081</v>
      </c>
      <c r="Y42" s="170">
        <f>SUM(X42:X$42)</f>
        <v>366524.84375491081</v>
      </c>
      <c r="Z42" s="170">
        <f t="shared" si="1"/>
        <v>196581.05060988833</v>
      </c>
      <c r="AA42" s="171">
        <f>SUM(Z42:Z$42)</f>
        <v>196581.05060988833</v>
      </c>
      <c r="AB42" s="172">
        <f t="shared" si="2"/>
        <v>8.1185209902218656</v>
      </c>
      <c r="AC42" s="166">
        <f t="shared" si="3"/>
        <v>5.2843340253410886</v>
      </c>
      <c r="AD42" s="173">
        <f t="shared" si="16"/>
        <v>65.089860969820279</v>
      </c>
      <c r="AE42" s="166">
        <f t="shared" si="4"/>
        <v>2.8341869648807765</v>
      </c>
      <c r="AF42" s="174">
        <f t="shared" si="17"/>
        <v>34.910139030179721</v>
      </c>
      <c r="AH42" s="175">
        <f>0</f>
        <v>0</v>
      </c>
      <c r="AI42" s="176">
        <f t="shared" si="18"/>
        <v>3.8526552999516693E-5</v>
      </c>
      <c r="AJ42" s="176">
        <v>0</v>
      </c>
      <c r="AK42" s="176">
        <f>(1-R42)/R42/R42/D42</f>
        <v>3.0225869287892854E-2</v>
      </c>
      <c r="AL42" s="176">
        <f>V42*V42*AI42</f>
        <v>12216317.202435661</v>
      </c>
      <c r="AM42" s="176">
        <f>(1-S42)*(1-S42)*(1-R42)/R42/R42/D42+AI42/R42/R42</f>
        <v>1.5345063685081733E-2</v>
      </c>
      <c r="AN42" s="176">
        <f>V42*V42*AI42</f>
        <v>12216317.202435661</v>
      </c>
      <c r="AO42" s="177">
        <f>S42*S42*(1-R42)/R42/R42/D42+AI42/R42/R42</f>
        <v>6.2229803801564579E-3</v>
      </c>
      <c r="AP42" s="172">
        <f t="shared" si="5"/>
        <v>7.7777634525849573</v>
      </c>
      <c r="AQ42" s="166">
        <f t="shared" si="6"/>
        <v>8.4592785278587748</v>
      </c>
      <c r="AR42" s="166">
        <f t="shared" si="7"/>
        <v>5.041538645128429</v>
      </c>
      <c r="AS42" s="166">
        <f t="shared" si="8"/>
        <v>5.5271294055537483</v>
      </c>
      <c r="AT42" s="166">
        <f t="shared" si="9"/>
        <v>2.6795706609914096</v>
      </c>
      <c r="AU42" s="178">
        <f t="shared" si="10"/>
        <v>2.9888032687701434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80.319171329998667</v>
      </c>
      <c r="D47" s="194">
        <f t="shared" ref="D47:E82" si="35">AP7</f>
        <v>79.722000879058129</v>
      </c>
      <c r="E47" s="195">
        <f t="shared" si="35"/>
        <v>80.916341780939206</v>
      </c>
      <c r="F47" s="196">
        <f>AC7</f>
        <v>79.012009886442556</v>
      </c>
      <c r="G47" s="194">
        <f t="shared" ref="G47:H82" si="36">AR7</f>
        <v>78.440674963725016</v>
      </c>
      <c r="H47" s="194">
        <f t="shared" si="36"/>
        <v>79.583344809160096</v>
      </c>
      <c r="I47" s="197">
        <f t="shared" ref="I47:J82" si="37">AD7</f>
        <v>98.372541173033866</v>
      </c>
      <c r="J47" s="196">
        <f t="shared" si="37"/>
        <v>1.3071614435561181</v>
      </c>
      <c r="K47" s="194">
        <f t="shared" ref="K47:L82" si="38">AT7</f>
        <v>1.2285760184863925</v>
      </c>
      <c r="L47" s="194">
        <f t="shared" si="38"/>
        <v>1.3857468686258436</v>
      </c>
      <c r="M47" s="198">
        <f>AF7</f>
        <v>1.627458826966137</v>
      </c>
    </row>
    <row r="48" spans="1:47" ht="14.45" customHeight="1" x14ac:dyDescent="0.25">
      <c r="A48" s="75"/>
      <c r="B48" s="99">
        <v>5</v>
      </c>
      <c r="C48" s="199">
        <f>AB8</f>
        <v>75.58653237703048</v>
      </c>
      <c r="D48" s="199">
        <f t="shared" si="35"/>
        <v>75.047892709064371</v>
      </c>
      <c r="E48" s="200">
        <f t="shared" si="35"/>
        <v>76.125172044996589</v>
      </c>
      <c r="F48" s="201">
        <f>AC8</f>
        <v>74.274975647738657</v>
      </c>
      <c r="G48" s="199">
        <f t="shared" si="36"/>
        <v>73.763129441914813</v>
      </c>
      <c r="H48" s="199">
        <f t="shared" si="36"/>
        <v>74.7868218535625</v>
      </c>
      <c r="I48" s="202">
        <f t="shared" si="37"/>
        <v>98.264827492350491</v>
      </c>
      <c r="J48" s="201">
        <f t="shared" si="37"/>
        <v>1.3115567292918204</v>
      </c>
      <c r="K48" s="199">
        <f t="shared" si="38"/>
        <v>1.2328251987528065</v>
      </c>
      <c r="L48" s="199">
        <f t="shared" si="38"/>
        <v>1.3902882598308344</v>
      </c>
      <c r="M48" s="203">
        <f>AF8</f>
        <v>1.7351725076494993</v>
      </c>
    </row>
    <row r="49" spans="1:13" ht="14.45" customHeight="1" x14ac:dyDescent="0.25">
      <c r="A49" s="75"/>
      <c r="B49" s="99">
        <v>10</v>
      </c>
      <c r="C49" s="199">
        <f t="shared" ref="C49:C62" si="39">AB9</f>
        <v>70.586532377030466</v>
      </c>
      <c r="D49" s="199">
        <f t="shared" si="35"/>
        <v>70.047892709064357</v>
      </c>
      <c r="E49" s="200">
        <f t="shared" si="35"/>
        <v>71.125172044996575</v>
      </c>
      <c r="F49" s="201">
        <f t="shared" ref="F49:F62" si="40">AC9</f>
        <v>69.274975647738657</v>
      </c>
      <c r="G49" s="199">
        <f t="shared" si="36"/>
        <v>68.763129441914813</v>
      </c>
      <c r="H49" s="199">
        <f t="shared" si="36"/>
        <v>69.7868218535625</v>
      </c>
      <c r="I49" s="202">
        <f t="shared" si="37"/>
        <v>98.141916474538988</v>
      </c>
      <c r="J49" s="201">
        <f t="shared" si="37"/>
        <v>1.3115567292918204</v>
      </c>
      <c r="K49" s="199">
        <f t="shared" si="38"/>
        <v>1.2328251987528065</v>
      </c>
      <c r="L49" s="199">
        <f t="shared" si="38"/>
        <v>1.3902882598308344</v>
      </c>
      <c r="M49" s="203">
        <f t="shared" ref="M49:M62" si="41">AF9</f>
        <v>1.8580835254610319</v>
      </c>
    </row>
    <row r="50" spans="1:13" ht="14.45" customHeight="1" x14ac:dyDescent="0.25">
      <c r="A50" s="75"/>
      <c r="B50" s="99">
        <v>15</v>
      </c>
      <c r="C50" s="199">
        <f t="shared" si="39"/>
        <v>65.62782998562642</v>
      </c>
      <c r="D50" s="199">
        <f t="shared" si="35"/>
        <v>65.094978043098394</v>
      </c>
      <c r="E50" s="200">
        <f t="shared" si="35"/>
        <v>66.160681928154446</v>
      </c>
      <c r="F50" s="201">
        <f t="shared" si="40"/>
        <v>64.31547264147494</v>
      </c>
      <c r="G50" s="199">
        <f t="shared" si="36"/>
        <v>63.809505853440321</v>
      </c>
      <c r="H50" s="199">
        <f t="shared" si="36"/>
        <v>64.821439429509553</v>
      </c>
      <c r="I50" s="202">
        <f t="shared" si="37"/>
        <v>98.000303614428645</v>
      </c>
      <c r="J50" s="201">
        <f t="shared" si="37"/>
        <v>1.3123573441514769</v>
      </c>
      <c r="K50" s="199">
        <f t="shared" si="38"/>
        <v>1.2335933929828453</v>
      </c>
      <c r="L50" s="199">
        <f t="shared" si="38"/>
        <v>1.3911212953201084</v>
      </c>
      <c r="M50" s="203">
        <f t="shared" si="41"/>
        <v>1.9996963855713419</v>
      </c>
    </row>
    <row r="51" spans="1:13" ht="14.45" customHeight="1" x14ac:dyDescent="0.25">
      <c r="A51" s="75"/>
      <c r="B51" s="99">
        <v>20</v>
      </c>
      <c r="C51" s="199">
        <f t="shared" si="39"/>
        <v>60.665238620108106</v>
      </c>
      <c r="D51" s="199">
        <f t="shared" si="35"/>
        <v>60.137137540613146</v>
      </c>
      <c r="E51" s="200">
        <f t="shared" si="35"/>
        <v>61.193339699603065</v>
      </c>
      <c r="F51" s="201">
        <f t="shared" si="40"/>
        <v>59.352098708579831</v>
      </c>
      <c r="G51" s="199">
        <f t="shared" si="36"/>
        <v>58.850948697148212</v>
      </c>
      <c r="H51" s="199">
        <f t="shared" si="36"/>
        <v>59.85324872001145</v>
      </c>
      <c r="I51" s="202">
        <f t="shared" si="37"/>
        <v>97.835432710070933</v>
      </c>
      <c r="J51" s="201">
        <f t="shared" si="37"/>
        <v>1.3131399115282758</v>
      </c>
      <c r="K51" s="199">
        <f t="shared" si="38"/>
        <v>1.2343439290652038</v>
      </c>
      <c r="L51" s="199">
        <f t="shared" si="38"/>
        <v>1.3919358939913478</v>
      </c>
      <c r="M51" s="203">
        <f t="shared" si="41"/>
        <v>2.1645672899290669</v>
      </c>
    </row>
    <row r="52" spans="1:13" ht="14.45" customHeight="1" x14ac:dyDescent="0.25">
      <c r="A52" s="75"/>
      <c r="B52" s="99">
        <v>25</v>
      </c>
      <c r="C52" s="199">
        <f t="shared" si="39"/>
        <v>55.834290826531898</v>
      </c>
      <c r="D52" s="199">
        <f t="shared" si="35"/>
        <v>55.331310090360645</v>
      </c>
      <c r="E52" s="200">
        <f t="shared" si="35"/>
        <v>56.337271562703151</v>
      </c>
      <c r="F52" s="201">
        <f t="shared" si="40"/>
        <v>54.51732925932825</v>
      </c>
      <c r="G52" s="199">
        <f t="shared" si="36"/>
        <v>54.041599290212567</v>
      </c>
      <c r="H52" s="199">
        <f t="shared" si="36"/>
        <v>54.993059228443933</v>
      </c>
      <c r="I52" s="202">
        <f t="shared" si="37"/>
        <v>97.641303314310491</v>
      </c>
      <c r="J52" s="201">
        <f t="shared" si="37"/>
        <v>1.3169615672036403</v>
      </c>
      <c r="K52" s="199">
        <f t="shared" si="38"/>
        <v>1.2380253198887357</v>
      </c>
      <c r="L52" s="199">
        <f t="shared" si="38"/>
        <v>1.395897814518545</v>
      </c>
      <c r="M52" s="203">
        <f t="shared" si="41"/>
        <v>2.3586966856894929</v>
      </c>
    </row>
    <row r="53" spans="1:13" ht="14.45" customHeight="1" x14ac:dyDescent="0.25">
      <c r="A53" s="75"/>
      <c r="B53" s="99">
        <v>30</v>
      </c>
      <c r="C53" s="199">
        <f t="shared" si="39"/>
        <v>50.906820234193823</v>
      </c>
      <c r="D53" s="199">
        <f t="shared" si="35"/>
        <v>50.413301909463158</v>
      </c>
      <c r="E53" s="200">
        <f t="shared" si="35"/>
        <v>51.400338558924489</v>
      </c>
      <c r="F53" s="201">
        <f t="shared" si="40"/>
        <v>49.588066922077481</v>
      </c>
      <c r="G53" s="199">
        <f t="shared" si="36"/>
        <v>49.121900819757315</v>
      </c>
      <c r="H53" s="199">
        <f t="shared" si="36"/>
        <v>50.054233024397647</v>
      </c>
      <c r="I53" s="202">
        <f t="shared" si="37"/>
        <v>97.409476164393112</v>
      </c>
      <c r="J53" s="201">
        <f t="shared" si="37"/>
        <v>1.3187533121163368</v>
      </c>
      <c r="K53" s="199">
        <f t="shared" si="38"/>
        <v>1.2397487401935219</v>
      </c>
      <c r="L53" s="199">
        <f t="shared" si="38"/>
        <v>1.3977578840391518</v>
      </c>
      <c r="M53" s="203">
        <f t="shared" si="41"/>
        <v>2.5905238356068794</v>
      </c>
    </row>
    <row r="54" spans="1:13" ht="14.45" customHeight="1" x14ac:dyDescent="0.25">
      <c r="A54" s="75"/>
      <c r="B54" s="99">
        <v>35</v>
      </c>
      <c r="C54" s="199">
        <f t="shared" si="39"/>
        <v>46.095437409081683</v>
      </c>
      <c r="D54" s="199">
        <f t="shared" si="35"/>
        <v>45.62363290390352</v>
      </c>
      <c r="E54" s="200">
        <f t="shared" si="35"/>
        <v>46.567241914259846</v>
      </c>
      <c r="F54" s="201">
        <f t="shared" si="40"/>
        <v>44.771532692390956</v>
      </c>
      <c r="G54" s="199">
        <f t="shared" si="36"/>
        <v>44.327261898440135</v>
      </c>
      <c r="H54" s="199">
        <f t="shared" si="36"/>
        <v>45.215803486341777</v>
      </c>
      <c r="I54" s="202">
        <f t="shared" si="37"/>
        <v>97.127905078887707</v>
      </c>
      <c r="J54" s="201">
        <f t="shared" si="37"/>
        <v>1.3239047166907132</v>
      </c>
      <c r="K54" s="199">
        <f t="shared" si="38"/>
        <v>1.2446991347713781</v>
      </c>
      <c r="L54" s="199">
        <f t="shared" si="38"/>
        <v>1.4031102986100483</v>
      </c>
      <c r="M54" s="203">
        <f t="shared" si="41"/>
        <v>2.8720949211122546</v>
      </c>
    </row>
    <row r="55" spans="1:13" ht="14.45" customHeight="1" x14ac:dyDescent="0.25">
      <c r="A55" s="75"/>
      <c r="B55" s="99">
        <v>40</v>
      </c>
      <c r="C55" s="199">
        <f t="shared" si="39"/>
        <v>41.436686365757012</v>
      </c>
      <c r="D55" s="199">
        <f t="shared" si="35"/>
        <v>40.99634204043128</v>
      </c>
      <c r="E55" s="200">
        <f t="shared" si="35"/>
        <v>41.877030691082744</v>
      </c>
      <c r="F55" s="201">
        <f t="shared" si="40"/>
        <v>40.102388813607647</v>
      </c>
      <c r="G55" s="199">
        <f t="shared" si="36"/>
        <v>39.689818380762759</v>
      </c>
      <c r="H55" s="199">
        <f t="shared" si="36"/>
        <v>40.514959246452534</v>
      </c>
      <c r="I55" s="202">
        <f t="shared" si="37"/>
        <v>96.779912514307568</v>
      </c>
      <c r="J55" s="201">
        <f t="shared" si="37"/>
        <v>1.3342975521493663</v>
      </c>
      <c r="K55" s="199">
        <f t="shared" si="38"/>
        <v>1.2546575120372008</v>
      </c>
      <c r="L55" s="199">
        <f t="shared" si="38"/>
        <v>1.4139375922615318</v>
      </c>
      <c r="M55" s="203">
        <f t="shared" si="41"/>
        <v>3.2200874856924382</v>
      </c>
    </row>
    <row r="56" spans="1:13" ht="14.45" customHeight="1" x14ac:dyDescent="0.25">
      <c r="A56" s="75"/>
      <c r="B56" s="99">
        <v>45</v>
      </c>
      <c r="C56" s="199">
        <f t="shared" si="39"/>
        <v>36.625613606172365</v>
      </c>
      <c r="D56" s="199">
        <f t="shared" si="35"/>
        <v>36.198977303348599</v>
      </c>
      <c r="E56" s="200">
        <f t="shared" si="35"/>
        <v>37.052249908996131</v>
      </c>
      <c r="F56" s="201">
        <f t="shared" si="40"/>
        <v>35.284814518232011</v>
      </c>
      <c r="G56" s="199">
        <f t="shared" si="36"/>
        <v>34.886028387292683</v>
      </c>
      <c r="H56" s="199">
        <f t="shared" si="36"/>
        <v>35.683600649171339</v>
      </c>
      <c r="I56" s="202">
        <f t="shared" si="37"/>
        <v>96.339176450781991</v>
      </c>
      <c r="J56" s="201">
        <f t="shared" si="37"/>
        <v>1.3407990879403529</v>
      </c>
      <c r="K56" s="199">
        <f t="shared" si="38"/>
        <v>1.2608730054594071</v>
      </c>
      <c r="L56" s="199">
        <f t="shared" si="38"/>
        <v>1.4207251704212986</v>
      </c>
      <c r="M56" s="203">
        <f t="shared" si="41"/>
        <v>3.6608235492180077</v>
      </c>
    </row>
    <row r="57" spans="1:13" ht="14.45" customHeight="1" x14ac:dyDescent="0.25">
      <c r="A57" s="75"/>
      <c r="B57" s="99">
        <v>50</v>
      </c>
      <c r="C57" s="199">
        <f t="shared" si="39"/>
        <v>31.973556076951368</v>
      </c>
      <c r="D57" s="199">
        <f t="shared" si="35"/>
        <v>31.565884840873398</v>
      </c>
      <c r="E57" s="200">
        <f t="shared" si="35"/>
        <v>32.381227313029342</v>
      </c>
      <c r="F57" s="201">
        <f t="shared" si="40"/>
        <v>30.624777115082022</v>
      </c>
      <c r="G57" s="199">
        <f t="shared" si="36"/>
        <v>30.245015179527883</v>
      </c>
      <c r="H57" s="199">
        <f t="shared" si="36"/>
        <v>31.004539050636161</v>
      </c>
      <c r="I57" s="202">
        <f t="shared" si="37"/>
        <v>95.781579757274372</v>
      </c>
      <c r="J57" s="201">
        <f t="shared" si="37"/>
        <v>1.3487789618693484</v>
      </c>
      <c r="K57" s="199">
        <f t="shared" si="38"/>
        <v>1.2683985127579835</v>
      </c>
      <c r="L57" s="199">
        <f t="shared" si="38"/>
        <v>1.4291594109807133</v>
      </c>
      <c r="M57" s="203">
        <f t="shared" si="41"/>
        <v>4.2184202427256334</v>
      </c>
    </row>
    <row r="58" spans="1:13" ht="14.45" customHeight="1" x14ac:dyDescent="0.25">
      <c r="A58" s="75"/>
      <c r="B58" s="99">
        <v>55</v>
      </c>
      <c r="C58" s="199">
        <f t="shared" si="39"/>
        <v>27.487218887654176</v>
      </c>
      <c r="D58" s="199">
        <f t="shared" si="35"/>
        <v>27.109578403906678</v>
      </c>
      <c r="E58" s="200">
        <f t="shared" si="35"/>
        <v>27.864859371401675</v>
      </c>
      <c r="F58" s="201">
        <f t="shared" si="40"/>
        <v>26.12130993225842</v>
      </c>
      <c r="G58" s="199">
        <f t="shared" si="36"/>
        <v>25.771356058060142</v>
      </c>
      <c r="H58" s="199">
        <f t="shared" si="36"/>
        <v>26.471263806456697</v>
      </c>
      <c r="I58" s="202">
        <f t="shared" si="37"/>
        <v>95.030748796455171</v>
      </c>
      <c r="J58" s="201">
        <f t="shared" si="37"/>
        <v>1.3659089553957537</v>
      </c>
      <c r="K58" s="199">
        <f t="shared" si="38"/>
        <v>1.2847236797021571</v>
      </c>
      <c r="L58" s="199">
        <f t="shared" si="38"/>
        <v>1.4470942310893504</v>
      </c>
      <c r="M58" s="203">
        <f t="shared" si="41"/>
        <v>4.9692512035448182</v>
      </c>
    </row>
    <row r="59" spans="1:13" ht="14.45" customHeight="1" x14ac:dyDescent="0.25">
      <c r="A59" s="75"/>
      <c r="B59" s="99">
        <v>60</v>
      </c>
      <c r="C59" s="199">
        <f t="shared" si="39"/>
        <v>23.281838698469475</v>
      </c>
      <c r="D59" s="199">
        <f t="shared" si="35"/>
        <v>22.944254025479101</v>
      </c>
      <c r="E59" s="200">
        <f t="shared" si="35"/>
        <v>23.619423371459849</v>
      </c>
      <c r="F59" s="201">
        <f t="shared" si="40"/>
        <v>21.885609065261367</v>
      </c>
      <c r="G59" s="199">
        <f t="shared" si="36"/>
        <v>21.575009949649157</v>
      </c>
      <c r="H59" s="199">
        <f t="shared" si="36"/>
        <v>22.196208180873576</v>
      </c>
      <c r="I59" s="202">
        <f t="shared" si="37"/>
        <v>94.002923689614377</v>
      </c>
      <c r="J59" s="201">
        <f t="shared" si="37"/>
        <v>1.3962296332081114</v>
      </c>
      <c r="K59" s="199">
        <f t="shared" si="38"/>
        <v>1.3135887920295057</v>
      </c>
      <c r="L59" s="199">
        <f t="shared" si="38"/>
        <v>1.4788704743867171</v>
      </c>
      <c r="M59" s="203">
        <f t="shared" si="41"/>
        <v>5.9970763103856486</v>
      </c>
    </row>
    <row r="60" spans="1:13" ht="14.45" customHeight="1" x14ac:dyDescent="0.25">
      <c r="A60" s="75"/>
      <c r="B60" s="99">
        <v>65</v>
      </c>
      <c r="C60" s="199">
        <f t="shared" si="39"/>
        <v>19.261044172040304</v>
      </c>
      <c r="D60" s="199">
        <f t="shared" si="35"/>
        <v>18.963879682736263</v>
      </c>
      <c r="E60" s="200">
        <f t="shared" si="35"/>
        <v>19.558208661344345</v>
      </c>
      <c r="F60" s="201">
        <f t="shared" si="40"/>
        <v>17.835256188707419</v>
      </c>
      <c r="G60" s="199">
        <f t="shared" si="36"/>
        <v>17.563834225809622</v>
      </c>
      <c r="H60" s="199">
        <f t="shared" si="36"/>
        <v>18.106678151605216</v>
      </c>
      <c r="I60" s="202">
        <f t="shared" si="37"/>
        <v>92.597556131444918</v>
      </c>
      <c r="J60" s="201">
        <f t="shared" si="37"/>
        <v>1.4257879833328848</v>
      </c>
      <c r="K60" s="199">
        <f t="shared" si="38"/>
        <v>1.3412976780309824</v>
      </c>
      <c r="L60" s="199">
        <f t="shared" si="38"/>
        <v>1.5102782886347872</v>
      </c>
      <c r="M60" s="203">
        <f t="shared" si="41"/>
        <v>7.4024438685550891</v>
      </c>
    </row>
    <row r="61" spans="1:13" ht="14.45" customHeight="1" x14ac:dyDescent="0.25">
      <c r="A61" s="75"/>
      <c r="B61" s="99">
        <v>70</v>
      </c>
      <c r="C61" s="199">
        <f t="shared" si="39"/>
        <v>15.481288973804325</v>
      </c>
      <c r="D61" s="199">
        <f t="shared" si="35"/>
        <v>15.21838097710223</v>
      </c>
      <c r="E61" s="200">
        <f t="shared" si="35"/>
        <v>15.744196970506421</v>
      </c>
      <c r="F61" s="201">
        <f t="shared" si="40"/>
        <v>14.031960828763067</v>
      </c>
      <c r="G61" s="199">
        <f t="shared" si="36"/>
        <v>13.792990204398647</v>
      </c>
      <c r="H61" s="199">
        <f t="shared" si="36"/>
        <v>14.270931453127487</v>
      </c>
      <c r="I61" s="202">
        <f t="shared" si="37"/>
        <v>90.638194613551576</v>
      </c>
      <c r="J61" s="201">
        <f t="shared" si="37"/>
        <v>1.4493281450412563</v>
      </c>
      <c r="K61" s="199">
        <f t="shared" si="38"/>
        <v>1.36196658152554</v>
      </c>
      <c r="L61" s="199">
        <f t="shared" si="38"/>
        <v>1.5366897085569726</v>
      </c>
      <c r="M61" s="203">
        <f t="shared" si="41"/>
        <v>9.3618053864484043</v>
      </c>
    </row>
    <row r="62" spans="1:13" ht="14.45" customHeight="1" x14ac:dyDescent="0.25">
      <c r="A62" s="75"/>
      <c r="B62" s="99">
        <v>75</v>
      </c>
      <c r="C62" s="199">
        <f t="shared" si="39"/>
        <v>12.04559549604881</v>
      </c>
      <c r="D62" s="199">
        <f t="shared" si="35"/>
        <v>11.810578315391188</v>
      </c>
      <c r="E62" s="200">
        <f t="shared" si="35"/>
        <v>12.280612676706431</v>
      </c>
      <c r="F62" s="201">
        <f t="shared" si="40"/>
        <v>10.591913880370679</v>
      </c>
      <c r="G62" s="199">
        <f t="shared" si="36"/>
        <v>10.377851029465015</v>
      </c>
      <c r="H62" s="199">
        <f t="shared" si="36"/>
        <v>10.805976731276344</v>
      </c>
      <c r="I62" s="202">
        <f t="shared" si="37"/>
        <v>87.93184101064189</v>
      </c>
      <c r="J62" s="201">
        <f t="shared" si="37"/>
        <v>1.4536816156781285</v>
      </c>
      <c r="K62" s="199">
        <f t="shared" si="38"/>
        <v>1.3611282829852613</v>
      </c>
      <c r="L62" s="199">
        <f t="shared" si="38"/>
        <v>1.5462349483709956</v>
      </c>
      <c r="M62" s="203">
        <f t="shared" si="41"/>
        <v>12.068158989358096</v>
      </c>
    </row>
    <row r="63" spans="1:13" ht="14.45" customHeight="1" x14ac:dyDescent="0.25">
      <c r="A63" s="75"/>
      <c r="B63" s="99">
        <v>80</v>
      </c>
      <c r="C63" s="199">
        <f>AB23</f>
        <v>8.7747341991268595</v>
      </c>
      <c r="D63" s="199">
        <f t="shared" si="35"/>
        <v>8.5927020318132108</v>
      </c>
      <c r="E63" s="200">
        <f t="shared" si="35"/>
        <v>8.9567663664405082</v>
      </c>
      <c r="F63" s="201">
        <f>AC23</f>
        <v>7.3328327889233158</v>
      </c>
      <c r="G63" s="199">
        <f t="shared" si="36"/>
        <v>7.1608691639130306</v>
      </c>
      <c r="H63" s="199">
        <f t="shared" si="36"/>
        <v>7.504796413933601</v>
      </c>
      <c r="I63" s="202">
        <f t="shared" si="37"/>
        <v>83.567577347846935</v>
      </c>
      <c r="J63" s="201">
        <f t="shared" si="37"/>
        <v>1.4419014102035426</v>
      </c>
      <c r="K63" s="199">
        <f t="shared" si="38"/>
        <v>1.3459779334979858</v>
      </c>
      <c r="L63" s="199">
        <f t="shared" si="38"/>
        <v>1.5378248869090994</v>
      </c>
      <c r="M63" s="203">
        <f>AF23</f>
        <v>16.432422652153051</v>
      </c>
    </row>
    <row r="64" spans="1:13" ht="14.45" customHeight="1" x14ac:dyDescent="0.25">
      <c r="A64" s="51"/>
      <c r="B64" s="121">
        <v>85</v>
      </c>
      <c r="C64" s="204">
        <f>AB24</f>
        <v>6.0528140983912815</v>
      </c>
      <c r="D64" s="204">
        <f t="shared" si="35"/>
        <v>5.7271787675228882</v>
      </c>
      <c r="E64" s="205">
        <f t="shared" si="35"/>
        <v>6.3784494292596747</v>
      </c>
      <c r="F64" s="206">
        <f>AC24</f>
        <v>4.6624981211732202</v>
      </c>
      <c r="G64" s="204">
        <f t="shared" si="36"/>
        <v>4.3926222027685142</v>
      </c>
      <c r="H64" s="204">
        <f t="shared" si="36"/>
        <v>4.9323740395779261</v>
      </c>
      <c r="I64" s="207">
        <f t="shared" si="37"/>
        <v>77.030254777070056</v>
      </c>
      <c r="J64" s="206">
        <f t="shared" si="37"/>
        <v>1.3903159772180611</v>
      </c>
      <c r="K64" s="204">
        <f t="shared" si="38"/>
        <v>1.2657843391200063</v>
      </c>
      <c r="L64" s="204">
        <f t="shared" si="38"/>
        <v>1.5148476153161159</v>
      </c>
      <c r="M64" s="208">
        <f>AF24</f>
        <v>22.969745222929937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86.634491487787926</v>
      </c>
      <c r="D65" s="210">
        <f t="shared" si="35"/>
        <v>86.075671772146521</v>
      </c>
      <c r="E65" s="211">
        <f t="shared" si="35"/>
        <v>87.193311203429332</v>
      </c>
      <c r="F65" s="212">
        <f>AC25</f>
        <v>83.880540055867201</v>
      </c>
      <c r="G65" s="210">
        <f t="shared" si="36"/>
        <v>83.359638718066705</v>
      </c>
      <c r="H65" s="210">
        <f t="shared" si="36"/>
        <v>84.401441393667696</v>
      </c>
      <c r="I65" s="213">
        <f t="shared" si="37"/>
        <v>96.821183590246008</v>
      </c>
      <c r="J65" s="212">
        <f t="shared" si="37"/>
        <v>2.7539514319207417</v>
      </c>
      <c r="K65" s="210">
        <f t="shared" si="38"/>
        <v>2.6489288337946624</v>
      </c>
      <c r="L65" s="210">
        <f t="shared" si="38"/>
        <v>2.8589740300468209</v>
      </c>
      <c r="M65" s="214">
        <f>AF25</f>
        <v>3.1788164097540079</v>
      </c>
    </row>
    <row r="66" spans="1:13" ht="14.45" customHeight="1" x14ac:dyDescent="0.25">
      <c r="A66" s="155"/>
      <c r="B66" s="99">
        <v>5</v>
      </c>
      <c r="C66" s="199">
        <f>AB26</f>
        <v>81.853100282613966</v>
      </c>
      <c r="D66" s="199">
        <f t="shared" si="35"/>
        <v>81.350586746649313</v>
      </c>
      <c r="E66" s="200">
        <f t="shared" si="35"/>
        <v>82.355613818578618</v>
      </c>
      <c r="F66" s="201">
        <f>AC26</f>
        <v>79.092134986708103</v>
      </c>
      <c r="G66" s="199">
        <f t="shared" si="36"/>
        <v>78.62819157894441</v>
      </c>
      <c r="H66" s="199">
        <f t="shared" si="36"/>
        <v>79.556078394471797</v>
      </c>
      <c r="I66" s="202">
        <f t="shared" si="37"/>
        <v>96.626926425055274</v>
      </c>
      <c r="J66" s="201">
        <f t="shared" si="37"/>
        <v>2.7609652959058764</v>
      </c>
      <c r="K66" s="199">
        <f t="shared" si="38"/>
        <v>2.6559755620433294</v>
      </c>
      <c r="L66" s="199">
        <f t="shared" si="38"/>
        <v>2.8659550297684233</v>
      </c>
      <c r="M66" s="203">
        <f>AF26</f>
        <v>3.373073574944748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76.910206328860241</v>
      </c>
      <c r="D67" s="199">
        <f t="shared" si="35"/>
        <v>76.419955112163933</v>
      </c>
      <c r="E67" s="200">
        <f t="shared" si="35"/>
        <v>77.400457545556549</v>
      </c>
      <c r="F67" s="201">
        <f t="shared" ref="F67:F80" si="43">AC27</f>
        <v>74.147255905511415</v>
      </c>
      <c r="G67" s="199">
        <f t="shared" si="36"/>
        <v>73.695733225801362</v>
      </c>
      <c r="H67" s="199">
        <f t="shared" si="36"/>
        <v>74.598778585221467</v>
      </c>
      <c r="I67" s="202">
        <f t="shared" si="37"/>
        <v>96.407563371323263</v>
      </c>
      <c r="J67" s="201">
        <f t="shared" si="37"/>
        <v>2.7629504233488364</v>
      </c>
      <c r="K67" s="199">
        <f t="shared" si="38"/>
        <v>2.6579573230262699</v>
      </c>
      <c r="L67" s="199">
        <f t="shared" si="38"/>
        <v>2.867943523671403</v>
      </c>
      <c r="M67" s="203">
        <f t="shared" ref="M67:M80" si="44">AF27</f>
        <v>3.5924366286767464</v>
      </c>
    </row>
    <row r="68" spans="1:13" ht="14.45" customHeight="1" x14ac:dyDescent="0.25">
      <c r="A68" s="155"/>
      <c r="B68" s="99">
        <v>15</v>
      </c>
      <c r="C68" s="199">
        <f t="shared" si="42"/>
        <v>71.910206328860241</v>
      </c>
      <c r="D68" s="199">
        <f t="shared" si="35"/>
        <v>71.419955112163933</v>
      </c>
      <c r="E68" s="200">
        <f t="shared" si="35"/>
        <v>72.400457545556549</v>
      </c>
      <c r="F68" s="201">
        <f t="shared" si="43"/>
        <v>69.147255905511415</v>
      </c>
      <c r="G68" s="199">
        <f t="shared" si="36"/>
        <v>68.695733225801362</v>
      </c>
      <c r="H68" s="199">
        <f t="shared" si="36"/>
        <v>69.598778585221467</v>
      </c>
      <c r="I68" s="202">
        <f t="shared" si="37"/>
        <v>96.157777088396486</v>
      </c>
      <c r="J68" s="201">
        <f t="shared" si="37"/>
        <v>2.7629504233488364</v>
      </c>
      <c r="K68" s="199">
        <f t="shared" si="38"/>
        <v>2.6579573230262699</v>
      </c>
      <c r="L68" s="199">
        <f t="shared" si="38"/>
        <v>2.867943523671403</v>
      </c>
      <c r="M68" s="203">
        <f t="shared" si="44"/>
        <v>3.8422229116035251</v>
      </c>
    </row>
    <row r="69" spans="1:13" ht="14.45" customHeight="1" x14ac:dyDescent="0.25">
      <c r="A69" s="155"/>
      <c r="B69" s="99">
        <v>20</v>
      </c>
      <c r="C69" s="199">
        <f t="shared" si="42"/>
        <v>67.003679106819746</v>
      </c>
      <c r="D69" s="199">
        <f t="shared" si="35"/>
        <v>66.530190616716126</v>
      </c>
      <c r="E69" s="200">
        <f t="shared" si="35"/>
        <v>67.477167596923366</v>
      </c>
      <c r="F69" s="201">
        <f t="shared" si="43"/>
        <v>64.23699444574747</v>
      </c>
      <c r="G69" s="199">
        <f t="shared" si="36"/>
        <v>63.802327828804437</v>
      </c>
      <c r="H69" s="199">
        <f t="shared" si="36"/>
        <v>64.671661062690504</v>
      </c>
      <c r="I69" s="202">
        <f t="shared" si="37"/>
        <v>95.870846649089941</v>
      </c>
      <c r="J69" s="201">
        <f t="shared" si="37"/>
        <v>2.7666846610722864</v>
      </c>
      <c r="K69" s="199">
        <f t="shared" si="38"/>
        <v>2.6616772902193317</v>
      </c>
      <c r="L69" s="199">
        <f t="shared" si="38"/>
        <v>2.871692031925241</v>
      </c>
      <c r="M69" s="203">
        <f t="shared" si="44"/>
        <v>4.129153350910082</v>
      </c>
    </row>
    <row r="70" spans="1:13" ht="14.45" customHeight="1" x14ac:dyDescent="0.25">
      <c r="A70" s="155"/>
      <c r="B70" s="99">
        <v>25</v>
      </c>
      <c r="C70" s="199">
        <f t="shared" si="42"/>
        <v>62.058657913609061</v>
      </c>
      <c r="D70" s="199">
        <f t="shared" si="35"/>
        <v>61.597190522607619</v>
      </c>
      <c r="E70" s="200">
        <f t="shared" si="35"/>
        <v>62.520125304610502</v>
      </c>
      <c r="F70" s="201">
        <f t="shared" si="43"/>
        <v>59.289613523347178</v>
      </c>
      <c r="G70" s="199">
        <f t="shared" si="36"/>
        <v>58.866988482091294</v>
      </c>
      <c r="H70" s="199">
        <f t="shared" si="36"/>
        <v>59.712238564603062</v>
      </c>
      <c r="I70" s="202">
        <f t="shared" si="37"/>
        <v>95.538020828428756</v>
      </c>
      <c r="J70" s="201">
        <f t="shared" si="37"/>
        <v>2.7690443902618784</v>
      </c>
      <c r="K70" s="199">
        <f t="shared" si="38"/>
        <v>2.664049363140355</v>
      </c>
      <c r="L70" s="199">
        <f t="shared" si="38"/>
        <v>2.8740394173834019</v>
      </c>
      <c r="M70" s="203">
        <f t="shared" si="44"/>
        <v>4.4619791715712322</v>
      </c>
    </row>
    <row r="71" spans="1:13" ht="14.45" customHeight="1" x14ac:dyDescent="0.25">
      <c r="A71" s="155"/>
      <c r="B71" s="99">
        <v>30</v>
      </c>
      <c r="C71" s="199">
        <f t="shared" si="42"/>
        <v>57.156108617739349</v>
      </c>
      <c r="D71" s="199">
        <f t="shared" si="35"/>
        <v>56.714090923549946</v>
      </c>
      <c r="E71" s="200">
        <f t="shared" si="35"/>
        <v>57.598126311928752</v>
      </c>
      <c r="F71" s="201">
        <f t="shared" si="43"/>
        <v>54.382526423872299</v>
      </c>
      <c r="G71" s="199">
        <f t="shared" si="36"/>
        <v>53.979303482717931</v>
      </c>
      <c r="H71" s="199">
        <f t="shared" si="36"/>
        <v>54.785749365026668</v>
      </c>
      <c r="I71" s="202">
        <f t="shared" si="37"/>
        <v>95.147356492694783</v>
      </c>
      <c r="J71" s="201">
        <f t="shared" si="37"/>
        <v>2.7735821938670502</v>
      </c>
      <c r="K71" s="199">
        <f t="shared" si="38"/>
        <v>2.6686036278857759</v>
      </c>
      <c r="L71" s="199">
        <f t="shared" si="38"/>
        <v>2.8785607598483245</v>
      </c>
      <c r="M71" s="203">
        <f t="shared" si="44"/>
        <v>4.8526435073052241</v>
      </c>
    </row>
    <row r="72" spans="1:13" ht="14.45" customHeight="1" x14ac:dyDescent="0.25">
      <c r="A72" s="155"/>
      <c r="B72" s="99">
        <v>35</v>
      </c>
      <c r="C72" s="199">
        <f t="shared" si="42"/>
        <v>52.268679274703366</v>
      </c>
      <c r="D72" s="199">
        <f t="shared" si="35"/>
        <v>51.844501518007689</v>
      </c>
      <c r="E72" s="200">
        <f t="shared" si="35"/>
        <v>52.692857031399043</v>
      </c>
      <c r="F72" s="201">
        <f t="shared" si="43"/>
        <v>49.489369638758504</v>
      </c>
      <c r="G72" s="199">
        <f t="shared" si="36"/>
        <v>49.103866272469837</v>
      </c>
      <c r="H72" s="199">
        <f t="shared" si="36"/>
        <v>49.874873005047171</v>
      </c>
      <c r="I72" s="202">
        <f t="shared" si="37"/>
        <v>94.682648051354207</v>
      </c>
      <c r="J72" s="201">
        <f t="shared" si="37"/>
        <v>2.7793096359448537</v>
      </c>
      <c r="K72" s="199">
        <f t="shared" si="38"/>
        <v>2.6743145498977698</v>
      </c>
      <c r="L72" s="199">
        <f t="shared" si="38"/>
        <v>2.8843047219919375</v>
      </c>
      <c r="M72" s="203">
        <f t="shared" si="44"/>
        <v>5.3173519486457828</v>
      </c>
    </row>
    <row r="73" spans="1:13" ht="14.45" customHeight="1" x14ac:dyDescent="0.25">
      <c r="A73" s="155"/>
      <c r="B73" s="99">
        <v>40</v>
      </c>
      <c r="C73" s="199">
        <f t="shared" si="42"/>
        <v>47.435202395820468</v>
      </c>
      <c r="D73" s="199">
        <f t="shared" si="35"/>
        <v>47.031070686340243</v>
      </c>
      <c r="E73" s="200">
        <f t="shared" si="35"/>
        <v>47.839334105300694</v>
      </c>
      <c r="F73" s="201">
        <f t="shared" si="43"/>
        <v>44.646564414980695</v>
      </c>
      <c r="G73" s="199">
        <f t="shared" si="36"/>
        <v>44.28086249152409</v>
      </c>
      <c r="H73" s="199">
        <f t="shared" si="36"/>
        <v>45.0122663384373</v>
      </c>
      <c r="I73" s="202">
        <f t="shared" si="37"/>
        <v>94.121163524147875</v>
      </c>
      <c r="J73" s="201">
        <f t="shared" si="37"/>
        <v>2.7886379808397694</v>
      </c>
      <c r="K73" s="199">
        <f t="shared" si="38"/>
        <v>2.6835561498352858</v>
      </c>
      <c r="L73" s="199">
        <f t="shared" si="38"/>
        <v>2.8937198118442531</v>
      </c>
      <c r="M73" s="203">
        <f t="shared" si="44"/>
        <v>5.8788364758521139</v>
      </c>
    </row>
    <row r="74" spans="1:13" ht="14.45" customHeight="1" x14ac:dyDescent="0.25">
      <c r="A74" s="155"/>
      <c r="B74" s="99">
        <v>45</v>
      </c>
      <c r="C74" s="199">
        <f t="shared" si="42"/>
        <v>42.766102237034154</v>
      </c>
      <c r="D74" s="199">
        <f t="shared" si="35"/>
        <v>42.395296219967314</v>
      </c>
      <c r="E74" s="200">
        <f t="shared" si="35"/>
        <v>43.136908254100994</v>
      </c>
      <c r="F74" s="201">
        <f t="shared" si="43"/>
        <v>39.956843295124052</v>
      </c>
      <c r="G74" s="199">
        <f t="shared" si="36"/>
        <v>39.62384987249542</v>
      </c>
      <c r="H74" s="199">
        <f t="shared" si="36"/>
        <v>40.289836717752685</v>
      </c>
      <c r="I74" s="202">
        <f t="shared" si="37"/>
        <v>93.431108296146363</v>
      </c>
      <c r="J74" s="201">
        <f t="shared" si="37"/>
        <v>2.8092589419101053</v>
      </c>
      <c r="K74" s="199">
        <f t="shared" si="38"/>
        <v>2.7039195240712974</v>
      </c>
      <c r="L74" s="199">
        <f t="shared" si="38"/>
        <v>2.9145983597489131</v>
      </c>
      <c r="M74" s="203">
        <f t="shared" si="44"/>
        <v>6.5688917038536463</v>
      </c>
    </row>
    <row r="75" spans="1:13" ht="14.45" customHeight="1" x14ac:dyDescent="0.25">
      <c r="A75" s="155"/>
      <c r="B75" s="99">
        <v>50</v>
      </c>
      <c r="C75" s="199">
        <f t="shared" si="42"/>
        <v>38.024945727064853</v>
      </c>
      <c r="D75" s="199">
        <f t="shared" si="35"/>
        <v>37.675646936802352</v>
      </c>
      <c r="E75" s="200">
        <f t="shared" si="35"/>
        <v>38.374244517327355</v>
      </c>
      <c r="F75" s="201">
        <f t="shared" si="43"/>
        <v>35.2010432788285</v>
      </c>
      <c r="G75" s="199">
        <f t="shared" si="36"/>
        <v>34.889001097456344</v>
      </c>
      <c r="H75" s="199">
        <f t="shared" si="36"/>
        <v>35.513085460200656</v>
      </c>
      <c r="I75" s="202">
        <f t="shared" si="37"/>
        <v>92.573552981493421</v>
      </c>
      <c r="J75" s="201">
        <f t="shared" si="37"/>
        <v>2.8239024482363586</v>
      </c>
      <c r="K75" s="199">
        <f t="shared" si="38"/>
        <v>2.7183659917689611</v>
      </c>
      <c r="L75" s="199">
        <f t="shared" si="38"/>
        <v>2.9294389047037561</v>
      </c>
      <c r="M75" s="203">
        <f t="shared" si="44"/>
        <v>7.4264470185065949</v>
      </c>
    </row>
    <row r="76" spans="1:13" ht="14.45" customHeight="1" x14ac:dyDescent="0.25">
      <c r="A76" s="155"/>
      <c r="B76" s="99">
        <v>55</v>
      </c>
      <c r="C76" s="199">
        <f t="shared" si="42"/>
        <v>33.445974354693192</v>
      </c>
      <c r="D76" s="199">
        <f t="shared" si="35"/>
        <v>33.133935029804796</v>
      </c>
      <c r="E76" s="200">
        <f t="shared" si="35"/>
        <v>33.758013679581587</v>
      </c>
      <c r="F76" s="201">
        <f t="shared" si="43"/>
        <v>30.592142752121774</v>
      </c>
      <c r="G76" s="199">
        <f t="shared" si="36"/>
        <v>30.315840167387336</v>
      </c>
      <c r="H76" s="199">
        <f t="shared" si="36"/>
        <v>30.868445336856212</v>
      </c>
      <c r="I76" s="202">
        <f t="shared" si="37"/>
        <v>91.467339021711098</v>
      </c>
      <c r="J76" s="201">
        <f t="shared" si="37"/>
        <v>2.8538316025714159</v>
      </c>
      <c r="K76" s="199">
        <f t="shared" si="38"/>
        <v>2.7479550239345221</v>
      </c>
      <c r="L76" s="199">
        <f t="shared" si="38"/>
        <v>2.9597081812083097</v>
      </c>
      <c r="M76" s="203">
        <f t="shared" si="44"/>
        <v>8.5326609782888916</v>
      </c>
    </row>
    <row r="77" spans="1:13" ht="14.45" customHeight="1" x14ac:dyDescent="0.25">
      <c r="A77" s="155"/>
      <c r="B77" s="99">
        <v>60</v>
      </c>
      <c r="C77" s="199">
        <f t="shared" si="42"/>
        <v>28.804978664977241</v>
      </c>
      <c r="D77" s="199">
        <f t="shared" si="35"/>
        <v>28.521456728003525</v>
      </c>
      <c r="E77" s="200">
        <f t="shared" si="35"/>
        <v>29.088500601950958</v>
      </c>
      <c r="F77" s="201">
        <f t="shared" si="43"/>
        <v>25.925356856399247</v>
      </c>
      <c r="G77" s="199">
        <f t="shared" si="36"/>
        <v>25.675908030459954</v>
      </c>
      <c r="H77" s="199">
        <f t="shared" si="36"/>
        <v>26.17480568233854</v>
      </c>
      <c r="I77" s="202">
        <f t="shared" si="37"/>
        <v>90.003041342019102</v>
      </c>
      <c r="J77" s="201">
        <f t="shared" si="37"/>
        <v>2.8796218085779959</v>
      </c>
      <c r="K77" s="199">
        <f t="shared" si="38"/>
        <v>2.7734688931974558</v>
      </c>
      <c r="L77" s="199">
        <f t="shared" si="38"/>
        <v>2.9857747239585359</v>
      </c>
      <c r="M77" s="203">
        <f t="shared" si="44"/>
        <v>9.9969586579809082</v>
      </c>
    </row>
    <row r="78" spans="1:13" ht="14.45" customHeight="1" x14ac:dyDescent="0.25">
      <c r="A78" s="155"/>
      <c r="B78" s="99">
        <v>65</v>
      </c>
      <c r="C78" s="199">
        <f t="shared" si="42"/>
        <v>24.274914954099447</v>
      </c>
      <c r="D78" s="199">
        <f t="shared" si="35"/>
        <v>24.021718225409771</v>
      </c>
      <c r="E78" s="200">
        <f t="shared" si="35"/>
        <v>24.528111682789124</v>
      </c>
      <c r="F78" s="201">
        <f t="shared" si="43"/>
        <v>21.363018970656302</v>
      </c>
      <c r="G78" s="199">
        <f t="shared" si="36"/>
        <v>21.141249849526428</v>
      </c>
      <c r="H78" s="199">
        <f t="shared" si="36"/>
        <v>21.584788091786177</v>
      </c>
      <c r="I78" s="202">
        <f t="shared" si="37"/>
        <v>88.004505931538205</v>
      </c>
      <c r="J78" s="201">
        <f t="shared" si="37"/>
        <v>2.9118959834431437</v>
      </c>
      <c r="K78" s="199">
        <f t="shared" si="38"/>
        <v>2.8053298823853536</v>
      </c>
      <c r="L78" s="199">
        <f t="shared" si="38"/>
        <v>3.0184620845009338</v>
      </c>
      <c r="M78" s="203">
        <f t="shared" si="44"/>
        <v>11.995494068461792</v>
      </c>
    </row>
    <row r="79" spans="1:13" ht="14.45" customHeight="1" x14ac:dyDescent="0.25">
      <c r="A79" s="155"/>
      <c r="B79" s="99">
        <v>70</v>
      </c>
      <c r="C79" s="199">
        <f t="shared" si="42"/>
        <v>19.894358041680075</v>
      </c>
      <c r="D79" s="199">
        <f t="shared" si="35"/>
        <v>19.67122461888621</v>
      </c>
      <c r="E79" s="200">
        <f t="shared" si="35"/>
        <v>20.11749146447394</v>
      </c>
      <c r="F79" s="201">
        <f t="shared" si="43"/>
        <v>16.953705692998454</v>
      </c>
      <c r="G79" s="199">
        <f t="shared" si="36"/>
        <v>16.758072042951436</v>
      </c>
      <c r="H79" s="199">
        <f t="shared" si="36"/>
        <v>17.149339343045472</v>
      </c>
      <c r="I79" s="202">
        <f t="shared" si="37"/>
        <v>85.218661780788565</v>
      </c>
      <c r="J79" s="201">
        <f t="shared" si="37"/>
        <v>2.9406523486816196</v>
      </c>
      <c r="K79" s="199">
        <f t="shared" si="38"/>
        <v>2.8335260651807661</v>
      </c>
      <c r="L79" s="199">
        <f t="shared" si="38"/>
        <v>3.0477786321824731</v>
      </c>
      <c r="M79" s="203">
        <f t="shared" si="44"/>
        <v>14.781338219211431</v>
      </c>
    </row>
    <row r="80" spans="1:13" ht="14.45" customHeight="1" x14ac:dyDescent="0.25">
      <c r="A80" s="155"/>
      <c r="B80" s="99">
        <v>75</v>
      </c>
      <c r="C80" s="199">
        <f t="shared" si="42"/>
        <v>15.636566128241961</v>
      </c>
      <c r="D80" s="199">
        <f t="shared" si="35"/>
        <v>15.440578469468324</v>
      </c>
      <c r="E80" s="200">
        <f t="shared" si="35"/>
        <v>15.832553787015598</v>
      </c>
      <c r="F80" s="201">
        <f t="shared" si="43"/>
        <v>12.671096360646199</v>
      </c>
      <c r="G80" s="199">
        <f t="shared" si="36"/>
        <v>12.496773753819458</v>
      </c>
      <c r="H80" s="199">
        <f t="shared" si="36"/>
        <v>12.845418967472941</v>
      </c>
      <c r="I80" s="202">
        <f t="shared" si="37"/>
        <v>81.035031967538686</v>
      </c>
      <c r="J80" s="201">
        <f t="shared" si="37"/>
        <v>2.9654697675957631</v>
      </c>
      <c r="K80" s="199">
        <f t="shared" si="38"/>
        <v>2.8572925881138831</v>
      </c>
      <c r="L80" s="199">
        <f t="shared" si="38"/>
        <v>3.0736469470776431</v>
      </c>
      <c r="M80" s="203">
        <f t="shared" si="44"/>
        <v>18.964968032461321</v>
      </c>
    </row>
    <row r="81" spans="1:13" ht="14.45" customHeight="1" x14ac:dyDescent="0.25">
      <c r="A81" s="155"/>
      <c r="B81" s="99">
        <v>80</v>
      </c>
      <c r="C81" s="199">
        <f>AB41</f>
        <v>11.657911123741602</v>
      </c>
      <c r="D81" s="199">
        <f t="shared" si="35"/>
        <v>11.513565327145892</v>
      </c>
      <c r="E81" s="200">
        <f t="shared" si="35"/>
        <v>11.802256920337312</v>
      </c>
      <c r="F81" s="201">
        <f>AC41</f>
        <v>8.6809782533310162</v>
      </c>
      <c r="G81" s="199">
        <f t="shared" si="36"/>
        <v>8.5405202579471453</v>
      </c>
      <c r="H81" s="199">
        <f t="shared" si="36"/>
        <v>8.8214362487148872</v>
      </c>
      <c r="I81" s="202">
        <f t="shared" si="37"/>
        <v>74.464268608567494</v>
      </c>
      <c r="J81" s="201">
        <f t="shared" si="37"/>
        <v>2.9769328704105869</v>
      </c>
      <c r="K81" s="199">
        <f t="shared" si="38"/>
        <v>2.8705361413731998</v>
      </c>
      <c r="L81" s="199">
        <f t="shared" si="38"/>
        <v>3.0833295994479739</v>
      </c>
      <c r="M81" s="203">
        <f>AF41</f>
        <v>25.53573139143251</v>
      </c>
    </row>
    <row r="82" spans="1:13" ht="14.45" customHeight="1" thickBot="1" x14ac:dyDescent="0.3">
      <c r="A82" s="157"/>
      <c r="B82" s="215">
        <v>85</v>
      </c>
      <c r="C82" s="216">
        <f>AB42</f>
        <v>8.1185209902218656</v>
      </c>
      <c r="D82" s="216">
        <f t="shared" si="35"/>
        <v>7.7777634525849573</v>
      </c>
      <c r="E82" s="217">
        <f t="shared" si="35"/>
        <v>8.4592785278587748</v>
      </c>
      <c r="F82" s="218">
        <f>AC42</f>
        <v>5.2843340253410886</v>
      </c>
      <c r="G82" s="216">
        <f t="shared" si="36"/>
        <v>5.041538645128429</v>
      </c>
      <c r="H82" s="216">
        <f t="shared" si="36"/>
        <v>5.5271294055537483</v>
      </c>
      <c r="I82" s="219">
        <f t="shared" si="37"/>
        <v>65.089860969820279</v>
      </c>
      <c r="J82" s="218">
        <f t="shared" si="37"/>
        <v>2.8341869648807765</v>
      </c>
      <c r="K82" s="216">
        <f t="shared" si="38"/>
        <v>2.6795706609914096</v>
      </c>
      <c r="L82" s="216">
        <f t="shared" si="38"/>
        <v>2.9888032687701434</v>
      </c>
      <c r="M82" s="220">
        <f>AF42</f>
        <v>34.910139030179721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DE0D2-4C92-4FE1-8799-9203DCBE57A6}">
  <dimension ref="A1:AU84"/>
  <sheetViews>
    <sheetView view="pageBreakPreview" zoomScaleNormal="100" zoomScaleSheetLayoutView="100" workbookViewId="0">
      <selection activeCell="J10" sqref="J10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96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2556</v>
      </c>
      <c r="D7" s="78">
        <v>0</v>
      </c>
      <c r="E7" s="78">
        <v>853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8005145.2456596913</v>
      </c>
      <c r="X7" s="92">
        <f t="shared" ref="X7:X42" si="0">V7*(1-S7)</f>
        <v>500000</v>
      </c>
      <c r="Y7" s="90">
        <f>SUM(X7:X$24)</f>
        <v>7873237.290323901</v>
      </c>
      <c r="Z7" s="90">
        <f t="shared" ref="Z7:Z42" si="1">V7*S7</f>
        <v>0</v>
      </c>
      <c r="AA7" s="91">
        <f>SUM(Z7:Z$24)</f>
        <v>131907.95533579157</v>
      </c>
      <c r="AB7" s="84">
        <f t="shared" ref="AB7:AB42" si="2">W7/U7</f>
        <v>80.05145245659692</v>
      </c>
      <c r="AC7" s="85">
        <f t="shared" ref="AC7:AC42" si="3">Y7/U7</f>
        <v>78.73237290323901</v>
      </c>
      <c r="AD7" s="93">
        <f>AC7/AB7*100</f>
        <v>98.352210343624805</v>
      </c>
      <c r="AE7" s="85">
        <f t="shared" ref="AE7:AE42" si="4">AA7/U7</f>
        <v>1.3190795533579158</v>
      </c>
      <c r="AF7" s="94">
        <f>AE7/AB7*100</f>
        <v>1.6477896563752008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0.20421050000280652</v>
      </c>
      <c r="AL7" s="96">
        <f>U7*U7*((1-O7)*5*(1-S7)+AC8)^2*AH7+V7*V7*AI7</f>
        <v>0</v>
      </c>
      <c r="AM7" s="96">
        <f>SUM(AL7:AL$24)/U7/U7</f>
        <v>0.18564820295016257</v>
      </c>
      <c r="AN7" s="96">
        <f>U7*U7*((1-O7)*5*S7+AE8)^2*AH7+V7*V7*AI7</f>
        <v>0</v>
      </c>
      <c r="AO7" s="97">
        <f>SUM(AN7:AN$24)/U7/U7</f>
        <v>3.2100297749417103E-3</v>
      </c>
      <c r="AP7" s="84">
        <f t="shared" ref="AP7:AP42" si="5">AB7-1.96*SQRT(AK7)</f>
        <v>79.165735201028994</v>
      </c>
      <c r="AQ7" s="85">
        <f t="shared" ref="AQ7:AQ42" si="6">AB7+1.96*SQRT(AK7)</f>
        <v>80.937169712164845</v>
      </c>
      <c r="AR7" s="85">
        <f t="shared" ref="AR7:AR42" si="7">AC7-1.96*SQRT(AM7)</f>
        <v>77.887869418075482</v>
      </c>
      <c r="AS7" s="85">
        <f t="shared" ref="AS7:AS42" si="8">AC7+1.96*SQRT(AM7)</f>
        <v>79.576876388402539</v>
      </c>
      <c r="AT7" s="85">
        <f t="shared" ref="AT7:AT42" si="9">AE7-1.96*SQRT(AO7)</f>
        <v>1.2080315890208058</v>
      </c>
      <c r="AU7" s="98">
        <f t="shared" ref="AU7:AU42" si="10">AE7+1.96*SQRT(AO7)</f>
        <v>1.4301275176950259</v>
      </c>
    </row>
    <row r="8" spans="1:47" ht="14.45" customHeight="1" x14ac:dyDescent="0.25">
      <c r="A8" s="75"/>
      <c r="B8" s="99" t="s">
        <v>69</v>
      </c>
      <c r="C8" s="100">
        <v>2948</v>
      </c>
      <c r="D8" s="101">
        <v>0</v>
      </c>
      <c r="E8" s="101">
        <v>965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100000</v>
      </c>
      <c r="V8" s="112">
        <f>5*U8*((1-T8)+O8*T8)</f>
        <v>500000</v>
      </c>
      <c r="W8" s="113">
        <f>SUM(V8:V$24)</f>
        <v>7505145.2456596913</v>
      </c>
      <c r="X8" s="114">
        <f t="shared" si="0"/>
        <v>500000</v>
      </c>
      <c r="Y8" s="112">
        <f>SUM(X8:X$24)</f>
        <v>7373237.290323901</v>
      </c>
      <c r="Z8" s="112">
        <f t="shared" si="1"/>
        <v>0</v>
      </c>
      <c r="AA8" s="113">
        <f>SUM(Z8:Z$24)</f>
        <v>131907.95533579157</v>
      </c>
      <c r="AB8" s="106">
        <f t="shared" si="2"/>
        <v>75.05145245659692</v>
      </c>
      <c r="AC8" s="107">
        <f t="shared" si="3"/>
        <v>73.73237290323901</v>
      </c>
      <c r="AD8" s="115">
        <f t="shared" ref="AD8:AD42" si="16">AC8/AB8*100</f>
        <v>98.24243301071256</v>
      </c>
      <c r="AE8" s="107">
        <f t="shared" si="4"/>
        <v>1.3190795533579158</v>
      </c>
      <c r="AF8" s="116">
        <f t="shared" ref="AF8:AF42" si="17">AE8/AB8*100</f>
        <v>1.7575669892874544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0.20421050000280652</v>
      </c>
      <c r="AL8" s="118">
        <f>U8*U8*((1-O8)*5*(1-S8)+AC9)^2*AH8+V8*V8*AI8</f>
        <v>0</v>
      </c>
      <c r="AM8" s="118">
        <f>SUM(AL8:AL$24)/U8/U8</f>
        <v>0.18564820295016257</v>
      </c>
      <c r="AN8" s="118">
        <f>U8*U8*((1-O8)*5*S8+AE9)^2*AH8+V8*V8*AI8</f>
        <v>0</v>
      </c>
      <c r="AO8" s="119">
        <f>SUM(AN8:AN$24)/U8/U8</f>
        <v>3.2100297749417103E-3</v>
      </c>
      <c r="AP8" s="106">
        <f t="shared" si="5"/>
        <v>74.165735201028994</v>
      </c>
      <c r="AQ8" s="107">
        <f t="shared" si="6"/>
        <v>75.937169712164845</v>
      </c>
      <c r="AR8" s="107">
        <f t="shared" si="7"/>
        <v>72.887869418075482</v>
      </c>
      <c r="AS8" s="107">
        <f t="shared" si="8"/>
        <v>74.576876388402539</v>
      </c>
      <c r="AT8" s="107">
        <f t="shared" si="9"/>
        <v>1.2080315890208058</v>
      </c>
      <c r="AU8" s="120">
        <f t="shared" si="10"/>
        <v>1.4301275176950259</v>
      </c>
    </row>
    <row r="9" spans="1:47" ht="14.45" customHeight="1" x14ac:dyDescent="0.25">
      <c r="A9" s="75"/>
      <c r="B9" s="99" t="s">
        <v>70</v>
      </c>
      <c r="C9" s="100">
        <v>3340</v>
      </c>
      <c r="D9" s="101">
        <v>0</v>
      </c>
      <c r="E9" s="101">
        <v>1121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100000</v>
      </c>
      <c r="V9" s="112">
        <f t="shared" ref="V9:V22" si="21">5*U9*((1-T9)+O9*T9)</f>
        <v>500000</v>
      </c>
      <c r="W9" s="113">
        <f>SUM(V9:V$24)</f>
        <v>7005145.2456596922</v>
      </c>
      <c r="X9" s="114">
        <f t="shared" si="0"/>
        <v>500000</v>
      </c>
      <c r="Y9" s="112">
        <f>SUM(X9:X$24)</f>
        <v>6873237.290323901</v>
      </c>
      <c r="Z9" s="112">
        <f t="shared" si="1"/>
        <v>0</v>
      </c>
      <c r="AA9" s="113">
        <f>SUM(Z9:Z$24)</f>
        <v>131907.95533579157</v>
      </c>
      <c r="AB9" s="106">
        <f t="shared" si="2"/>
        <v>70.05145245659692</v>
      </c>
      <c r="AC9" s="107">
        <f t="shared" si="3"/>
        <v>68.73237290323901</v>
      </c>
      <c r="AD9" s="115">
        <f t="shared" si="16"/>
        <v>98.116984720373651</v>
      </c>
      <c r="AE9" s="107">
        <f t="shared" si="4"/>
        <v>1.3190795533579158</v>
      </c>
      <c r="AF9" s="116">
        <f t="shared" si="17"/>
        <v>1.8830152796263611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0.20421050000280652</v>
      </c>
      <c r="AL9" s="118">
        <f t="shared" ref="AL9:AL23" si="23">U9*U9*((1-O9)*5*(1-S9)+AC10)^2*AH9+V9*V9*AI9</f>
        <v>0</v>
      </c>
      <c r="AM9" s="118">
        <f>SUM(AL9:AL$24)/U9/U9</f>
        <v>0.18564820295016257</v>
      </c>
      <c r="AN9" s="118">
        <f t="shared" ref="AN9:AN23" si="24">U9*U9*((1-O9)*5*S9+AE10)^2*AH9+V9*V9*AI9</f>
        <v>0</v>
      </c>
      <c r="AO9" s="119">
        <f>SUM(AN9:AN$24)/U9/U9</f>
        <v>3.2100297749417103E-3</v>
      </c>
      <c r="AP9" s="106">
        <f t="shared" si="5"/>
        <v>69.165735201028994</v>
      </c>
      <c r="AQ9" s="107">
        <f t="shared" si="6"/>
        <v>70.937169712164845</v>
      </c>
      <c r="AR9" s="107">
        <f t="shared" si="7"/>
        <v>67.887869418075482</v>
      </c>
      <c r="AS9" s="107">
        <f t="shared" si="8"/>
        <v>69.576876388402539</v>
      </c>
      <c r="AT9" s="107">
        <f t="shared" si="9"/>
        <v>1.2080315890208058</v>
      </c>
      <c r="AU9" s="120">
        <f t="shared" si="10"/>
        <v>1.4301275176950259</v>
      </c>
    </row>
    <row r="10" spans="1:47" ht="14.45" customHeight="1" x14ac:dyDescent="0.25">
      <c r="A10" s="75"/>
      <c r="B10" s="99" t="s">
        <v>71</v>
      </c>
      <c r="C10" s="100">
        <v>3324</v>
      </c>
      <c r="D10" s="101">
        <v>0</v>
      </c>
      <c r="E10" s="101">
        <v>1113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100000</v>
      </c>
      <c r="V10" s="112">
        <f t="shared" si="21"/>
        <v>500000</v>
      </c>
      <c r="W10" s="113">
        <f>SUM(V10:V$24)</f>
        <v>6505145.2456596913</v>
      </c>
      <c r="X10" s="114">
        <f t="shared" si="0"/>
        <v>500000</v>
      </c>
      <c r="Y10" s="112">
        <f>SUM(X10:X$24)</f>
        <v>6373237.290323901</v>
      </c>
      <c r="Z10" s="112">
        <f t="shared" si="1"/>
        <v>0</v>
      </c>
      <c r="AA10" s="113">
        <f>SUM(Z10:Z$24)</f>
        <v>131907.95533579157</v>
      </c>
      <c r="AB10" s="106">
        <f t="shared" si="2"/>
        <v>65.05145245659692</v>
      </c>
      <c r="AC10" s="107">
        <f t="shared" si="3"/>
        <v>63.73237290323901</v>
      </c>
      <c r="AD10" s="115">
        <f t="shared" si="16"/>
        <v>97.972251958189531</v>
      </c>
      <c r="AE10" s="107">
        <f t="shared" si="4"/>
        <v>1.3190795533579158</v>
      </c>
      <c r="AF10" s="116">
        <f t="shared" si="17"/>
        <v>2.0277480418104745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0.20421050000280652</v>
      </c>
      <c r="AL10" s="118">
        <f t="shared" si="23"/>
        <v>0</v>
      </c>
      <c r="AM10" s="118">
        <f>SUM(AL10:AL$24)/U10/U10</f>
        <v>0.18564820295016257</v>
      </c>
      <c r="AN10" s="118">
        <f t="shared" si="24"/>
        <v>0</v>
      </c>
      <c r="AO10" s="119">
        <f>SUM(AN10:AN$24)/U10/U10</f>
        <v>3.2100297749417103E-3</v>
      </c>
      <c r="AP10" s="106">
        <f t="shared" si="5"/>
        <v>64.165735201028994</v>
      </c>
      <c r="AQ10" s="107">
        <f t="shared" si="6"/>
        <v>65.937169712164845</v>
      </c>
      <c r="AR10" s="107">
        <f t="shared" si="7"/>
        <v>62.887869418075482</v>
      </c>
      <c r="AS10" s="107">
        <f t="shared" si="8"/>
        <v>64.576876388402539</v>
      </c>
      <c r="AT10" s="107">
        <f t="shared" si="9"/>
        <v>1.2080315890208058</v>
      </c>
      <c r="AU10" s="120">
        <f t="shared" si="10"/>
        <v>1.4301275176950259</v>
      </c>
    </row>
    <row r="11" spans="1:47" ht="14.45" customHeight="1" x14ac:dyDescent="0.25">
      <c r="A11" s="75"/>
      <c r="B11" s="99" t="s">
        <v>72</v>
      </c>
      <c r="C11" s="100">
        <v>2036</v>
      </c>
      <c r="D11" s="101">
        <v>2</v>
      </c>
      <c r="E11" s="101">
        <v>644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9.8231827111984276E-4</v>
      </c>
      <c r="R11" s="109">
        <f t="shared" si="14"/>
        <v>9.7754944807141751E-4</v>
      </c>
      <c r="S11" s="110">
        <f t="shared" si="15"/>
        <v>0</v>
      </c>
      <c r="T11" s="111">
        <f t="shared" si="19"/>
        <v>4.8762025041367068E-3</v>
      </c>
      <c r="U11" s="112">
        <f t="shared" si="20"/>
        <v>100000</v>
      </c>
      <c r="V11" s="112">
        <f t="shared" si="21"/>
        <v>498819.0125580699</v>
      </c>
      <c r="W11" s="113">
        <f>SUM(V11:V$24)</f>
        <v>6005145.2456596913</v>
      </c>
      <c r="X11" s="114">
        <f t="shared" si="0"/>
        <v>498819.0125580699</v>
      </c>
      <c r="Y11" s="112">
        <f>SUM(X11:X$24)</f>
        <v>5873237.290323901</v>
      </c>
      <c r="Z11" s="112">
        <f t="shared" si="1"/>
        <v>0</v>
      </c>
      <c r="AA11" s="113">
        <f>SUM(Z11:Z$24)</f>
        <v>131907.95533579157</v>
      </c>
      <c r="AB11" s="106">
        <f t="shared" si="2"/>
        <v>60.051452456596913</v>
      </c>
      <c r="AC11" s="107">
        <f t="shared" si="3"/>
        <v>58.73237290323901</v>
      </c>
      <c r="AD11" s="115">
        <f t="shared" si="16"/>
        <v>97.803417736962672</v>
      </c>
      <c r="AE11" s="107">
        <f t="shared" si="4"/>
        <v>1.3190795533579158</v>
      </c>
      <c r="AF11" s="116">
        <f t="shared" si="17"/>
        <v>2.1965822630373517</v>
      </c>
      <c r="AH11" s="117">
        <f t="shared" si="25"/>
        <v>1.1830703841768622E-5</v>
      </c>
      <c r="AI11" s="118">
        <f t="shared" si="18"/>
        <v>0</v>
      </c>
      <c r="AJ11" s="118">
        <f t="shared" si="22"/>
        <v>394629946.09602469</v>
      </c>
      <c r="AK11" s="118">
        <f>SUM(AJ11:AJ$24)/U11/U11</f>
        <v>0.20421050000280652</v>
      </c>
      <c r="AL11" s="118">
        <f t="shared" si="23"/>
        <v>376723409.66525882</v>
      </c>
      <c r="AM11" s="118">
        <f>SUM(AL11:AL$24)/U11/U11</f>
        <v>0.18564820295016257</v>
      </c>
      <c r="AN11" s="118">
        <f t="shared" si="24"/>
        <v>207873.12052599565</v>
      </c>
      <c r="AO11" s="119">
        <f>SUM(AN11:AN$24)/U11/U11</f>
        <v>3.2100297749417103E-3</v>
      </c>
      <c r="AP11" s="106">
        <f t="shared" si="5"/>
        <v>59.165735201028987</v>
      </c>
      <c r="AQ11" s="107">
        <f t="shared" si="6"/>
        <v>60.937169712164838</v>
      </c>
      <c r="AR11" s="107">
        <f t="shared" si="7"/>
        <v>57.887869418075482</v>
      </c>
      <c r="AS11" s="107">
        <f t="shared" si="8"/>
        <v>59.576876388402539</v>
      </c>
      <c r="AT11" s="107">
        <f t="shared" si="9"/>
        <v>1.2080315890208058</v>
      </c>
      <c r="AU11" s="120">
        <f t="shared" si="10"/>
        <v>1.4301275176950259</v>
      </c>
    </row>
    <row r="12" spans="1:47" ht="14.45" customHeight="1" x14ac:dyDescent="0.25">
      <c r="A12" s="75"/>
      <c r="B12" s="99" t="s">
        <v>73</v>
      </c>
      <c r="C12" s="100">
        <v>2575</v>
      </c>
      <c r="D12" s="101">
        <v>1</v>
      </c>
      <c r="E12" s="101">
        <v>852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3.8834951456310682E-4</v>
      </c>
      <c r="R12" s="109">
        <f t="shared" si="14"/>
        <v>3.8923600494906611E-4</v>
      </c>
      <c r="S12" s="110">
        <f t="shared" si="15"/>
        <v>0</v>
      </c>
      <c r="T12" s="111">
        <f t="shared" si="19"/>
        <v>1.9443062028538306E-3</v>
      </c>
      <c r="U12" s="112">
        <f t="shared" si="20"/>
        <v>99512.379749586325</v>
      </c>
      <c r="V12" s="112">
        <f t="shared" si="21"/>
        <v>497082.83598580497</v>
      </c>
      <c r="W12" s="113">
        <f>SUM(V12:V$24)</f>
        <v>5506326.2331016213</v>
      </c>
      <c r="X12" s="114">
        <f t="shared" si="0"/>
        <v>497082.83598580497</v>
      </c>
      <c r="Y12" s="112">
        <f>SUM(X12:X$24)</f>
        <v>5374418.277765831</v>
      </c>
      <c r="Z12" s="112">
        <f t="shared" si="1"/>
        <v>0</v>
      </c>
      <c r="AA12" s="113">
        <f>SUM(Z12:Z$24)</f>
        <v>131907.95533579157</v>
      </c>
      <c r="AB12" s="106">
        <f t="shared" si="2"/>
        <v>55.333077622681522</v>
      </c>
      <c r="AC12" s="107">
        <f t="shared" si="3"/>
        <v>54.007534452397344</v>
      </c>
      <c r="AD12" s="115">
        <f t="shared" si="16"/>
        <v>97.604428983106445</v>
      </c>
      <c r="AE12" s="107">
        <f t="shared" si="4"/>
        <v>1.3255431702841969</v>
      </c>
      <c r="AF12" s="116">
        <f t="shared" si="17"/>
        <v>2.3955710168936002</v>
      </c>
      <c r="AH12" s="117">
        <f t="shared" si="25"/>
        <v>3.7729764979783585E-6</v>
      </c>
      <c r="AI12" s="118">
        <f t="shared" si="18"/>
        <v>0</v>
      </c>
      <c r="AJ12" s="118">
        <f t="shared" si="22"/>
        <v>104603432.32304983</v>
      </c>
      <c r="AK12" s="118">
        <f>SUM(AJ12:AJ$24)/U12/U12</f>
        <v>0.16636601844146723</v>
      </c>
      <c r="AL12" s="118">
        <f t="shared" si="23"/>
        <v>99418104.810728982</v>
      </c>
      <c r="AM12" s="118">
        <f>SUM(AL12:AL$24)/U12/U12</f>
        <v>0.14942960699104599</v>
      </c>
      <c r="AN12" s="118">
        <f t="shared" si="24"/>
        <v>65904.720697719895</v>
      </c>
      <c r="AO12" s="119">
        <f>SUM(AN12:AN$24)/U12/U12</f>
        <v>3.2205742304199231E-3</v>
      </c>
      <c r="AP12" s="106">
        <f t="shared" si="5"/>
        <v>54.53363300518464</v>
      </c>
      <c r="AQ12" s="107">
        <f t="shared" si="6"/>
        <v>56.132522240178403</v>
      </c>
      <c r="AR12" s="107">
        <f t="shared" si="7"/>
        <v>53.249874384677788</v>
      </c>
      <c r="AS12" s="107">
        <f t="shared" si="8"/>
        <v>54.7651945201169</v>
      </c>
      <c r="AT12" s="107">
        <f t="shared" si="9"/>
        <v>1.2143129677150153</v>
      </c>
      <c r="AU12" s="120">
        <f t="shared" si="10"/>
        <v>1.4367733728533785</v>
      </c>
    </row>
    <row r="13" spans="1:47" ht="14.45" customHeight="1" x14ac:dyDescent="0.25">
      <c r="A13" s="75"/>
      <c r="B13" s="99" t="s">
        <v>74</v>
      </c>
      <c r="C13" s="100">
        <v>2819</v>
      </c>
      <c r="D13" s="101">
        <v>4</v>
      </c>
      <c r="E13" s="101">
        <v>931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1.4189428875487761E-3</v>
      </c>
      <c r="R13" s="109">
        <f t="shared" si="14"/>
        <v>1.4070152726337027E-3</v>
      </c>
      <c r="S13" s="110">
        <f t="shared" si="15"/>
        <v>0</v>
      </c>
      <c r="T13" s="111">
        <f t="shared" si="19"/>
        <v>7.0116070050626903E-3</v>
      </c>
      <c r="U13" s="112">
        <f t="shared" si="20"/>
        <v>99318.897212378462</v>
      </c>
      <c r="V13" s="112">
        <f t="shared" si="21"/>
        <v>494937.82261929178</v>
      </c>
      <c r="W13" s="113">
        <f>SUM(V13:V$24)</f>
        <v>5009243.3971158164</v>
      </c>
      <c r="X13" s="114">
        <f t="shared" si="0"/>
        <v>494937.82261929178</v>
      </c>
      <c r="Y13" s="112">
        <f>SUM(X13:X$24)</f>
        <v>4877335.4417800261</v>
      </c>
      <c r="Z13" s="112">
        <f t="shared" si="1"/>
        <v>0</v>
      </c>
      <c r="AA13" s="113">
        <f>SUM(Z13:Z$24)</f>
        <v>131907.95533579157</v>
      </c>
      <c r="AB13" s="106">
        <f t="shared" si="2"/>
        <v>50.435954664340521</v>
      </c>
      <c r="AC13" s="107">
        <f t="shared" si="3"/>
        <v>49.10782921150021</v>
      </c>
      <c r="AD13" s="115">
        <f t="shared" si="16"/>
        <v>97.366709004163397</v>
      </c>
      <c r="AE13" s="107">
        <f t="shared" si="4"/>
        <v>1.3281254528403224</v>
      </c>
      <c r="AF13" s="116">
        <f t="shared" si="17"/>
        <v>2.6332909958366275</v>
      </c>
      <c r="AH13" s="117">
        <f t="shared" si="25"/>
        <v>1.220448093324059E-5</v>
      </c>
      <c r="AI13" s="118">
        <f t="shared" si="18"/>
        <v>0</v>
      </c>
      <c r="AJ13" s="118">
        <f t="shared" si="22"/>
        <v>279139494.13446814</v>
      </c>
      <c r="AK13" s="118">
        <f>SUM(AJ13:AJ$24)/U13/U13</f>
        <v>0.15641053934748256</v>
      </c>
      <c r="AL13" s="118">
        <f t="shared" si="23"/>
        <v>263847882.14075133</v>
      </c>
      <c r="AM13" s="118">
        <f>SUM(AL13:AL$24)/U13/U13</f>
        <v>0.13993374524135052</v>
      </c>
      <c r="AN13" s="118">
        <f t="shared" si="24"/>
        <v>215363.91931291093</v>
      </c>
      <c r="AO13" s="119">
        <f>SUM(AN13:AN$24)/U13/U13</f>
        <v>3.226453241263577E-3</v>
      </c>
      <c r="AP13" s="106">
        <f t="shared" si="5"/>
        <v>49.660798726507821</v>
      </c>
      <c r="AQ13" s="107">
        <f t="shared" si="6"/>
        <v>51.211110602173221</v>
      </c>
      <c r="AR13" s="107">
        <f t="shared" si="7"/>
        <v>48.37463791605326</v>
      </c>
      <c r="AS13" s="107">
        <f t="shared" si="8"/>
        <v>49.84102050694716</v>
      </c>
      <c r="AT13" s="107">
        <f t="shared" si="9"/>
        <v>1.2167937737384684</v>
      </c>
      <c r="AU13" s="120">
        <f t="shared" si="10"/>
        <v>1.4394571319421763</v>
      </c>
    </row>
    <row r="14" spans="1:47" ht="14.45" customHeight="1" x14ac:dyDescent="0.25">
      <c r="A14" s="75"/>
      <c r="B14" s="99" t="s">
        <v>75</v>
      </c>
      <c r="C14" s="100">
        <v>3682</v>
      </c>
      <c r="D14" s="101">
        <v>4</v>
      </c>
      <c r="E14" s="101">
        <v>1248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1.0863661053775121E-3</v>
      </c>
      <c r="R14" s="109">
        <f t="shared" si="14"/>
        <v>1.0772918038265398E-3</v>
      </c>
      <c r="S14" s="110">
        <f t="shared" si="15"/>
        <v>0</v>
      </c>
      <c r="T14" s="111">
        <f t="shared" si="19"/>
        <v>5.3727125684985954E-3</v>
      </c>
      <c r="U14" s="112">
        <f t="shared" si="20"/>
        <v>98622.512136949052</v>
      </c>
      <c r="V14" s="112">
        <f t="shared" si="21"/>
        <v>491854.11845981941</v>
      </c>
      <c r="W14" s="113">
        <f>SUM(V14:V$24)</f>
        <v>4514305.5744965244</v>
      </c>
      <c r="X14" s="114">
        <f t="shared" si="0"/>
        <v>491854.11845981941</v>
      </c>
      <c r="Y14" s="112">
        <f>SUM(X14:X$24)</f>
        <v>4382397.6191607341</v>
      </c>
      <c r="Z14" s="112">
        <f t="shared" si="1"/>
        <v>0</v>
      </c>
      <c r="AA14" s="113">
        <f>SUM(Z14:Z$24)</f>
        <v>131907.95533579157</v>
      </c>
      <c r="AB14" s="106">
        <f t="shared" si="2"/>
        <v>45.773581271463414</v>
      </c>
      <c r="AC14" s="107">
        <f t="shared" si="3"/>
        <v>44.436077769700852</v>
      </c>
      <c r="AD14" s="115">
        <f t="shared" si="16"/>
        <v>97.078001186251072</v>
      </c>
      <c r="AE14" s="107">
        <f t="shared" si="4"/>
        <v>1.3375035017625767</v>
      </c>
      <c r="AF14" s="116">
        <f t="shared" si="17"/>
        <v>2.9219988137489592</v>
      </c>
      <c r="AH14" s="117">
        <f t="shared" si="25"/>
        <v>7.1777378514863444E-6</v>
      </c>
      <c r="AI14" s="118">
        <f t="shared" si="18"/>
        <v>0</v>
      </c>
      <c r="AJ14" s="118">
        <f t="shared" si="22"/>
        <v>131386884.91761616</v>
      </c>
      <c r="AK14" s="118">
        <f>SUM(AJ14:AJ$24)/U14/U14</f>
        <v>0.12992804536529398</v>
      </c>
      <c r="AL14" s="118">
        <f t="shared" si="23"/>
        <v>123367765.8255595</v>
      </c>
      <c r="AM14" s="118">
        <f>SUM(AL14:AL$24)/U14/U14</f>
        <v>0.11478991655089388</v>
      </c>
      <c r="AN14" s="118">
        <f t="shared" si="24"/>
        <v>126243.44292012886</v>
      </c>
      <c r="AO14" s="119">
        <f>SUM(AN14:AN$24)/U14/U14</f>
        <v>3.2500366336183461E-3</v>
      </c>
      <c r="AP14" s="106">
        <f t="shared" si="5"/>
        <v>45.067088823467458</v>
      </c>
      <c r="AQ14" s="107">
        <f t="shared" si="6"/>
        <v>46.480073719459369</v>
      </c>
      <c r="AR14" s="107">
        <f t="shared" si="7"/>
        <v>43.772016821126165</v>
      </c>
      <c r="AS14" s="107">
        <f t="shared" si="8"/>
        <v>45.100138718275538</v>
      </c>
      <c r="AT14" s="107">
        <f t="shared" si="9"/>
        <v>1.2257656803603842</v>
      </c>
      <c r="AU14" s="120">
        <f t="shared" si="10"/>
        <v>1.4492413231647692</v>
      </c>
    </row>
    <row r="15" spans="1:47" ht="14.45" customHeight="1" x14ac:dyDescent="0.25">
      <c r="A15" s="75"/>
      <c r="B15" s="99" t="s">
        <v>76</v>
      </c>
      <c r="C15" s="100">
        <v>4096</v>
      </c>
      <c r="D15" s="101">
        <v>5</v>
      </c>
      <c r="E15" s="101">
        <v>1361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1.220703125E-3</v>
      </c>
      <c r="R15" s="109">
        <f t="shared" si="14"/>
        <v>1.1982732664451584E-3</v>
      </c>
      <c r="S15" s="110">
        <f t="shared" si="15"/>
        <v>0</v>
      </c>
      <c r="T15" s="111">
        <f t="shared" si="19"/>
        <v>5.9746388595843533E-3</v>
      </c>
      <c r="U15" s="112">
        <f t="shared" si="20"/>
        <v>98092.641726453963</v>
      </c>
      <c r="V15" s="112">
        <f t="shared" si="21"/>
        <v>489093.86991233536</v>
      </c>
      <c r="W15" s="113">
        <f>SUM(V15:V$24)</f>
        <v>4022451.456036706</v>
      </c>
      <c r="X15" s="114">
        <f t="shared" si="0"/>
        <v>489093.86991233536</v>
      </c>
      <c r="Y15" s="112">
        <f>SUM(X15:X$24)</f>
        <v>3890543.5007009138</v>
      </c>
      <c r="Z15" s="112">
        <f t="shared" si="1"/>
        <v>0</v>
      </c>
      <c r="AA15" s="113">
        <f>SUM(Z15:Z$24)</f>
        <v>131907.95533579157</v>
      </c>
      <c r="AB15" s="106">
        <f t="shared" si="2"/>
        <v>41.006658453076582</v>
      </c>
      <c r="AC15" s="107">
        <f t="shared" si="3"/>
        <v>39.661930112457135</v>
      </c>
      <c r="AD15" s="115">
        <f t="shared" si="16"/>
        <v>96.720707340350103</v>
      </c>
      <c r="AE15" s="107">
        <f t="shared" si="4"/>
        <v>1.344728340619439</v>
      </c>
      <c r="AF15" s="116">
        <f t="shared" si="17"/>
        <v>3.2792926596498835</v>
      </c>
      <c r="AH15" s="117">
        <f t="shared" si="25"/>
        <v>7.0966073889116599E-6</v>
      </c>
      <c r="AI15" s="118">
        <f t="shared" si="18"/>
        <v>0</v>
      </c>
      <c r="AJ15" s="118">
        <f t="shared" si="22"/>
        <v>101602434.70261797</v>
      </c>
      <c r="AK15" s="118">
        <f>SUM(AJ15:AJ$24)/U15/U15</f>
        <v>0.11768090470366793</v>
      </c>
      <c r="AL15" s="118">
        <f t="shared" si="23"/>
        <v>94600825.67211163</v>
      </c>
      <c r="AM15" s="118">
        <f>SUM(AL15:AL$24)/U15/U15</f>
        <v>0.10321219045822776</v>
      </c>
      <c r="AN15" s="118">
        <f t="shared" si="24"/>
        <v>124967.71422658495</v>
      </c>
      <c r="AO15" s="119">
        <f>SUM(AN15:AN$24)/U15/U15</f>
        <v>3.2721230713682048E-3</v>
      </c>
      <c r="AP15" s="106">
        <f t="shared" si="5"/>
        <v>40.334287302959616</v>
      </c>
      <c r="AQ15" s="107">
        <f t="shared" si="6"/>
        <v>41.679029603193548</v>
      </c>
      <c r="AR15" s="107">
        <f t="shared" si="7"/>
        <v>39.032247691816117</v>
      </c>
      <c r="AS15" s="107">
        <f t="shared" si="8"/>
        <v>40.291612533098153</v>
      </c>
      <c r="AT15" s="107">
        <f t="shared" si="9"/>
        <v>1.2326114909001926</v>
      </c>
      <c r="AU15" s="120">
        <f t="shared" si="10"/>
        <v>1.4568451903386854</v>
      </c>
    </row>
    <row r="16" spans="1:47" ht="14.45" customHeight="1" x14ac:dyDescent="0.25">
      <c r="A16" s="75"/>
      <c r="B16" s="99" t="s">
        <v>77</v>
      </c>
      <c r="C16" s="100">
        <v>4251</v>
      </c>
      <c r="D16" s="101">
        <v>10</v>
      </c>
      <c r="E16" s="101">
        <v>1415</v>
      </c>
      <c r="F16" s="102">
        <v>1.5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2.3523876734885909E-3</v>
      </c>
      <c r="R16" s="109">
        <f t="shared" si="14"/>
        <v>2.3319311795168517E-3</v>
      </c>
      <c r="S16" s="110">
        <f t="shared" si="15"/>
        <v>1.0600706713780918E-3</v>
      </c>
      <c r="T16" s="111">
        <f t="shared" si="19"/>
        <v>1.1597868925258508E-2</v>
      </c>
      <c r="U16" s="112">
        <f t="shared" si="20"/>
        <v>97506.573617355796</v>
      </c>
      <c r="V16" s="112">
        <f t="shared" si="21"/>
        <v>484949.32873596385</v>
      </c>
      <c r="W16" s="113">
        <f>SUM(V16:V$24)</f>
        <v>3533357.5861243703</v>
      </c>
      <c r="X16" s="114">
        <f t="shared" si="0"/>
        <v>484435.24817546632</v>
      </c>
      <c r="Y16" s="112">
        <f>SUM(X16:X$24)</f>
        <v>3401449.6307885782</v>
      </c>
      <c r="Z16" s="112">
        <f t="shared" si="1"/>
        <v>514.08056049748814</v>
      </c>
      <c r="AA16" s="113">
        <f>SUM(Z16:Z$24)</f>
        <v>131907.95533579157</v>
      </c>
      <c r="AB16" s="106">
        <f t="shared" si="2"/>
        <v>36.237121816938156</v>
      </c>
      <c r="AC16" s="107">
        <f t="shared" si="3"/>
        <v>34.884310919762783</v>
      </c>
      <c r="AD16" s="115">
        <f t="shared" si="16"/>
        <v>96.266781605864082</v>
      </c>
      <c r="AE16" s="107">
        <f t="shared" si="4"/>
        <v>1.3528108971753723</v>
      </c>
      <c r="AF16" s="116">
        <f t="shared" si="17"/>
        <v>3.7332183941359105</v>
      </c>
      <c r="AH16" s="117">
        <f t="shared" si="25"/>
        <v>1.3295052772169478E-5</v>
      </c>
      <c r="AI16" s="118">
        <f t="shared" si="18"/>
        <v>7.483723827206896E-7</v>
      </c>
      <c r="AJ16" s="118">
        <f t="shared" si="22"/>
        <v>145392554.42656571</v>
      </c>
      <c r="AK16" s="118">
        <f>SUM(AJ16:AJ$24)/U16/U16</f>
        <v>0.10841328946857504</v>
      </c>
      <c r="AL16" s="118">
        <f t="shared" si="23"/>
        <v>134094298.77401051</v>
      </c>
      <c r="AM16" s="118">
        <f>SUM(AL16:AL$24)/U16/U16</f>
        <v>9.4506550277241183E-2</v>
      </c>
      <c r="AN16" s="118">
        <f t="shared" si="24"/>
        <v>411783.21202889294</v>
      </c>
      <c r="AO16" s="119">
        <f>SUM(AN16:AN$24)/U16/U16</f>
        <v>3.2984317240483869E-3</v>
      </c>
      <c r="AP16" s="106">
        <f t="shared" si="5"/>
        <v>35.591768818322301</v>
      </c>
      <c r="AQ16" s="107">
        <f t="shared" si="6"/>
        <v>36.882474815554012</v>
      </c>
      <c r="AR16" s="107">
        <f t="shared" si="7"/>
        <v>34.281769333193814</v>
      </c>
      <c r="AS16" s="107">
        <f t="shared" si="8"/>
        <v>35.486852506331751</v>
      </c>
      <c r="AT16" s="107">
        <f t="shared" si="9"/>
        <v>1.2402442266591653</v>
      </c>
      <c r="AU16" s="120">
        <f t="shared" si="10"/>
        <v>1.4653775676915792</v>
      </c>
    </row>
    <row r="17" spans="1:47" ht="14.45" customHeight="1" x14ac:dyDescent="0.25">
      <c r="A17" s="75"/>
      <c r="B17" s="99" t="s">
        <v>78</v>
      </c>
      <c r="C17" s="100">
        <v>4184</v>
      </c>
      <c r="D17" s="101">
        <v>17</v>
      </c>
      <c r="E17" s="101">
        <v>1399</v>
      </c>
      <c r="F17" s="102">
        <v>1.5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4.0630975143403445E-3</v>
      </c>
      <c r="R17" s="109">
        <f t="shared" si="14"/>
        <v>4.1673011313509475E-3</v>
      </c>
      <c r="S17" s="110">
        <f t="shared" si="15"/>
        <v>1.0721944245889921E-3</v>
      </c>
      <c r="T17" s="111">
        <f t="shared" si="19"/>
        <v>2.0639209942228141E-2</v>
      </c>
      <c r="U17" s="112">
        <f t="shared" si="20"/>
        <v>96375.705157190634</v>
      </c>
      <c r="V17" s="112">
        <f t="shared" si="21"/>
        <v>477315.73730183218</v>
      </c>
      <c r="W17" s="113">
        <f>SUM(V17:V$24)</f>
        <v>3048408.2573884069</v>
      </c>
      <c r="X17" s="114">
        <f t="shared" si="0"/>
        <v>476803.96202952857</v>
      </c>
      <c r="Y17" s="112">
        <f>SUM(X17:X$24)</f>
        <v>2917014.3826131127</v>
      </c>
      <c r="Z17" s="112">
        <f t="shared" si="1"/>
        <v>511.77527230360846</v>
      </c>
      <c r="AA17" s="113">
        <f>SUM(Z17:Z$24)</f>
        <v>131393.87477529407</v>
      </c>
      <c r="AB17" s="106">
        <f t="shared" si="2"/>
        <v>31.630463843729022</v>
      </c>
      <c r="AC17" s="107">
        <f t="shared" si="3"/>
        <v>30.267113250745155</v>
      </c>
      <c r="AD17" s="115">
        <f t="shared" si="16"/>
        <v>95.689754662721583</v>
      </c>
      <c r="AE17" s="107">
        <f t="shared" si="4"/>
        <v>1.3633505929838658</v>
      </c>
      <c r="AF17" s="116">
        <f t="shared" si="17"/>
        <v>4.3102453372784177</v>
      </c>
      <c r="AH17" s="117">
        <f t="shared" si="25"/>
        <v>2.4540303445488567E-5</v>
      </c>
      <c r="AI17" s="118">
        <f t="shared" si="18"/>
        <v>7.6557885897417618E-7</v>
      </c>
      <c r="AJ17" s="118">
        <f t="shared" si="22"/>
        <v>198818372.47542289</v>
      </c>
      <c r="AK17" s="118">
        <f>SUM(AJ17:AJ$24)/U17/U17</f>
        <v>9.5319109974995042E-2</v>
      </c>
      <c r="AL17" s="118">
        <f t="shared" si="23"/>
        <v>180729888.25375721</v>
      </c>
      <c r="AM17" s="118">
        <f>SUM(AL17:AL$24)/U17/U17</f>
        <v>8.2300493417381368E-2</v>
      </c>
      <c r="AN17" s="118">
        <f t="shared" si="24"/>
        <v>614261.57907848759</v>
      </c>
      <c r="AO17" s="119">
        <f>SUM(AN17:AN$24)/U17/U17</f>
        <v>3.3319595375181032E-3</v>
      </c>
      <c r="AP17" s="106">
        <f t="shared" si="5"/>
        <v>31.025337499169524</v>
      </c>
      <c r="AQ17" s="107">
        <f t="shared" si="6"/>
        <v>32.235590188288519</v>
      </c>
      <c r="AR17" s="107">
        <f t="shared" si="7"/>
        <v>29.704827224320692</v>
      </c>
      <c r="AS17" s="107">
        <f t="shared" si="8"/>
        <v>30.829399277169617</v>
      </c>
      <c r="AT17" s="107">
        <f t="shared" si="9"/>
        <v>1.2502132615705364</v>
      </c>
      <c r="AU17" s="120">
        <f t="shared" si="10"/>
        <v>1.4764879243971953</v>
      </c>
    </row>
    <row r="18" spans="1:47" ht="14.45" customHeight="1" x14ac:dyDescent="0.25">
      <c r="A18" s="75"/>
      <c r="B18" s="99" t="s">
        <v>79</v>
      </c>
      <c r="C18" s="100">
        <v>4373</v>
      </c>
      <c r="D18" s="101">
        <v>28</v>
      </c>
      <c r="E18" s="101">
        <v>1439</v>
      </c>
      <c r="F18" s="102">
        <v>3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6.4029270523667959E-3</v>
      </c>
      <c r="R18" s="109">
        <f t="shared" si="14"/>
        <v>6.3558982599383014E-3</v>
      </c>
      <c r="S18" s="110">
        <f t="shared" si="15"/>
        <v>2.0847810979847115E-3</v>
      </c>
      <c r="T18" s="111">
        <f t="shared" si="19"/>
        <v>3.1316657966252034E-2</v>
      </c>
      <c r="U18" s="112">
        <f t="shared" si="20"/>
        <v>94386.586745121094</v>
      </c>
      <c r="V18" s="112">
        <f t="shared" si="21"/>
        <v>465059.74967063562</v>
      </c>
      <c r="W18" s="113">
        <f>SUM(V18:V$24)</f>
        <v>2571092.5200865744</v>
      </c>
      <c r="X18" s="114">
        <f t="shared" si="0"/>
        <v>464090.20189508877</v>
      </c>
      <c r="Y18" s="112">
        <f>SUM(X18:X$24)</f>
        <v>2440210.4205835839</v>
      </c>
      <c r="Z18" s="112">
        <f t="shared" si="1"/>
        <v>969.54777554684279</v>
      </c>
      <c r="AA18" s="113">
        <f>SUM(Z18:Z$24)</f>
        <v>130882.09950299046</v>
      </c>
      <c r="AB18" s="106">
        <f t="shared" si="2"/>
        <v>27.240020099778381</v>
      </c>
      <c r="AC18" s="107">
        <f t="shared" si="3"/>
        <v>25.85336015140647</v>
      </c>
      <c r="AD18" s="115">
        <f t="shared" si="16"/>
        <v>94.90947531135194</v>
      </c>
      <c r="AE18" s="107">
        <f t="shared" si="4"/>
        <v>1.3866599483719104</v>
      </c>
      <c r="AF18" s="116">
        <f t="shared" si="17"/>
        <v>5.0905246886480526</v>
      </c>
      <c r="AH18" s="117">
        <f t="shared" si="25"/>
        <v>3.392927800662907E-5</v>
      </c>
      <c r="AI18" s="118">
        <f t="shared" si="18"/>
        <v>1.4457503723128541E-6</v>
      </c>
      <c r="AJ18" s="118">
        <f t="shared" si="22"/>
        <v>194390529.62711513</v>
      </c>
      <c r="AK18" s="118">
        <f>SUM(AJ18:AJ$24)/U18/U18</f>
        <v>7.7061977136383922E-2</v>
      </c>
      <c r="AL18" s="118">
        <f t="shared" si="23"/>
        <v>173460004.07775357</v>
      </c>
      <c r="AM18" s="118">
        <f>SUM(AL18:AL$24)/U18/U18</f>
        <v>6.5519265862445289E-2</v>
      </c>
      <c r="AN18" s="118">
        <f t="shared" si="24"/>
        <v>927116.45744281681</v>
      </c>
      <c r="AO18" s="119">
        <f>SUM(AN18:AN$24)/U18/U18</f>
        <v>3.4049260875483249E-3</v>
      </c>
      <c r="AP18" s="106">
        <f t="shared" si="5"/>
        <v>26.695923333231168</v>
      </c>
      <c r="AQ18" s="107">
        <f t="shared" si="6"/>
        <v>27.784116866325594</v>
      </c>
      <c r="AR18" s="107">
        <f t="shared" si="7"/>
        <v>25.351664215866656</v>
      </c>
      <c r="AS18" s="107">
        <f t="shared" si="8"/>
        <v>26.355056086946284</v>
      </c>
      <c r="AT18" s="107">
        <f t="shared" si="9"/>
        <v>1.2722905291291529</v>
      </c>
      <c r="AU18" s="120">
        <f t="shared" si="10"/>
        <v>1.501029367614668</v>
      </c>
    </row>
    <row r="19" spans="1:47" ht="14.45" customHeight="1" x14ac:dyDescent="0.25">
      <c r="A19" s="75"/>
      <c r="B19" s="99" t="s">
        <v>80</v>
      </c>
      <c r="C19" s="100">
        <v>5459</v>
      </c>
      <c r="D19" s="101">
        <v>48</v>
      </c>
      <c r="E19" s="101">
        <v>1803</v>
      </c>
      <c r="F19" s="102">
        <v>9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8.7928191976552484E-3</v>
      </c>
      <c r="R19" s="109">
        <f t="shared" si="14"/>
        <v>8.7902282223685652E-3</v>
      </c>
      <c r="S19" s="110">
        <f t="shared" si="15"/>
        <v>4.9916805324459234E-3</v>
      </c>
      <c r="T19" s="111">
        <f t="shared" si="19"/>
        <v>4.3073361463560084E-2</v>
      </c>
      <c r="U19" s="112">
        <f t="shared" si="20"/>
        <v>91430.714291422162</v>
      </c>
      <c r="V19" s="112">
        <f t="shared" si="21"/>
        <v>448023.4307824084</v>
      </c>
      <c r="W19" s="113">
        <f>SUM(V19:V$24)</f>
        <v>2106032.7704159389</v>
      </c>
      <c r="X19" s="114">
        <f t="shared" si="0"/>
        <v>445787.04094489221</v>
      </c>
      <c r="Y19" s="112">
        <f>SUM(X19:X$24)</f>
        <v>1976120.2186884955</v>
      </c>
      <c r="Z19" s="112">
        <f t="shared" si="1"/>
        <v>2236.3898375161816</v>
      </c>
      <c r="AA19" s="113">
        <f>SUM(Z19:Z$24)</f>
        <v>129912.55172744361</v>
      </c>
      <c r="AB19" s="106">
        <f t="shared" si="2"/>
        <v>23.034193561074723</v>
      </c>
      <c r="AC19" s="107">
        <f t="shared" si="3"/>
        <v>21.613308328642148</v>
      </c>
      <c r="AD19" s="115">
        <f t="shared" si="16"/>
        <v>93.831408819826379</v>
      </c>
      <c r="AE19" s="107">
        <f t="shared" si="4"/>
        <v>1.4208852324325736</v>
      </c>
      <c r="AF19" s="116">
        <f t="shared" si="17"/>
        <v>6.1685911801736131</v>
      </c>
      <c r="AH19" s="117">
        <f t="shared" si="25"/>
        <v>3.6987496605659403E-5</v>
      </c>
      <c r="AI19" s="118">
        <f t="shared" si="18"/>
        <v>2.754721940048765E-6</v>
      </c>
      <c r="AJ19" s="118">
        <f t="shared" si="22"/>
        <v>139868111.58130759</v>
      </c>
      <c r="AK19" s="118">
        <f>SUM(AJ19:AJ$24)/U19/U19</f>
        <v>5.8871571934804384E-2</v>
      </c>
      <c r="AL19" s="118">
        <f t="shared" si="23"/>
        <v>121744546.36006089</v>
      </c>
      <c r="AM19" s="118">
        <f>SUM(AL19:AL$24)/U19/U19</f>
        <v>4.9074244201081009E-2</v>
      </c>
      <c r="AN19" s="118">
        <f t="shared" si="24"/>
        <v>1221867.7447709409</v>
      </c>
      <c r="AO19" s="119">
        <f>SUM(AN19:AN$24)/U19/U19</f>
        <v>3.5177364601185531E-3</v>
      </c>
      <c r="AP19" s="106">
        <f t="shared" si="5"/>
        <v>22.558629652914373</v>
      </c>
      <c r="AQ19" s="107">
        <f t="shared" si="6"/>
        <v>23.509757469235073</v>
      </c>
      <c r="AR19" s="107">
        <f t="shared" si="7"/>
        <v>21.17911526499088</v>
      </c>
      <c r="AS19" s="107">
        <f t="shared" si="8"/>
        <v>22.047501392293416</v>
      </c>
      <c r="AT19" s="107">
        <f t="shared" si="9"/>
        <v>1.3046366350853735</v>
      </c>
      <c r="AU19" s="120">
        <f t="shared" si="10"/>
        <v>1.5371338297797736</v>
      </c>
    </row>
    <row r="20" spans="1:47" ht="14.45" customHeight="1" x14ac:dyDescent="0.25">
      <c r="A20" s="75"/>
      <c r="B20" s="99" t="s">
        <v>81</v>
      </c>
      <c r="C20" s="100">
        <v>6436</v>
      </c>
      <c r="D20" s="101">
        <v>98</v>
      </c>
      <c r="E20" s="101">
        <v>2155</v>
      </c>
      <c r="F20" s="102">
        <v>27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1.5226848974518334E-2</v>
      </c>
      <c r="R20" s="109">
        <f t="shared" si="14"/>
        <v>1.4937861940377472E-2</v>
      </c>
      <c r="S20" s="110">
        <f t="shared" si="15"/>
        <v>1.2529002320185615E-2</v>
      </c>
      <c r="T20" s="111">
        <f t="shared" si="19"/>
        <v>7.2192801551492852E-2</v>
      </c>
      <c r="U20" s="112">
        <f t="shared" si="20"/>
        <v>87492.48608587624</v>
      </c>
      <c r="V20" s="112">
        <f t="shared" si="21"/>
        <v>422840.14341913257</v>
      </c>
      <c r="W20" s="113">
        <f>SUM(V20:V$24)</f>
        <v>1658009.3396335305</v>
      </c>
      <c r="X20" s="114">
        <f t="shared" si="0"/>
        <v>417542.37828116666</v>
      </c>
      <c r="Y20" s="112">
        <f>SUM(X20:X$24)</f>
        <v>1530333.177743603</v>
      </c>
      <c r="Z20" s="112">
        <f t="shared" si="1"/>
        <v>5297.7651379659301</v>
      </c>
      <c r="AA20" s="113">
        <f>SUM(Z20:Z$24)</f>
        <v>127676.16188992743</v>
      </c>
      <c r="AB20" s="106">
        <f t="shared" si="2"/>
        <v>18.950305492589951</v>
      </c>
      <c r="AC20" s="107">
        <f t="shared" si="3"/>
        <v>17.49102404338516</v>
      </c>
      <c r="AD20" s="115">
        <f t="shared" si="16"/>
        <v>92.29943047738513</v>
      </c>
      <c r="AE20" s="107">
        <f t="shared" si="4"/>
        <v>1.4592814492047903</v>
      </c>
      <c r="AF20" s="116">
        <f t="shared" si="17"/>
        <v>7.7005695226148525</v>
      </c>
      <c r="AH20" s="117">
        <f t="shared" si="25"/>
        <v>4.9342307241947388E-5</v>
      </c>
      <c r="AI20" s="118">
        <f t="shared" si="18"/>
        <v>5.7410795457291876E-6</v>
      </c>
      <c r="AJ20" s="118">
        <f t="shared" si="22"/>
        <v>116083326.07829678</v>
      </c>
      <c r="AK20" s="118">
        <f>SUM(AJ20:AJ$24)/U20/U20</f>
        <v>4.6019101945756931E-2</v>
      </c>
      <c r="AL20" s="118">
        <f t="shared" si="23"/>
        <v>97652367.963480875</v>
      </c>
      <c r="AM20" s="118">
        <f>SUM(AL20:AL$24)/U20/U20</f>
        <v>3.768749170869292E-2</v>
      </c>
      <c r="AN20" s="118">
        <f t="shared" si="24"/>
        <v>1918266.0899468865</v>
      </c>
      <c r="AO20" s="119">
        <f>SUM(AN20:AN$24)/U20/U20</f>
        <v>3.6819274613181423E-3</v>
      </c>
      <c r="AP20" s="106">
        <f t="shared" si="5"/>
        <v>18.529845052078812</v>
      </c>
      <c r="AQ20" s="107">
        <f t="shared" si="6"/>
        <v>19.37076593310109</v>
      </c>
      <c r="AR20" s="107">
        <f t="shared" si="7"/>
        <v>17.11052401953744</v>
      </c>
      <c r="AS20" s="107">
        <f t="shared" si="8"/>
        <v>17.87152406723288</v>
      </c>
      <c r="AT20" s="107">
        <f t="shared" si="9"/>
        <v>1.3403508285244972</v>
      </c>
      <c r="AU20" s="120">
        <f t="shared" si="10"/>
        <v>1.5782120698850834</v>
      </c>
    </row>
    <row r="21" spans="1:47" ht="14.45" customHeight="1" x14ac:dyDescent="0.25">
      <c r="A21" s="75"/>
      <c r="B21" s="99" t="s">
        <v>82</v>
      </c>
      <c r="C21" s="100">
        <v>6477</v>
      </c>
      <c r="D21" s="101">
        <v>150</v>
      </c>
      <c r="E21" s="101">
        <v>2233</v>
      </c>
      <c r="F21" s="102">
        <v>70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2.3158869847151459E-2</v>
      </c>
      <c r="R21" s="109">
        <f t="shared" si="14"/>
        <v>2.3376474093694605E-2</v>
      </c>
      <c r="S21" s="110">
        <f t="shared" si="15"/>
        <v>3.1347962382445138E-2</v>
      </c>
      <c r="T21" s="111">
        <f t="shared" si="19"/>
        <v>0.11079324952981444</v>
      </c>
      <c r="U21" s="112">
        <f t="shared" si="20"/>
        <v>81176.15840063183</v>
      </c>
      <c r="V21" s="112">
        <f t="shared" si="21"/>
        <v>384735.96734500088</v>
      </c>
      <c r="W21" s="113">
        <f>SUM(V21:V$24)</f>
        <v>1235169.1962143979</v>
      </c>
      <c r="X21" s="114">
        <f t="shared" si="0"/>
        <v>372675.27871349617</v>
      </c>
      <c r="Y21" s="112">
        <f>SUM(X21:X$24)</f>
        <v>1112790.7994624365</v>
      </c>
      <c r="Z21" s="112">
        <f t="shared" si="1"/>
        <v>12060.688631504729</v>
      </c>
      <c r="AA21" s="113">
        <f>SUM(Z21:Z$24)</f>
        <v>122378.39675196151</v>
      </c>
      <c r="AB21" s="106">
        <f t="shared" si="2"/>
        <v>15.215910934321622</v>
      </c>
      <c r="AC21" s="107">
        <f t="shared" si="3"/>
        <v>13.708345176553404</v>
      </c>
      <c r="AD21" s="115">
        <f t="shared" si="16"/>
        <v>90.092175458468986</v>
      </c>
      <c r="AE21" s="107">
        <f t="shared" si="4"/>
        <v>1.5075657577682191</v>
      </c>
      <c r="AF21" s="116">
        <f t="shared" si="17"/>
        <v>9.9078245415310171</v>
      </c>
      <c r="AH21" s="117">
        <f t="shared" si="25"/>
        <v>7.2767606890038986E-5</v>
      </c>
      <c r="AI21" s="118">
        <f t="shared" si="18"/>
        <v>1.3598418108783673E-5</v>
      </c>
      <c r="AJ21" s="118">
        <f t="shared" si="22"/>
        <v>95774583.095547497</v>
      </c>
      <c r="AK21" s="118">
        <f>SUM(AJ21:AJ$24)/U21/U21</f>
        <v>3.5843000457342622E-2</v>
      </c>
      <c r="AL21" s="118">
        <f t="shared" si="23"/>
        <v>77305050.839069307</v>
      </c>
      <c r="AM21" s="118">
        <f>SUM(AL21:AL$24)/U21/U21</f>
        <v>2.8961369834420238E-2</v>
      </c>
      <c r="AN21" s="118">
        <f t="shared" si="24"/>
        <v>3243501.0138234803</v>
      </c>
      <c r="AO21" s="119">
        <f>SUM(AN21:AN$24)/U21/U21</f>
        <v>3.9860954447027983E-3</v>
      </c>
      <c r="AP21" s="106">
        <f t="shared" si="5"/>
        <v>14.844838878573782</v>
      </c>
      <c r="AQ21" s="107">
        <f t="shared" si="6"/>
        <v>15.586982990069462</v>
      </c>
      <c r="AR21" s="107">
        <f t="shared" si="7"/>
        <v>13.374791585123319</v>
      </c>
      <c r="AS21" s="107">
        <f t="shared" si="8"/>
        <v>14.04189876798349</v>
      </c>
      <c r="AT21" s="107">
        <f t="shared" si="9"/>
        <v>1.3838201143686624</v>
      </c>
      <c r="AU21" s="120">
        <f t="shared" si="10"/>
        <v>1.6313114011677758</v>
      </c>
    </row>
    <row r="22" spans="1:47" ht="14.45" customHeight="1" x14ac:dyDescent="0.25">
      <c r="A22" s="75"/>
      <c r="B22" s="99" t="s">
        <v>83</v>
      </c>
      <c r="C22" s="100">
        <v>4369</v>
      </c>
      <c r="D22" s="101">
        <v>150</v>
      </c>
      <c r="E22" s="101">
        <v>1381</v>
      </c>
      <c r="F22" s="102">
        <v>77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3.4332799267566952E-2</v>
      </c>
      <c r="R22" s="109">
        <f t="shared" si="14"/>
        <v>3.3508504391265889E-2</v>
      </c>
      <c r="S22" s="110">
        <f t="shared" si="15"/>
        <v>5.5756698044895005E-2</v>
      </c>
      <c r="T22" s="111">
        <f t="shared" si="19"/>
        <v>0.15531646919345793</v>
      </c>
      <c r="U22" s="112">
        <f t="shared" si="20"/>
        <v>72182.388027078894</v>
      </c>
      <c r="V22" s="112">
        <f t="shared" si="21"/>
        <v>334575.17278032377</v>
      </c>
      <c r="W22" s="113">
        <f>SUM(V22:V$24)</f>
        <v>850433.22886939708</v>
      </c>
      <c r="X22" s="114">
        <f t="shared" si="0"/>
        <v>315920.36589829269</v>
      </c>
      <c r="Y22" s="112">
        <f>SUM(X22:X$24)</f>
        <v>740115.52074894018</v>
      </c>
      <c r="Z22" s="112">
        <f t="shared" si="1"/>
        <v>18654.806882031087</v>
      </c>
      <c r="AA22" s="113">
        <f>SUM(Z22:Z$24)</f>
        <v>110317.70812045678</v>
      </c>
      <c r="AB22" s="106">
        <f t="shared" si="2"/>
        <v>11.781727539276769</v>
      </c>
      <c r="AC22" s="107">
        <f t="shared" si="3"/>
        <v>10.253408635792006</v>
      </c>
      <c r="AD22" s="115">
        <f t="shared" si="16"/>
        <v>87.028057656317344</v>
      </c>
      <c r="AE22" s="107">
        <f t="shared" si="4"/>
        <v>1.5283189034847613</v>
      </c>
      <c r="AF22" s="116">
        <f t="shared" si="17"/>
        <v>12.971942343682635</v>
      </c>
      <c r="AH22" s="117">
        <f t="shared" si="25"/>
        <v>1.3584316321919794E-4</v>
      </c>
      <c r="AI22" s="118">
        <f t="shared" si="18"/>
        <v>3.8123018586549896E-5</v>
      </c>
      <c r="AJ22" s="118">
        <f t="shared" si="22"/>
        <v>82706336.821138665</v>
      </c>
      <c r="AK22" s="118">
        <f>SUM(AJ22:AJ$24)/U22/U22</f>
        <v>2.6949582099116059E-2</v>
      </c>
      <c r="AL22" s="118">
        <f t="shared" si="23"/>
        <v>63855375.209731661</v>
      </c>
      <c r="AM22" s="118">
        <f>SUM(AL22:AL$24)/U22/U22</f>
        <v>2.1791057600014999E-2</v>
      </c>
      <c r="AN22" s="118">
        <f t="shared" si="24"/>
        <v>6158094.9212387353</v>
      </c>
      <c r="AO22" s="119">
        <f>SUM(AN22:AN$24)/U22/U22</f>
        <v>4.4187784516516388E-3</v>
      </c>
      <c r="AP22" s="106">
        <f t="shared" si="5"/>
        <v>11.459967512872051</v>
      </c>
      <c r="AQ22" s="107">
        <f t="shared" si="6"/>
        <v>12.103487565681487</v>
      </c>
      <c r="AR22" s="107">
        <f t="shared" si="7"/>
        <v>9.9640774641629921</v>
      </c>
      <c r="AS22" s="107">
        <f t="shared" si="8"/>
        <v>10.54273980742102</v>
      </c>
      <c r="AT22" s="107">
        <f t="shared" si="9"/>
        <v>1.3980300731888955</v>
      </c>
      <c r="AU22" s="120">
        <f t="shared" si="10"/>
        <v>1.6586077337806271</v>
      </c>
    </row>
    <row r="23" spans="1:47" ht="14.45" customHeight="1" x14ac:dyDescent="0.25">
      <c r="A23" s="75"/>
      <c r="B23" s="99" t="s">
        <v>84</v>
      </c>
      <c r="C23" s="100">
        <v>3657</v>
      </c>
      <c r="D23" s="101">
        <v>227</v>
      </c>
      <c r="E23" s="101">
        <v>1232</v>
      </c>
      <c r="F23" s="102">
        <v>115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6.2072737216297511E-2</v>
      </c>
      <c r="R23" s="109">
        <f t="shared" si="14"/>
        <v>6.3028861711028117E-2</v>
      </c>
      <c r="S23" s="110">
        <f t="shared" si="15"/>
        <v>9.3344155844155841E-2</v>
      </c>
      <c r="T23" s="111">
        <f>5*R23/(1+5*(1-O23)*R23)</f>
        <v>0.27413569595450282</v>
      </c>
      <c r="U23" s="112">
        <f t="shared" si="20"/>
        <v>60971.274380760871</v>
      </c>
      <c r="V23" s="112">
        <f>5*U23*((1-T23)+O23*T23)</f>
        <v>265186.49205873761</v>
      </c>
      <c r="W23" s="113">
        <f>SUM(V23:V$24)</f>
        <v>515858.05608907319</v>
      </c>
      <c r="X23" s="114">
        <f t="shared" si="0"/>
        <v>240432.88281624179</v>
      </c>
      <c r="Y23" s="112">
        <f>SUM(X23:X$24)</f>
        <v>424195.15485064755</v>
      </c>
      <c r="Z23" s="112">
        <f t="shared" si="1"/>
        <v>24753.609242495801</v>
      </c>
      <c r="AA23" s="113">
        <f>SUM(Z23:Z$24)</f>
        <v>91662.901238425693</v>
      </c>
      <c r="AB23" s="106">
        <f t="shared" si="2"/>
        <v>8.4606736750749167</v>
      </c>
      <c r="AC23" s="107">
        <f t="shared" si="3"/>
        <v>6.9572952043216576</v>
      </c>
      <c r="AD23" s="115">
        <f t="shared" si="16"/>
        <v>82.230983861460089</v>
      </c>
      <c r="AE23" s="107">
        <f t="shared" si="4"/>
        <v>1.5033784707532598</v>
      </c>
      <c r="AF23" s="116">
        <f t="shared" si="17"/>
        <v>17.769016138539911</v>
      </c>
      <c r="AH23" s="117">
        <f>IF(D23=0,0,T23*T23*(1-T23)/D23)</f>
        <v>2.4030386841282796E-4</v>
      </c>
      <c r="AI23" s="118">
        <f t="shared" si="18"/>
        <v>6.8694013322968979E-5</v>
      </c>
      <c r="AJ23" s="118">
        <f t="shared" si="22"/>
        <v>57708993.748893917</v>
      </c>
      <c r="AK23" s="118">
        <f>SUM(AJ23:AJ$24)/U23/U23</f>
        <v>1.5523618343583991E-2</v>
      </c>
      <c r="AL23" s="118">
        <f t="shared" si="23"/>
        <v>40332393.166092068</v>
      </c>
      <c r="AM23" s="118">
        <f>SUM(AL23:AL$24)/U23/U23</f>
        <v>1.3364508234886309E-2</v>
      </c>
      <c r="AN23" s="118">
        <f t="shared" si="24"/>
        <v>7514937.0701445471</v>
      </c>
      <c r="AO23" s="119">
        <f>SUM(AN23:AN$24)/U23/U23</f>
        <v>4.5366699665994438E-3</v>
      </c>
      <c r="AP23" s="106">
        <f t="shared" si="5"/>
        <v>8.2164698007634875</v>
      </c>
      <c r="AQ23" s="107">
        <f t="shared" si="6"/>
        <v>8.7048775493863459</v>
      </c>
      <c r="AR23" s="107">
        <f t="shared" si="7"/>
        <v>6.7307094703595673</v>
      </c>
      <c r="AS23" s="107">
        <f t="shared" si="8"/>
        <v>7.1838809382837479</v>
      </c>
      <c r="AT23" s="107">
        <f t="shared" si="9"/>
        <v>1.3713630498976324</v>
      </c>
      <c r="AU23" s="120">
        <f t="shared" si="10"/>
        <v>1.6353938916088873</v>
      </c>
    </row>
    <row r="24" spans="1:47" ht="14.45" customHeight="1" x14ac:dyDescent="0.25">
      <c r="A24" s="51"/>
      <c r="B24" s="121" t="s">
        <v>85</v>
      </c>
      <c r="C24" s="122">
        <v>3906</v>
      </c>
      <c r="D24" s="123">
        <v>616</v>
      </c>
      <c r="E24" s="123">
        <v>1315</v>
      </c>
      <c r="F24" s="124">
        <v>351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0.15770609318996415</v>
      </c>
      <c r="R24" s="131">
        <f t="shared" si="14"/>
        <v>0.17655321941423796</v>
      </c>
      <c r="S24" s="132">
        <f t="shared" si="15"/>
        <v>0.26692015209125475</v>
      </c>
      <c r="T24" s="128">
        <v>1</v>
      </c>
      <c r="U24" s="133">
        <f>U23*(1-T23)</f>
        <v>44256.87164515804</v>
      </c>
      <c r="V24" s="133">
        <f>U24/R24</f>
        <v>250671.5640303356</v>
      </c>
      <c r="W24" s="134">
        <f>SUM(V24:V$24)</f>
        <v>250671.5640303356</v>
      </c>
      <c r="X24" s="128">
        <f t="shared" si="0"/>
        <v>183762.27203440573</v>
      </c>
      <c r="Y24" s="133">
        <f>SUM(X24:X$24)</f>
        <v>183762.27203440573</v>
      </c>
      <c r="Z24" s="133">
        <f t="shared" si="1"/>
        <v>66909.291995929889</v>
      </c>
      <c r="AA24" s="134">
        <f>SUM(Z24:Z$24)</f>
        <v>66909.291995929889</v>
      </c>
      <c r="AB24" s="135">
        <f t="shared" si="2"/>
        <v>5.6640145295439233</v>
      </c>
      <c r="AC24" s="129">
        <f t="shared" si="3"/>
        <v>4.1521749098709826</v>
      </c>
      <c r="AD24" s="136">
        <f t="shared" si="16"/>
        <v>73.307984790874528</v>
      </c>
      <c r="AE24" s="129">
        <f t="shared" si="4"/>
        <v>1.5118396196729409</v>
      </c>
      <c r="AF24" s="137">
        <f t="shared" si="17"/>
        <v>26.692015209125479</v>
      </c>
      <c r="AH24" s="138">
        <f>0</f>
        <v>0</v>
      </c>
      <c r="AI24" s="139">
        <f t="shared" si="18"/>
        <v>1.4880135703333551E-4</v>
      </c>
      <c r="AJ24" s="139">
        <v>0</v>
      </c>
      <c r="AK24" s="139">
        <f>(1-R24)/R24/R24/D24</f>
        <v>4.2884815034644058E-2</v>
      </c>
      <c r="AL24" s="139">
        <f>V24*V24*AI24</f>
        <v>9350116.7432589754</v>
      </c>
      <c r="AM24" s="139">
        <f>(1-S24)*(1-S24)*(1-R24)/R24/R24/D24+AI24/R24/R24</f>
        <v>2.7820264978822444E-2</v>
      </c>
      <c r="AN24" s="139">
        <f>V24*V24*AI24</f>
        <v>9350116.7432589754</v>
      </c>
      <c r="AO24" s="140">
        <f>S24*S24*(1-R24)/R24/R24/D24+AI24/R24/R24</f>
        <v>7.8290926470834278E-3</v>
      </c>
      <c r="AP24" s="135">
        <f t="shared" si="5"/>
        <v>5.2581250058591049</v>
      </c>
      <c r="AQ24" s="129">
        <f t="shared" si="6"/>
        <v>6.0699040532287416</v>
      </c>
      <c r="AR24" s="129">
        <f t="shared" si="7"/>
        <v>3.8252585139183717</v>
      </c>
      <c r="AS24" s="129">
        <f t="shared" si="8"/>
        <v>4.4790913058235935</v>
      </c>
      <c r="AT24" s="129">
        <f t="shared" si="9"/>
        <v>1.3384145859752774</v>
      </c>
      <c r="AU24" s="141">
        <f t="shared" si="10"/>
        <v>1.6852646533706044</v>
      </c>
    </row>
    <row r="25" spans="1:47" ht="14.45" customHeight="1" x14ac:dyDescent="0.15">
      <c r="A25" s="75" t="s">
        <v>86</v>
      </c>
      <c r="B25" s="76" t="s">
        <v>68</v>
      </c>
      <c r="C25" s="142">
        <v>2311</v>
      </c>
      <c r="D25" s="78">
        <v>1</v>
      </c>
      <c r="E25" s="78">
        <v>771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4.3271311120726956E-4</v>
      </c>
      <c r="R25" s="148">
        <f t="shared" si="14"/>
        <v>4.5128927846890756E-4</v>
      </c>
      <c r="S25" s="149">
        <f t="shared" si="15"/>
        <v>0</v>
      </c>
      <c r="T25" s="150">
        <f>5*R25/(1+5*(1-O25)*R25)</f>
        <v>2.2521766331491415E-3</v>
      </c>
      <c r="U25" s="151">
        <v>100000</v>
      </c>
      <c r="V25" s="151">
        <f>5*U25*((1-T25)+O25*T25)</f>
        <v>499053.87533027987</v>
      </c>
      <c r="W25" s="152">
        <f>SUM(V25:V$42)</f>
        <v>8630767.1672359463</v>
      </c>
      <c r="X25" s="153">
        <f t="shared" si="0"/>
        <v>499053.87533027987</v>
      </c>
      <c r="Y25" s="151">
        <f>SUM(X25:X$42)</f>
        <v>8331763.607406632</v>
      </c>
      <c r="Z25" s="151">
        <f t="shared" si="1"/>
        <v>0</v>
      </c>
      <c r="AA25" s="152">
        <f>SUM(Z25:Z$42)</f>
        <v>299003.55982931319</v>
      </c>
      <c r="AB25" s="146">
        <f t="shared" si="2"/>
        <v>86.307671672359461</v>
      </c>
      <c r="AC25" s="147">
        <f t="shared" si="3"/>
        <v>83.317636074066314</v>
      </c>
      <c r="AD25" s="93">
        <f t="shared" si="16"/>
        <v>96.535608549789302</v>
      </c>
      <c r="AE25" s="147">
        <f t="shared" si="4"/>
        <v>2.9900355982931317</v>
      </c>
      <c r="AF25" s="94">
        <f t="shared" si="17"/>
        <v>3.4643914502106861</v>
      </c>
      <c r="AH25" s="95">
        <f>IF(D25=0,0,T25*T25*(1-T25)/D25)</f>
        <v>5.0608758722970475E-6</v>
      </c>
      <c r="AI25" s="96">
        <f t="shared" si="18"/>
        <v>0</v>
      </c>
      <c r="AJ25" s="96">
        <f>U25*U25*((1-O25)*5+AB26)^2*AH25</f>
        <v>371709587.41913682</v>
      </c>
      <c r="AK25" s="96">
        <f>SUM(AJ25:AJ$42)/U25/U25</f>
        <v>0.21506139332642873</v>
      </c>
      <c r="AL25" s="96">
        <f>U25*U25*((1-O25)*5*(1-S25)+AC26)^2*AH25+V25*V25*AI25</f>
        <v>346168463.91682291</v>
      </c>
      <c r="AM25" s="96">
        <f>SUM(AL25:AL$42)/U25/U25</f>
        <v>0.18546150150860863</v>
      </c>
      <c r="AN25" s="96">
        <f>U25*U25*((1-O25)*5*S25+AE26)^2*AH25+V25*V25*AI25</f>
        <v>454503.07443634479</v>
      </c>
      <c r="AO25" s="97">
        <f>SUM(AN25:AN$42)/U25/U25</f>
        <v>6.6663526648248388E-3</v>
      </c>
      <c r="AP25" s="146">
        <f t="shared" si="5"/>
        <v>85.398727312894692</v>
      </c>
      <c r="AQ25" s="147">
        <f t="shared" si="6"/>
        <v>87.216616031824231</v>
      </c>
      <c r="AR25" s="147">
        <f t="shared" si="7"/>
        <v>82.473557343025504</v>
      </c>
      <c r="AS25" s="147">
        <f t="shared" si="8"/>
        <v>84.161714805107124</v>
      </c>
      <c r="AT25" s="147">
        <f t="shared" si="9"/>
        <v>2.8300060372827014</v>
      </c>
      <c r="AU25" s="154">
        <f t="shared" si="10"/>
        <v>3.150065159303562</v>
      </c>
    </row>
    <row r="26" spans="1:47" ht="14.45" customHeight="1" x14ac:dyDescent="0.15">
      <c r="A26" s="155"/>
      <c r="B26" s="99" t="s">
        <v>69</v>
      </c>
      <c r="C26" s="142">
        <v>2903</v>
      </c>
      <c r="D26" s="101">
        <v>2</v>
      </c>
      <c r="E26" s="101">
        <v>968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6.889424733034792E-4</v>
      </c>
      <c r="R26" s="109">
        <f t="shared" si="14"/>
        <v>6.8779816043654371E-4</v>
      </c>
      <c r="S26" s="110">
        <f t="shared" si="15"/>
        <v>0</v>
      </c>
      <c r="T26" s="111">
        <f>5*R26/(1+5*(1-O26)*R26)</f>
        <v>3.4329192593360084E-3</v>
      </c>
      <c r="U26" s="112">
        <f>U25*(1-T25)</f>
        <v>99774.782336685079</v>
      </c>
      <c r="V26" s="112">
        <f>5*U26*((1-T26)+O26*T26)</f>
        <v>497993.14912716346</v>
      </c>
      <c r="W26" s="113">
        <f>SUM(V26:V$42)</f>
        <v>8131713.2919056658</v>
      </c>
      <c r="X26" s="114">
        <f t="shared" si="0"/>
        <v>497993.14912716346</v>
      </c>
      <c r="Y26" s="112">
        <f>SUM(X26:X$42)</f>
        <v>7832709.7320763534</v>
      </c>
      <c r="Z26" s="112">
        <f t="shared" si="1"/>
        <v>0</v>
      </c>
      <c r="AA26" s="113">
        <f>SUM(Z26:Z$42)</f>
        <v>299003.55982931319</v>
      </c>
      <c r="AB26" s="106">
        <f t="shared" si="2"/>
        <v>81.500686861591944</v>
      </c>
      <c r="AC26" s="107">
        <f t="shared" si="3"/>
        <v>78.503901974401316</v>
      </c>
      <c r="AD26" s="115">
        <f t="shared" si="16"/>
        <v>96.322994317483605</v>
      </c>
      <c r="AE26" s="107">
        <f t="shared" si="4"/>
        <v>2.9967848871906373</v>
      </c>
      <c r="AF26" s="116">
        <f t="shared" si="17"/>
        <v>3.6770056825164059</v>
      </c>
      <c r="AH26" s="117">
        <f>IF(D26=0,0,T26*T26*(1-T26)/D26)</f>
        <v>5.8722389560102861E-6</v>
      </c>
      <c r="AI26" s="118">
        <f t="shared" si="18"/>
        <v>0</v>
      </c>
      <c r="AJ26" s="118">
        <f>U26*U26*((1-O26)*5+AB27)^2*AH26</f>
        <v>368026370.74819213</v>
      </c>
      <c r="AK26" s="118">
        <f>SUM(AJ26:AJ$42)/U26/U26</f>
        <v>0.17869443103693691</v>
      </c>
      <c r="AL26" s="118">
        <f>U26*U26*((1-O26)*5*(1-S26)+AC27)^2*AH26+V26*V26*AI26</f>
        <v>340659041.06139243</v>
      </c>
      <c r="AM26" s="118">
        <f>SUM(AL26:AL$42)/U26/U26</f>
        <v>0.15152641503203404</v>
      </c>
      <c r="AN26" s="118">
        <f>U26*U26*((1-O26)*5*S26+AE27)^2*AH26+V26*V26*AI26</f>
        <v>528619.72358439898</v>
      </c>
      <c r="AO26" s="119">
        <f>SUM(AN26:AN$42)/U26/U26</f>
        <v>6.6508262935366189E-3</v>
      </c>
      <c r="AP26" s="106">
        <f t="shared" si="5"/>
        <v>80.672150485642462</v>
      </c>
      <c r="AQ26" s="107">
        <f t="shared" si="6"/>
        <v>82.329223237541427</v>
      </c>
      <c r="AR26" s="107">
        <f t="shared" si="7"/>
        <v>77.740944651881208</v>
      </c>
      <c r="AS26" s="107">
        <f t="shared" si="8"/>
        <v>79.266859296921425</v>
      </c>
      <c r="AT26" s="107">
        <f t="shared" si="9"/>
        <v>2.8369417944739039</v>
      </c>
      <c r="AU26" s="120">
        <f t="shared" si="10"/>
        <v>3.1566279799073707</v>
      </c>
    </row>
    <row r="27" spans="1:47" ht="14.45" customHeight="1" x14ac:dyDescent="0.15">
      <c r="A27" s="155"/>
      <c r="B27" s="99" t="s">
        <v>70</v>
      </c>
      <c r="C27" s="142">
        <v>3246</v>
      </c>
      <c r="D27" s="101">
        <v>0</v>
      </c>
      <c r="E27" s="101">
        <v>1091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99432.263564805413</v>
      </c>
      <c r="V27" s="112">
        <f t="shared" ref="V27:V40" si="30">5*U27*((1-T27)+O27*T27)</f>
        <v>497161.31782402704</v>
      </c>
      <c r="W27" s="113">
        <f>SUM(V27:V$42)</f>
        <v>7633720.1427785028</v>
      </c>
      <c r="X27" s="114">
        <f t="shared" si="0"/>
        <v>497161.31782402704</v>
      </c>
      <c r="Y27" s="112">
        <f>SUM(X27:X$42)</f>
        <v>7334716.5829491904</v>
      </c>
      <c r="Z27" s="112">
        <f t="shared" si="1"/>
        <v>0</v>
      </c>
      <c r="AA27" s="113">
        <f>SUM(Z27:Z$42)</f>
        <v>299003.55982931319</v>
      </c>
      <c r="AB27" s="106">
        <f t="shared" si="2"/>
        <v>76.773070119269605</v>
      </c>
      <c r="AC27" s="107">
        <f t="shared" si="3"/>
        <v>73.765962072951865</v>
      </c>
      <c r="AD27" s="115">
        <f t="shared" si="16"/>
        <v>96.083121279836675</v>
      </c>
      <c r="AE27" s="107">
        <f t="shared" si="4"/>
        <v>3.0071080463177458</v>
      </c>
      <c r="AF27" s="116">
        <f t="shared" si="17"/>
        <v>3.916878720163333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0.14270355800838175</v>
      </c>
      <c r="AL27" s="118">
        <f t="shared" ref="AL27:AL40" si="33">U27*U27*((1-O27)*5*(1-S27)+AC28)^2*AH27+V27*V27*AI27</f>
        <v>0</v>
      </c>
      <c r="AM27" s="118">
        <f>SUM(AL27:AL$42)/U27/U27</f>
        <v>0.11811612033896118</v>
      </c>
      <c r="AN27" s="118">
        <f t="shared" ref="AN27:AN40" si="34">U27*U27*((1-O27)*5*S27+AE28)^2*AH27+V27*V27*AI27</f>
        <v>0</v>
      </c>
      <c r="AO27" s="119">
        <f>SUM(AN27:AN$42)/U27/U27</f>
        <v>6.643258656164633E-3</v>
      </c>
      <c r="AP27" s="106">
        <f t="shared" si="5"/>
        <v>76.032658079628845</v>
      </c>
      <c r="AQ27" s="107">
        <f t="shared" si="6"/>
        <v>77.513482158910364</v>
      </c>
      <c r="AR27" s="107">
        <f t="shared" si="7"/>
        <v>73.092348765560928</v>
      </c>
      <c r="AS27" s="107">
        <f t="shared" si="8"/>
        <v>74.439575380342802</v>
      </c>
      <c r="AT27" s="107">
        <f t="shared" si="9"/>
        <v>2.8473559181518837</v>
      </c>
      <c r="AU27" s="120">
        <f t="shared" si="10"/>
        <v>3.1668601744836078</v>
      </c>
    </row>
    <row r="28" spans="1:47" ht="14.45" customHeight="1" x14ac:dyDescent="0.15">
      <c r="A28" s="155"/>
      <c r="B28" s="99" t="s">
        <v>71</v>
      </c>
      <c r="C28" s="142">
        <v>2870</v>
      </c>
      <c r="D28" s="101">
        <v>0</v>
      </c>
      <c r="E28" s="101">
        <v>946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99432.263564805413</v>
      </c>
      <c r="V28" s="112">
        <f t="shared" si="30"/>
        <v>497161.31782402704</v>
      </c>
      <c r="W28" s="113">
        <f>SUM(V28:V$42)</f>
        <v>7136558.8249544762</v>
      </c>
      <c r="X28" s="114">
        <f t="shared" si="0"/>
        <v>497161.31782402704</v>
      </c>
      <c r="Y28" s="112">
        <f>SUM(X28:X$42)</f>
        <v>6837555.2651251638</v>
      </c>
      <c r="Z28" s="112">
        <f t="shared" si="1"/>
        <v>0</v>
      </c>
      <c r="AA28" s="113">
        <f>SUM(Z28:Z$42)</f>
        <v>299003.55982931319</v>
      </c>
      <c r="AB28" s="106">
        <f t="shared" si="2"/>
        <v>71.773070119269619</v>
      </c>
      <c r="AC28" s="107">
        <f t="shared" si="3"/>
        <v>68.765962072951879</v>
      </c>
      <c r="AD28" s="115">
        <f t="shared" si="16"/>
        <v>95.810255794658573</v>
      </c>
      <c r="AE28" s="107">
        <f t="shared" si="4"/>
        <v>3.0071080463177458</v>
      </c>
      <c r="AF28" s="116">
        <f t="shared" si="17"/>
        <v>4.1897442053414373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0.14270355800838175</v>
      </c>
      <c r="AL28" s="118">
        <f t="shared" si="33"/>
        <v>0</v>
      </c>
      <c r="AM28" s="118">
        <f>SUM(AL28:AL$42)/U28/U28</f>
        <v>0.11811612033896118</v>
      </c>
      <c r="AN28" s="118">
        <f t="shared" si="34"/>
        <v>0</v>
      </c>
      <c r="AO28" s="119">
        <f>SUM(AN28:AN$42)/U28/U28</f>
        <v>6.643258656164633E-3</v>
      </c>
      <c r="AP28" s="106">
        <f t="shared" si="5"/>
        <v>71.03265807962886</v>
      </c>
      <c r="AQ28" s="107">
        <f t="shared" si="6"/>
        <v>72.513482158910378</v>
      </c>
      <c r="AR28" s="107">
        <f t="shared" si="7"/>
        <v>68.092348765560942</v>
      </c>
      <c r="AS28" s="107">
        <f t="shared" si="8"/>
        <v>69.439575380342816</v>
      </c>
      <c r="AT28" s="107">
        <f t="shared" si="9"/>
        <v>2.8473559181518837</v>
      </c>
      <c r="AU28" s="120">
        <f t="shared" si="10"/>
        <v>3.1668601744836078</v>
      </c>
    </row>
    <row r="29" spans="1:47" ht="14.45" customHeight="1" x14ac:dyDescent="0.15">
      <c r="A29" s="155"/>
      <c r="B29" s="99" t="s">
        <v>72</v>
      </c>
      <c r="C29" s="142">
        <v>1807</v>
      </c>
      <c r="D29" s="101">
        <v>0</v>
      </c>
      <c r="E29" s="101">
        <v>598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99432.263564805413</v>
      </c>
      <c r="V29" s="112">
        <f t="shared" si="30"/>
        <v>497161.31782402704</v>
      </c>
      <c r="W29" s="113">
        <f>SUM(V29:V$42)</f>
        <v>6639397.5071304496</v>
      </c>
      <c r="X29" s="114">
        <f t="shared" si="0"/>
        <v>497161.31782402704</v>
      </c>
      <c r="Y29" s="112">
        <f>SUM(X29:X$42)</f>
        <v>6340393.9473011373</v>
      </c>
      <c r="Z29" s="112">
        <f t="shared" si="1"/>
        <v>0</v>
      </c>
      <c r="AA29" s="113">
        <f>SUM(Z29:Z$42)</f>
        <v>299003.55982931319</v>
      </c>
      <c r="AB29" s="106">
        <f t="shared" si="2"/>
        <v>66.773070119269619</v>
      </c>
      <c r="AC29" s="107">
        <f t="shared" si="3"/>
        <v>63.765962072951879</v>
      </c>
      <c r="AD29" s="115">
        <f t="shared" si="16"/>
        <v>95.496525708722899</v>
      </c>
      <c r="AE29" s="107">
        <f t="shared" si="4"/>
        <v>3.0071080463177458</v>
      </c>
      <c r="AF29" s="116">
        <f t="shared" si="17"/>
        <v>4.5034742912771115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0.14270355800838175</v>
      </c>
      <c r="AL29" s="118">
        <f t="shared" si="33"/>
        <v>0</v>
      </c>
      <c r="AM29" s="118">
        <f>SUM(AL29:AL$42)/U29/U29</f>
        <v>0.11811612033896118</v>
      </c>
      <c r="AN29" s="118">
        <f t="shared" si="34"/>
        <v>0</v>
      </c>
      <c r="AO29" s="119">
        <f>SUM(AN29:AN$42)/U29/U29</f>
        <v>6.643258656164633E-3</v>
      </c>
      <c r="AP29" s="106">
        <f t="shared" si="5"/>
        <v>66.03265807962886</v>
      </c>
      <c r="AQ29" s="107">
        <f t="shared" si="6"/>
        <v>67.513482158910378</v>
      </c>
      <c r="AR29" s="107">
        <f t="shared" si="7"/>
        <v>63.092348765560942</v>
      </c>
      <c r="AS29" s="107">
        <f t="shared" si="8"/>
        <v>64.439575380342816</v>
      </c>
      <c r="AT29" s="107">
        <f t="shared" si="9"/>
        <v>2.8473559181518837</v>
      </c>
      <c r="AU29" s="120">
        <f t="shared" si="10"/>
        <v>3.1668601744836078</v>
      </c>
    </row>
    <row r="30" spans="1:47" ht="14.45" customHeight="1" x14ac:dyDescent="0.15">
      <c r="A30" s="155"/>
      <c r="B30" s="99" t="s">
        <v>73</v>
      </c>
      <c r="C30" s="142">
        <v>2359</v>
      </c>
      <c r="D30" s="101">
        <v>2</v>
      </c>
      <c r="E30" s="101">
        <v>770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8.4781687155574396E-4</v>
      </c>
      <c r="R30" s="109">
        <f t="shared" si="14"/>
        <v>8.4374197039012151E-4</v>
      </c>
      <c r="S30" s="110">
        <f t="shared" si="15"/>
        <v>0</v>
      </c>
      <c r="T30" s="111">
        <f t="shared" si="28"/>
        <v>4.2101580497965968E-3</v>
      </c>
      <c r="U30" s="112">
        <f t="shared" si="29"/>
        <v>99432.263564805413</v>
      </c>
      <c r="V30" s="112">
        <f t="shared" si="30"/>
        <v>496153.51558640861</v>
      </c>
      <c r="W30" s="113">
        <f>SUM(V30:V$42)</f>
        <v>6142236.1893064231</v>
      </c>
      <c r="X30" s="114">
        <f t="shared" si="0"/>
        <v>496153.51558640861</v>
      </c>
      <c r="Y30" s="112">
        <f>SUM(X30:X$42)</f>
        <v>5843232.6294771088</v>
      </c>
      <c r="Z30" s="112">
        <f t="shared" si="1"/>
        <v>0</v>
      </c>
      <c r="AA30" s="113">
        <f>SUM(Z30:Z$42)</f>
        <v>299003.55982931319</v>
      </c>
      <c r="AB30" s="106">
        <f t="shared" si="2"/>
        <v>61.773070119269626</v>
      </c>
      <c r="AC30" s="107">
        <f t="shared" si="3"/>
        <v>58.765962072951865</v>
      </c>
      <c r="AD30" s="115">
        <f t="shared" si="16"/>
        <v>95.132008105616691</v>
      </c>
      <c r="AE30" s="107">
        <f t="shared" si="4"/>
        <v>3.0071080463177458</v>
      </c>
      <c r="AF30" s="116">
        <f t="shared" si="17"/>
        <v>4.8679918943832803</v>
      </c>
      <c r="AH30" s="117">
        <f t="shared" si="31"/>
        <v>8.8254019695401928E-6</v>
      </c>
      <c r="AI30" s="118">
        <f t="shared" si="18"/>
        <v>0</v>
      </c>
      <c r="AJ30" s="118">
        <f t="shared" si="32"/>
        <v>308184430.62362683</v>
      </c>
      <c r="AK30" s="118">
        <f>SUM(AJ30:AJ$42)/U30/U30</f>
        <v>0.14270355800838175</v>
      </c>
      <c r="AL30" s="118">
        <f t="shared" si="33"/>
        <v>277660892.05664319</v>
      </c>
      <c r="AM30" s="118">
        <f>SUM(AL30:AL$42)/U30/U30</f>
        <v>0.11811612033896118</v>
      </c>
      <c r="AN30" s="118">
        <f t="shared" si="34"/>
        <v>795704.52835671499</v>
      </c>
      <c r="AO30" s="119">
        <f>SUM(AN30:AN$42)/U30/U30</f>
        <v>6.643258656164633E-3</v>
      </c>
      <c r="AP30" s="106">
        <f t="shared" si="5"/>
        <v>61.03265807962886</v>
      </c>
      <c r="AQ30" s="107">
        <f t="shared" si="6"/>
        <v>62.513482158910392</v>
      </c>
      <c r="AR30" s="107">
        <f t="shared" si="7"/>
        <v>58.092348765560928</v>
      </c>
      <c r="AS30" s="107">
        <f t="shared" si="8"/>
        <v>59.439575380342802</v>
      </c>
      <c r="AT30" s="107">
        <f t="shared" si="9"/>
        <v>2.8473559181518837</v>
      </c>
      <c r="AU30" s="120">
        <f t="shared" si="10"/>
        <v>3.1668601744836078</v>
      </c>
    </row>
    <row r="31" spans="1:47" ht="14.45" customHeight="1" x14ac:dyDescent="0.15">
      <c r="A31" s="155"/>
      <c r="B31" s="99" t="s">
        <v>74</v>
      </c>
      <c r="C31" s="142">
        <v>2918</v>
      </c>
      <c r="D31" s="101">
        <v>1</v>
      </c>
      <c r="E31" s="101">
        <v>974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3.4270047978067172E-4</v>
      </c>
      <c r="R31" s="109">
        <f t="shared" si="14"/>
        <v>3.3790030082874242E-4</v>
      </c>
      <c r="S31" s="110">
        <f t="shared" si="15"/>
        <v>0</v>
      </c>
      <c r="T31" s="111">
        <f t="shared" si="28"/>
        <v>1.6881566753906747E-3</v>
      </c>
      <c r="U31" s="112">
        <f t="shared" si="29"/>
        <v>99013.638019948543</v>
      </c>
      <c r="V31" s="112">
        <f t="shared" si="30"/>
        <v>494674.12005297013</v>
      </c>
      <c r="W31" s="113">
        <f>SUM(V31:V$42)</f>
        <v>5646082.6737200134</v>
      </c>
      <c r="X31" s="114">
        <f t="shared" si="0"/>
        <v>494674.12005297013</v>
      </c>
      <c r="Y31" s="112">
        <f>SUM(X31:X$42)</f>
        <v>5347079.1138907</v>
      </c>
      <c r="Z31" s="112">
        <f t="shared" si="1"/>
        <v>0</v>
      </c>
      <c r="AA31" s="113">
        <f>SUM(Z31:Z$42)</f>
        <v>299003.55982931319</v>
      </c>
      <c r="AB31" s="106">
        <f t="shared" si="2"/>
        <v>57.023282717704831</v>
      </c>
      <c r="AC31" s="107">
        <f t="shared" si="3"/>
        <v>54.003460743593827</v>
      </c>
      <c r="AD31" s="115">
        <f t="shared" si="16"/>
        <v>94.704229868594709</v>
      </c>
      <c r="AE31" s="107">
        <f t="shared" si="4"/>
        <v>3.0198219741110024</v>
      </c>
      <c r="AF31" s="116">
        <f t="shared" si="17"/>
        <v>5.2957701314052814</v>
      </c>
      <c r="AH31" s="117">
        <f t="shared" si="31"/>
        <v>2.8450619286035322E-6</v>
      </c>
      <c r="AI31" s="118">
        <f t="shared" si="18"/>
        <v>0</v>
      </c>
      <c r="AJ31" s="118">
        <f t="shared" si="32"/>
        <v>82763992.32819058</v>
      </c>
      <c r="AK31" s="118">
        <f>SUM(AJ31:AJ$42)/U31/U31</f>
        <v>0.11247727762642196</v>
      </c>
      <c r="AL31" s="118">
        <f t="shared" si="33"/>
        <v>73827280.718701914</v>
      </c>
      <c r="AM31" s="118">
        <f>SUM(AL31:AL$42)/U31/U31</f>
        <v>9.0794962247679467E-2</v>
      </c>
      <c r="AN31" s="118">
        <f t="shared" si="34"/>
        <v>255218.40799842947</v>
      </c>
      <c r="AO31" s="119">
        <f>SUM(AN31:AN$42)/U31/U31</f>
        <v>6.6183885594602639E-3</v>
      </c>
      <c r="AP31" s="106">
        <f t="shared" si="5"/>
        <v>56.365945125801204</v>
      </c>
      <c r="AQ31" s="107">
        <f t="shared" si="6"/>
        <v>57.680620309608457</v>
      </c>
      <c r="AR31" s="107">
        <f t="shared" si="7"/>
        <v>53.41286957622787</v>
      </c>
      <c r="AS31" s="107">
        <f t="shared" si="8"/>
        <v>54.594051910959784</v>
      </c>
      <c r="AT31" s="107">
        <f t="shared" si="9"/>
        <v>2.860369155101671</v>
      </c>
      <c r="AU31" s="120">
        <f t="shared" si="10"/>
        <v>3.1792747931203338</v>
      </c>
    </row>
    <row r="32" spans="1:47" ht="14.45" customHeight="1" x14ac:dyDescent="0.15">
      <c r="A32" s="155"/>
      <c r="B32" s="99" t="s">
        <v>75</v>
      </c>
      <c r="C32" s="142">
        <v>3842</v>
      </c>
      <c r="D32" s="101">
        <v>0</v>
      </c>
      <c r="E32" s="101">
        <v>1290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0</v>
      </c>
      <c r="R32" s="109">
        <f t="shared" si="14"/>
        <v>0</v>
      </c>
      <c r="S32" s="110">
        <f t="shared" si="15"/>
        <v>0</v>
      </c>
      <c r="T32" s="111">
        <f t="shared" si="28"/>
        <v>0</v>
      </c>
      <c r="U32" s="112">
        <f t="shared" si="29"/>
        <v>98846.487485970443</v>
      </c>
      <c r="V32" s="112">
        <f t="shared" si="30"/>
        <v>494232.4374298522</v>
      </c>
      <c r="W32" s="113">
        <f>SUM(V32:V$42)</f>
        <v>5151408.5536670443</v>
      </c>
      <c r="X32" s="114">
        <f t="shared" si="0"/>
        <v>494232.4374298522</v>
      </c>
      <c r="Y32" s="112">
        <f>SUM(X32:X$42)</f>
        <v>4852404.99383773</v>
      </c>
      <c r="Z32" s="112">
        <f t="shared" si="1"/>
        <v>0</v>
      </c>
      <c r="AA32" s="113">
        <f>SUM(Z32:Z$42)</f>
        <v>299003.55982931319</v>
      </c>
      <c r="AB32" s="106">
        <f t="shared" si="2"/>
        <v>52.115241367561978</v>
      </c>
      <c r="AC32" s="107">
        <f t="shared" si="3"/>
        <v>49.090312840164863</v>
      </c>
      <c r="AD32" s="115">
        <f t="shared" si="16"/>
        <v>94.195693144616385</v>
      </c>
      <c r="AE32" s="107">
        <f t="shared" si="4"/>
        <v>3.0249285273971074</v>
      </c>
      <c r="AF32" s="116">
        <f t="shared" si="17"/>
        <v>5.8043068553835955</v>
      </c>
      <c r="AH32" s="117">
        <f t="shared" si="31"/>
        <v>0</v>
      </c>
      <c r="AI32" s="118">
        <f t="shared" si="18"/>
        <v>0</v>
      </c>
      <c r="AJ32" s="118">
        <f t="shared" si="32"/>
        <v>0</v>
      </c>
      <c r="AK32" s="118">
        <f>SUM(AJ32:AJ$42)/U32/U32</f>
        <v>0.10438730682677404</v>
      </c>
      <c r="AL32" s="118">
        <f t="shared" si="33"/>
        <v>0</v>
      </c>
      <c r="AM32" s="118">
        <f>SUM(AL32:AL$42)/U32/U32</f>
        <v>8.3546250041882E-2</v>
      </c>
      <c r="AN32" s="118">
        <f t="shared" si="34"/>
        <v>0</v>
      </c>
      <c r="AO32" s="119">
        <f>SUM(AN32:AN$42)/U32/U32</f>
        <v>6.614670042673184E-3</v>
      </c>
      <c r="AP32" s="106">
        <f t="shared" si="5"/>
        <v>51.481984486110434</v>
      </c>
      <c r="AQ32" s="107">
        <f t="shared" si="6"/>
        <v>52.748498249013522</v>
      </c>
      <c r="AR32" s="107">
        <f t="shared" si="7"/>
        <v>48.523787223655873</v>
      </c>
      <c r="AS32" s="107">
        <f t="shared" si="8"/>
        <v>49.656838456673853</v>
      </c>
      <c r="AT32" s="107">
        <f t="shared" si="9"/>
        <v>2.8655205086655098</v>
      </c>
      <c r="AU32" s="120">
        <f t="shared" si="10"/>
        <v>3.184336546128705</v>
      </c>
    </row>
    <row r="33" spans="1:47" ht="14.45" customHeight="1" x14ac:dyDescent="0.15">
      <c r="A33" s="155"/>
      <c r="B33" s="99" t="s">
        <v>76</v>
      </c>
      <c r="C33" s="142">
        <v>4101</v>
      </c>
      <c r="D33" s="101">
        <v>6</v>
      </c>
      <c r="E33" s="101">
        <v>1381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1.463057790782736E-3</v>
      </c>
      <c r="R33" s="109">
        <f t="shared" si="14"/>
        <v>1.4293237912637959E-3</v>
      </c>
      <c r="S33" s="110">
        <f t="shared" si="15"/>
        <v>0</v>
      </c>
      <c r="T33" s="111">
        <f t="shared" si="28"/>
        <v>7.1230655102728999E-3</v>
      </c>
      <c r="U33" s="112">
        <f t="shared" si="29"/>
        <v>98846.487485970443</v>
      </c>
      <c r="V33" s="112">
        <f t="shared" si="30"/>
        <v>492603.57249100815</v>
      </c>
      <c r="W33" s="113">
        <f>SUM(V33:V$42)</f>
        <v>4657176.1162371915</v>
      </c>
      <c r="X33" s="114">
        <f t="shared" si="0"/>
        <v>492603.57249100815</v>
      </c>
      <c r="Y33" s="112">
        <f>SUM(X33:X$42)</f>
        <v>4358172.5564078782</v>
      </c>
      <c r="Z33" s="112">
        <f t="shared" si="1"/>
        <v>0</v>
      </c>
      <c r="AA33" s="113">
        <f>SUM(Z33:Z$42)</f>
        <v>299003.55982931319</v>
      </c>
      <c r="AB33" s="106">
        <f t="shared" si="2"/>
        <v>47.115241367561971</v>
      </c>
      <c r="AC33" s="107">
        <f t="shared" si="3"/>
        <v>44.090312840164863</v>
      </c>
      <c r="AD33" s="115">
        <f t="shared" si="16"/>
        <v>93.579724013724956</v>
      </c>
      <c r="AE33" s="107">
        <f t="shared" si="4"/>
        <v>3.0249285273971074</v>
      </c>
      <c r="AF33" s="116">
        <f t="shared" si="17"/>
        <v>6.4202759862750449</v>
      </c>
      <c r="AH33" s="117">
        <f t="shared" si="31"/>
        <v>8.3961086203785207E-6</v>
      </c>
      <c r="AI33" s="118">
        <f t="shared" si="18"/>
        <v>0</v>
      </c>
      <c r="AJ33" s="118">
        <f t="shared" si="32"/>
        <v>164261730.85755858</v>
      </c>
      <c r="AK33" s="118">
        <f>SUM(AJ33:AJ$42)/U33/U33</f>
        <v>0.10438730682677404</v>
      </c>
      <c r="AL33" s="118">
        <f t="shared" si="33"/>
        <v>142655641.79747978</v>
      </c>
      <c r="AM33" s="118">
        <f>SUM(AL33:AL$42)/U33/U33</f>
        <v>8.3546250041882E-2</v>
      </c>
      <c r="AN33" s="118">
        <f t="shared" si="34"/>
        <v>761447.42575322115</v>
      </c>
      <c r="AO33" s="119">
        <f>SUM(AN33:AN$42)/U33/U33</f>
        <v>6.614670042673184E-3</v>
      </c>
      <c r="AP33" s="106">
        <f t="shared" si="5"/>
        <v>46.481984486110427</v>
      </c>
      <c r="AQ33" s="107">
        <f t="shared" si="6"/>
        <v>47.748498249013515</v>
      </c>
      <c r="AR33" s="107">
        <f t="shared" si="7"/>
        <v>43.523787223655873</v>
      </c>
      <c r="AS33" s="107">
        <f t="shared" si="8"/>
        <v>44.656838456673853</v>
      </c>
      <c r="AT33" s="107">
        <f t="shared" si="9"/>
        <v>2.8655205086655098</v>
      </c>
      <c r="AU33" s="120">
        <f t="shared" si="10"/>
        <v>3.184336546128705</v>
      </c>
    </row>
    <row r="34" spans="1:47" ht="14.45" customHeight="1" x14ac:dyDescent="0.15">
      <c r="A34" s="155"/>
      <c r="B34" s="99" t="s">
        <v>77</v>
      </c>
      <c r="C34" s="142">
        <v>4314</v>
      </c>
      <c r="D34" s="101">
        <v>7</v>
      </c>
      <c r="E34" s="101">
        <v>1435</v>
      </c>
      <c r="F34" s="156">
        <v>1.5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1.6226240148354196E-3</v>
      </c>
      <c r="R34" s="109">
        <f t="shared" si="14"/>
        <v>1.6189688571388436E-3</v>
      </c>
      <c r="S34" s="110">
        <f t="shared" si="15"/>
        <v>1.0452961672473868E-3</v>
      </c>
      <c r="T34" s="111">
        <f t="shared" si="28"/>
        <v>8.0648815893043374E-3</v>
      </c>
      <c r="U34" s="112">
        <f t="shared" si="29"/>
        <v>98142.397480147512</v>
      </c>
      <c r="V34" s="112">
        <f t="shared" si="30"/>
        <v>488895.63939274091</v>
      </c>
      <c r="W34" s="113">
        <f>SUM(V34:V$42)</f>
        <v>4164572.5437461836</v>
      </c>
      <c r="X34" s="114">
        <f t="shared" si="0"/>
        <v>488384.59865469974</v>
      </c>
      <c r="Y34" s="112">
        <f>SUM(X34:X$42)</f>
        <v>3865568.9839168703</v>
      </c>
      <c r="Z34" s="112">
        <f t="shared" si="1"/>
        <v>511.04073804119258</v>
      </c>
      <c r="AA34" s="113">
        <f>SUM(Z34:Z$42)</f>
        <v>299003.55982931319</v>
      </c>
      <c r="AB34" s="106">
        <f t="shared" si="2"/>
        <v>42.433980121472004</v>
      </c>
      <c r="AC34" s="107">
        <f t="shared" si="3"/>
        <v>39.387350249914235</v>
      </c>
      <c r="AD34" s="115">
        <f t="shared" si="16"/>
        <v>92.820306125335279</v>
      </c>
      <c r="AE34" s="107">
        <f t="shared" si="4"/>
        <v>3.0466298715577675</v>
      </c>
      <c r="AF34" s="116">
        <f t="shared" si="17"/>
        <v>7.1796938746647134</v>
      </c>
      <c r="AH34" s="117">
        <f t="shared" si="31"/>
        <v>9.2168223543330872E-6</v>
      </c>
      <c r="AI34" s="118">
        <f t="shared" si="18"/>
        <v>7.2766796039729939E-7</v>
      </c>
      <c r="AJ34" s="118">
        <f t="shared" si="32"/>
        <v>142409322.44864875</v>
      </c>
      <c r="AK34" s="118">
        <f>SUM(AJ34:AJ$42)/U34/U34</f>
        <v>8.8836588826647384E-2</v>
      </c>
      <c r="AL34" s="118">
        <f t="shared" si="33"/>
        <v>121597911.26612219</v>
      </c>
      <c r="AM34" s="118">
        <f>SUM(AL34:AL$42)/U34/U34</f>
        <v>6.9938598258677515E-2</v>
      </c>
      <c r="AN34" s="118">
        <f t="shared" si="34"/>
        <v>1009838.9774334831</v>
      </c>
      <c r="AO34" s="119">
        <f>SUM(AN34:AN$42)/U34/U34</f>
        <v>6.6308654935893314E-3</v>
      </c>
      <c r="AP34" s="106">
        <f t="shared" si="5"/>
        <v>41.84979295999338</v>
      </c>
      <c r="AQ34" s="107">
        <f t="shared" si="6"/>
        <v>43.018167282950628</v>
      </c>
      <c r="AR34" s="107">
        <f t="shared" si="7"/>
        <v>38.86901047807482</v>
      </c>
      <c r="AS34" s="107">
        <f t="shared" si="8"/>
        <v>39.905690021753649</v>
      </c>
      <c r="AT34" s="107">
        <f t="shared" si="9"/>
        <v>2.8870268237166541</v>
      </c>
      <c r="AU34" s="120">
        <f t="shared" si="10"/>
        <v>3.206232919398881</v>
      </c>
    </row>
    <row r="35" spans="1:47" ht="14.45" customHeight="1" x14ac:dyDescent="0.15">
      <c r="A35" s="155"/>
      <c r="B35" s="99" t="s">
        <v>78</v>
      </c>
      <c r="C35" s="142">
        <v>4103</v>
      </c>
      <c r="D35" s="101">
        <v>6</v>
      </c>
      <c r="E35" s="101">
        <v>1386</v>
      </c>
      <c r="F35" s="156">
        <v>1.5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1.4623446258834999E-3</v>
      </c>
      <c r="R35" s="109">
        <f t="shared" si="14"/>
        <v>1.492807520595763E-3</v>
      </c>
      <c r="S35" s="110">
        <f t="shared" si="15"/>
        <v>1.0822510822510823E-3</v>
      </c>
      <c r="T35" s="111">
        <f t="shared" si="28"/>
        <v>7.4380621636316461E-3</v>
      </c>
      <c r="U35" s="112">
        <f t="shared" si="29"/>
        <v>97350.890665579689</v>
      </c>
      <c r="V35" s="112">
        <f t="shared" si="30"/>
        <v>485060.50945302611</v>
      </c>
      <c r="W35" s="113">
        <f>SUM(V35:V$42)</f>
        <v>3675676.9043534426</v>
      </c>
      <c r="X35" s="114">
        <f t="shared" si="0"/>
        <v>484535.5521917133</v>
      </c>
      <c r="Y35" s="112">
        <f>SUM(X35:X$42)</f>
        <v>3377184.3852621703</v>
      </c>
      <c r="Z35" s="112">
        <f t="shared" si="1"/>
        <v>524.95726131279878</v>
      </c>
      <c r="AA35" s="113">
        <f>SUM(Z35:Z$42)</f>
        <v>298492.51909127197</v>
      </c>
      <c r="AB35" s="106">
        <f t="shared" si="2"/>
        <v>37.756993071384912</v>
      </c>
      <c r="AC35" s="107">
        <f t="shared" si="3"/>
        <v>34.690842191300462</v>
      </c>
      <c r="AD35" s="115">
        <f t="shared" si="16"/>
        <v>91.879250356914127</v>
      </c>
      <c r="AE35" s="107">
        <f t="shared" si="4"/>
        <v>3.0661508800844475</v>
      </c>
      <c r="AF35" s="116">
        <f t="shared" si="17"/>
        <v>8.1207496430858708</v>
      </c>
      <c r="AH35" s="117">
        <f t="shared" si="31"/>
        <v>9.1522099468162133E-6</v>
      </c>
      <c r="AI35" s="118">
        <f t="shared" si="18"/>
        <v>7.7999986641129039E-7</v>
      </c>
      <c r="AJ35" s="118">
        <f t="shared" si="32"/>
        <v>108446334.0777818</v>
      </c>
      <c r="AK35" s="118">
        <f>SUM(AJ35:AJ$42)/U35/U35</f>
        <v>7.5260499556817739E-2</v>
      </c>
      <c r="AL35" s="118">
        <f t="shared" si="33"/>
        <v>90525243.348889098</v>
      </c>
      <c r="AM35" s="118">
        <f>SUM(AL35:AL$42)/U35/U35</f>
        <v>5.82499073897422E-2</v>
      </c>
      <c r="AN35" s="118">
        <f t="shared" si="34"/>
        <v>1009676.2882319224</v>
      </c>
      <c r="AO35" s="119">
        <f>SUM(AN35:AN$42)/U35/U35</f>
        <v>6.6325730822901982E-3</v>
      </c>
      <c r="AP35" s="106">
        <f t="shared" si="5"/>
        <v>37.219293587381557</v>
      </c>
      <c r="AQ35" s="107">
        <f t="shared" si="6"/>
        <v>38.294692555388266</v>
      </c>
      <c r="AR35" s="107">
        <f t="shared" si="7"/>
        <v>34.217795846606379</v>
      </c>
      <c r="AS35" s="107">
        <f t="shared" si="8"/>
        <v>35.163888535994545</v>
      </c>
      <c r="AT35" s="107">
        <f t="shared" si="9"/>
        <v>2.9065272829788626</v>
      </c>
      <c r="AU35" s="120">
        <f t="shared" si="10"/>
        <v>3.2257744771900323</v>
      </c>
    </row>
    <row r="36" spans="1:47" ht="14.45" customHeight="1" x14ac:dyDescent="0.15">
      <c r="A36" s="155"/>
      <c r="B36" s="99" t="s">
        <v>79</v>
      </c>
      <c r="C36" s="142">
        <v>4802</v>
      </c>
      <c r="D36" s="101">
        <v>18</v>
      </c>
      <c r="E36" s="101">
        <v>1576</v>
      </c>
      <c r="F36" s="156">
        <v>3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3.7484381507705122E-3</v>
      </c>
      <c r="R36" s="109">
        <f t="shared" si="14"/>
        <v>3.7200411404027089E-3</v>
      </c>
      <c r="S36" s="110">
        <f t="shared" si="15"/>
        <v>1.9035532994923859E-3</v>
      </c>
      <c r="T36" s="111">
        <f t="shared" si="28"/>
        <v>1.843687160177037E-2</v>
      </c>
      <c r="U36" s="112">
        <f t="shared" si="29"/>
        <v>96626.788689124194</v>
      </c>
      <c r="V36" s="112">
        <f t="shared" si="30"/>
        <v>478891.39638921479</v>
      </c>
      <c r="W36" s="113">
        <f>SUM(V36:V$42)</f>
        <v>3190616.394900416</v>
      </c>
      <c r="X36" s="114">
        <f t="shared" si="0"/>
        <v>477979.80109151953</v>
      </c>
      <c r="Y36" s="112">
        <f>SUM(X36:X$42)</f>
        <v>2892648.8330704565</v>
      </c>
      <c r="Z36" s="112">
        <f t="shared" si="1"/>
        <v>911.59529769520589</v>
      </c>
      <c r="AA36" s="113">
        <f>SUM(Z36:Z$42)</f>
        <v>297967.56182995916</v>
      </c>
      <c r="AB36" s="106">
        <f t="shared" si="2"/>
        <v>33.019998265341663</v>
      </c>
      <c r="AC36" s="107">
        <f t="shared" si="3"/>
        <v>29.936303092685083</v>
      </c>
      <c r="AD36" s="115">
        <f t="shared" si="16"/>
        <v>90.661128604924016</v>
      </c>
      <c r="AE36" s="107">
        <f t="shared" si="4"/>
        <v>3.0836951726565744</v>
      </c>
      <c r="AF36" s="116">
        <f t="shared" si="17"/>
        <v>9.3388713950759712</v>
      </c>
      <c r="AH36" s="117">
        <f t="shared" si="31"/>
        <v>1.8536178089795789E-5</v>
      </c>
      <c r="AI36" s="118">
        <f t="shared" si="18"/>
        <v>1.2055392032540467E-6</v>
      </c>
      <c r="AJ36" s="118">
        <f t="shared" si="32"/>
        <v>166022682.3157059</v>
      </c>
      <c r="AK36" s="118">
        <f>SUM(AJ36:AJ$42)/U36/U36</f>
        <v>6.4777685244814531E-2</v>
      </c>
      <c r="AL36" s="118">
        <f t="shared" si="33"/>
        <v>134376021.89181954</v>
      </c>
      <c r="AM36" s="118">
        <f>SUM(AL36:AL$42)/U36/U36</f>
        <v>4.9430606848889939E-2</v>
      </c>
      <c r="AN36" s="118">
        <f t="shared" si="34"/>
        <v>1979090.1010984066</v>
      </c>
      <c r="AO36" s="119">
        <f>SUM(AN36:AN$42)/U36/U36</f>
        <v>6.6242117465584839E-3</v>
      </c>
      <c r="AP36" s="106">
        <f t="shared" si="5"/>
        <v>32.5211496353581</v>
      </c>
      <c r="AQ36" s="107">
        <f t="shared" si="6"/>
        <v>33.518846895325225</v>
      </c>
      <c r="AR36" s="107">
        <f t="shared" si="7"/>
        <v>29.500536389883347</v>
      </c>
      <c r="AS36" s="107">
        <f t="shared" si="8"/>
        <v>30.372069795486819</v>
      </c>
      <c r="AT36" s="107">
        <f t="shared" si="9"/>
        <v>2.9241722218138224</v>
      </c>
      <c r="AU36" s="120">
        <f t="shared" si="10"/>
        <v>3.2432181234993265</v>
      </c>
    </row>
    <row r="37" spans="1:47" ht="14.45" customHeight="1" x14ac:dyDescent="0.15">
      <c r="A37" s="155"/>
      <c r="B37" s="99" t="s">
        <v>80</v>
      </c>
      <c r="C37" s="142">
        <v>5715</v>
      </c>
      <c r="D37" s="101">
        <v>24</v>
      </c>
      <c r="E37" s="101">
        <v>1896</v>
      </c>
      <c r="F37" s="156">
        <v>9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4.1994750656167978E-3</v>
      </c>
      <c r="R37" s="109">
        <f t="shared" si="14"/>
        <v>4.1872483908700318E-3</v>
      </c>
      <c r="S37" s="110">
        <f t="shared" si="15"/>
        <v>4.7468354430379748E-3</v>
      </c>
      <c r="T37" s="111">
        <f t="shared" si="28"/>
        <v>2.0733059155529976E-2</v>
      </c>
      <c r="U37" s="112">
        <f t="shared" si="29"/>
        <v>94845.292992771414</v>
      </c>
      <c r="V37" s="112">
        <f t="shared" si="30"/>
        <v>469624.17479945929</v>
      </c>
      <c r="W37" s="113">
        <f>SUM(V37:V$42)</f>
        <v>2711724.9985112012</v>
      </c>
      <c r="X37" s="114">
        <f t="shared" si="0"/>
        <v>467394.94612161373</v>
      </c>
      <c r="Y37" s="112">
        <f>SUM(X37:X$42)</f>
        <v>2414669.0319789373</v>
      </c>
      <c r="Z37" s="112">
        <f t="shared" si="1"/>
        <v>2229.2286778455345</v>
      </c>
      <c r="AA37" s="113">
        <f>SUM(Z37:Z$42)</f>
        <v>297055.96653226396</v>
      </c>
      <c r="AB37" s="106">
        <f t="shared" si="2"/>
        <v>28.591034019135499</v>
      </c>
      <c r="AC37" s="107">
        <f t="shared" si="3"/>
        <v>25.459028653778002</v>
      </c>
      <c r="AD37" s="115">
        <f t="shared" si="16"/>
        <v>89.045498098245417</v>
      </c>
      <c r="AE37" s="107">
        <f t="shared" si="4"/>
        <v>3.132005365357498</v>
      </c>
      <c r="AF37" s="116">
        <f t="shared" si="17"/>
        <v>10.954501901754583</v>
      </c>
      <c r="AH37" s="117">
        <f t="shared" si="31"/>
        <v>1.7539476437014311E-5</v>
      </c>
      <c r="AI37" s="118">
        <f t="shared" si="18"/>
        <v>2.4917209896174544E-6</v>
      </c>
      <c r="AJ37" s="118">
        <f t="shared" si="32"/>
        <v>110636881.75940287</v>
      </c>
      <c r="AK37" s="118">
        <f>SUM(AJ37:AJ$42)/U37/U37</f>
        <v>4.8778073555267219E-2</v>
      </c>
      <c r="AL37" s="118">
        <f t="shared" si="33"/>
        <v>86169640.664437324</v>
      </c>
      <c r="AM37" s="118">
        <f>SUM(AL37:AL$42)/U37/U37</f>
        <v>3.6367050831362525E-2</v>
      </c>
      <c r="AN37" s="118">
        <f t="shared" si="34"/>
        <v>2150509.7790748151</v>
      </c>
      <c r="AO37" s="119">
        <f>SUM(AN37:AN$42)/U37/U37</f>
        <v>6.6553905356615583E-3</v>
      </c>
      <c r="AP37" s="106">
        <f t="shared" si="5"/>
        <v>28.158153149415071</v>
      </c>
      <c r="AQ37" s="107">
        <f t="shared" si="6"/>
        <v>29.023914888855927</v>
      </c>
      <c r="AR37" s="107">
        <f t="shared" si="7"/>
        <v>25.085253771698209</v>
      </c>
      <c r="AS37" s="107">
        <f t="shared" si="8"/>
        <v>25.832803535857796</v>
      </c>
      <c r="AT37" s="107">
        <f t="shared" si="9"/>
        <v>2.9721074345334957</v>
      </c>
      <c r="AU37" s="120">
        <f t="shared" si="10"/>
        <v>3.2919032961815002</v>
      </c>
    </row>
    <row r="38" spans="1:47" ht="14.45" customHeight="1" x14ac:dyDescent="0.15">
      <c r="A38" s="155"/>
      <c r="B38" s="99" t="s">
        <v>81</v>
      </c>
      <c r="C38" s="142">
        <v>6584</v>
      </c>
      <c r="D38" s="101">
        <v>43</v>
      </c>
      <c r="E38" s="101">
        <v>2210</v>
      </c>
      <c r="F38" s="156">
        <v>23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6.5309842041312276E-3</v>
      </c>
      <c r="R38" s="109">
        <f t="shared" si="14"/>
        <v>6.3824168325137768E-3</v>
      </c>
      <c r="S38" s="110">
        <f t="shared" si="15"/>
        <v>1.0407239819004524E-2</v>
      </c>
      <c r="T38" s="111">
        <f t="shared" si="28"/>
        <v>3.1447774637430724E-2</v>
      </c>
      <c r="U38" s="112">
        <f t="shared" si="29"/>
        <v>92878.859922528718</v>
      </c>
      <c r="V38" s="112">
        <f t="shared" si="30"/>
        <v>457637.52698596171</v>
      </c>
      <c r="W38" s="113">
        <f>SUM(V38:V$42)</f>
        <v>2242100.8237117422</v>
      </c>
      <c r="X38" s="114">
        <f t="shared" si="0"/>
        <v>452874.78349244269</v>
      </c>
      <c r="Y38" s="112">
        <f>SUM(X38:X$42)</f>
        <v>1947274.0858573236</v>
      </c>
      <c r="Z38" s="112">
        <f t="shared" si="1"/>
        <v>4762.7434935190586</v>
      </c>
      <c r="AA38" s="113">
        <f>SUM(Z38:Z$42)</f>
        <v>294826.73785441846</v>
      </c>
      <c r="AB38" s="106">
        <f t="shared" si="2"/>
        <v>24.140055396695256</v>
      </c>
      <c r="AC38" s="107">
        <f t="shared" si="3"/>
        <v>20.965740616126926</v>
      </c>
      <c r="AD38" s="115">
        <f t="shared" si="16"/>
        <v>86.850424622460096</v>
      </c>
      <c r="AE38" s="107">
        <f t="shared" si="4"/>
        <v>3.1743147805683307</v>
      </c>
      <c r="AF38" s="116">
        <f t="shared" si="17"/>
        <v>13.149575377539898</v>
      </c>
      <c r="AH38" s="117">
        <f t="shared" si="31"/>
        <v>2.227585718347536E-5</v>
      </c>
      <c r="AI38" s="118">
        <f t="shared" si="18"/>
        <v>4.660148949481562E-6</v>
      </c>
      <c r="AJ38" s="118">
        <f t="shared" si="32"/>
        <v>94278499.916579008</v>
      </c>
      <c r="AK38" s="118">
        <f>SUM(AJ38:AJ$42)/U38/U38</f>
        <v>3.8040139315401816E-2</v>
      </c>
      <c r="AL38" s="118">
        <f t="shared" si="33"/>
        <v>69628534.959477156</v>
      </c>
      <c r="AM38" s="118">
        <f>SUM(AL38:AL$42)/U38/U38</f>
        <v>2.7934314478404162E-2</v>
      </c>
      <c r="AN38" s="118">
        <f t="shared" si="34"/>
        <v>3003841.077915688</v>
      </c>
      <c r="AO38" s="119">
        <f>SUM(AN38:AN$42)/U38/U38</f>
        <v>6.6908983512073564E-3</v>
      </c>
      <c r="AP38" s="106">
        <f t="shared" si="5"/>
        <v>23.757779319502283</v>
      </c>
      <c r="AQ38" s="107">
        <f t="shared" si="6"/>
        <v>24.522331473888229</v>
      </c>
      <c r="AR38" s="107">
        <f t="shared" si="7"/>
        <v>20.638154806757477</v>
      </c>
      <c r="AS38" s="107">
        <f t="shared" si="8"/>
        <v>21.293326425496375</v>
      </c>
      <c r="AT38" s="107">
        <f t="shared" si="9"/>
        <v>3.0139908737234742</v>
      </c>
      <c r="AU38" s="120">
        <f t="shared" si="10"/>
        <v>3.3346386874131873</v>
      </c>
    </row>
    <row r="39" spans="1:47" ht="14.45" customHeight="1" x14ac:dyDescent="0.15">
      <c r="A39" s="155"/>
      <c r="B39" s="99" t="s">
        <v>82</v>
      </c>
      <c r="C39" s="142">
        <v>7347</v>
      </c>
      <c r="D39" s="101">
        <v>69</v>
      </c>
      <c r="E39" s="101">
        <v>2488</v>
      </c>
      <c r="F39" s="156">
        <v>44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9.391588403429971E-3</v>
      </c>
      <c r="R39" s="109">
        <f t="shared" si="14"/>
        <v>9.4925602643593267E-3</v>
      </c>
      <c r="S39" s="110">
        <f t="shared" si="15"/>
        <v>1.7684887459807074E-2</v>
      </c>
      <c r="T39" s="111">
        <f t="shared" si="28"/>
        <v>4.6448669760337589E-2</v>
      </c>
      <c r="U39" s="112">
        <f t="shared" si="29"/>
        <v>89958.02646710354</v>
      </c>
      <c r="V39" s="112">
        <f t="shared" si="30"/>
        <v>440179.52452200867</v>
      </c>
      <c r="W39" s="113">
        <f>SUM(V39:V$42)</f>
        <v>1784463.2967257805</v>
      </c>
      <c r="X39" s="114">
        <f t="shared" si="0"/>
        <v>432394.99916872551</v>
      </c>
      <c r="Y39" s="112">
        <f>SUM(X39:X$42)</f>
        <v>1494399.3023648809</v>
      </c>
      <c r="Z39" s="112">
        <f t="shared" si="1"/>
        <v>7784.5253532831111</v>
      </c>
      <c r="AA39" s="113">
        <f>SUM(Z39:Z$42)</f>
        <v>290063.99436089938</v>
      </c>
      <c r="AB39" s="106">
        <f t="shared" si="2"/>
        <v>19.836621219990136</v>
      </c>
      <c r="AC39" s="107">
        <f t="shared" si="3"/>
        <v>16.612184160257929</v>
      </c>
      <c r="AD39" s="115">
        <f t="shared" si="16"/>
        <v>83.745028833424442</v>
      </c>
      <c r="AE39" s="107">
        <f t="shared" si="4"/>
        <v>3.2244370597322067</v>
      </c>
      <c r="AF39" s="116">
        <f t="shared" si="17"/>
        <v>16.254971166575565</v>
      </c>
      <c r="AH39" s="117">
        <f t="shared" si="31"/>
        <v>2.9815462268385227E-5</v>
      </c>
      <c r="AI39" s="118">
        <f t="shared" si="18"/>
        <v>6.9823682537544338E-6</v>
      </c>
      <c r="AJ39" s="118">
        <f t="shared" si="32"/>
        <v>77926696.05353725</v>
      </c>
      <c r="AK39" s="118">
        <f>SUM(AJ39:AJ$42)/U39/U39</f>
        <v>2.8900296099852615E-2</v>
      </c>
      <c r="AL39" s="118">
        <f t="shared" si="33"/>
        <v>53066290.863098666</v>
      </c>
      <c r="AM39" s="118">
        <f>SUM(AL39:AL$42)/U39/U39</f>
        <v>2.1173614537560937E-2</v>
      </c>
      <c r="AN39" s="118">
        <f t="shared" si="34"/>
        <v>4030717.1482353536</v>
      </c>
      <c r="AO39" s="119">
        <f>SUM(AN39:AN$42)/U39/U39</f>
        <v>6.76125286581077E-3</v>
      </c>
      <c r="AP39" s="106">
        <f t="shared" si="5"/>
        <v>19.503419513065946</v>
      </c>
      <c r="AQ39" s="107">
        <f t="shared" si="6"/>
        <v>20.169822926914325</v>
      </c>
      <c r="AR39" s="107">
        <f t="shared" si="7"/>
        <v>16.32698149966814</v>
      </c>
      <c r="AS39" s="107">
        <f t="shared" si="8"/>
        <v>16.897386820847718</v>
      </c>
      <c r="AT39" s="107">
        <f t="shared" si="9"/>
        <v>3.0632724575104451</v>
      </c>
      <c r="AU39" s="120">
        <f t="shared" si="10"/>
        <v>3.3856016619539684</v>
      </c>
    </row>
    <row r="40" spans="1:47" ht="14.45" customHeight="1" x14ac:dyDescent="0.15">
      <c r="A40" s="155"/>
      <c r="B40" s="99" t="s">
        <v>83</v>
      </c>
      <c r="C40" s="142">
        <v>5493</v>
      </c>
      <c r="D40" s="101">
        <v>82</v>
      </c>
      <c r="E40" s="101">
        <v>1768</v>
      </c>
      <c r="F40" s="156">
        <v>95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1.4928090296741307E-2</v>
      </c>
      <c r="R40" s="109">
        <f t="shared" si="14"/>
        <v>1.4546089422842854E-2</v>
      </c>
      <c r="S40" s="110">
        <f t="shared" si="15"/>
        <v>5.3733031674208148E-2</v>
      </c>
      <c r="T40" s="111">
        <f t="shared" si="28"/>
        <v>7.0397267218058723E-2</v>
      </c>
      <c r="U40" s="112">
        <f t="shared" si="29"/>
        <v>85779.595803441334</v>
      </c>
      <c r="V40" s="112">
        <f t="shared" si="30"/>
        <v>415139.00761183066</v>
      </c>
      <c r="W40" s="113">
        <f>SUM(V40:V$42)</f>
        <v>1344283.7722037719</v>
      </c>
      <c r="X40" s="114">
        <f t="shared" si="0"/>
        <v>392832.3301666248</v>
      </c>
      <c r="Y40" s="112">
        <f>SUM(X40:X$42)</f>
        <v>1062004.3031961555</v>
      </c>
      <c r="Z40" s="112">
        <f t="shared" si="1"/>
        <v>22306.677445205834</v>
      </c>
      <c r="AA40" s="113">
        <f>SUM(Z40:Z$42)</f>
        <v>282279.46900761628</v>
      </c>
      <c r="AB40" s="106">
        <f t="shared" si="2"/>
        <v>15.671369859145937</v>
      </c>
      <c r="AC40" s="107">
        <f t="shared" si="3"/>
        <v>12.380616780121848</v>
      </c>
      <c r="AD40" s="115">
        <f t="shared" si="16"/>
        <v>79.001496942505128</v>
      </c>
      <c r="AE40" s="107">
        <f t="shared" si="4"/>
        <v>3.2907530790240878</v>
      </c>
      <c r="AF40" s="116">
        <f t="shared" si="17"/>
        <v>20.998503057494862</v>
      </c>
      <c r="AH40" s="117">
        <f t="shared" si="31"/>
        <v>5.6181734128136126E-5</v>
      </c>
      <c r="AI40" s="118">
        <f t="shared" si="18"/>
        <v>2.8758932681734553E-5</v>
      </c>
      <c r="AJ40" s="118">
        <f t="shared" si="32"/>
        <v>80222861.492916197</v>
      </c>
      <c r="AK40" s="118">
        <f>SUM(AJ40:AJ$42)/U40/U40</f>
        <v>2.1193864851533101E-2</v>
      </c>
      <c r="AL40" s="118">
        <f t="shared" si="33"/>
        <v>50949501.686448403</v>
      </c>
      <c r="AM40" s="118">
        <f>SUM(AL40:AL$42)/U40/U40</f>
        <v>1.6074723736229313E-2</v>
      </c>
      <c r="AN40" s="118">
        <f t="shared" si="34"/>
        <v>9686492.7939862367</v>
      </c>
      <c r="AO40" s="119">
        <f>SUM(AN40:AN$42)/U40/U40</f>
        <v>6.8882036244491147E-3</v>
      </c>
      <c r="AP40" s="106">
        <f t="shared" si="5"/>
        <v>15.386030848119317</v>
      </c>
      <c r="AQ40" s="107">
        <f t="shared" si="6"/>
        <v>15.956708870172557</v>
      </c>
      <c r="AR40" s="107">
        <f t="shared" si="7"/>
        <v>12.132115957778947</v>
      </c>
      <c r="AS40" s="107">
        <f t="shared" si="8"/>
        <v>12.629117602464749</v>
      </c>
      <c r="AT40" s="107">
        <f t="shared" si="9"/>
        <v>3.1280824822842845</v>
      </c>
      <c r="AU40" s="120">
        <f t="shared" si="10"/>
        <v>3.453423675763891</v>
      </c>
    </row>
    <row r="41" spans="1:47" ht="14.45" customHeight="1" x14ac:dyDescent="0.15">
      <c r="A41" s="155"/>
      <c r="B41" s="99" t="s">
        <v>84</v>
      </c>
      <c r="C41" s="142">
        <v>5551</v>
      </c>
      <c r="D41" s="101">
        <v>176</v>
      </c>
      <c r="E41" s="101">
        <v>1877</v>
      </c>
      <c r="F41" s="156">
        <v>242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3.1705998919113673E-2</v>
      </c>
      <c r="R41" s="109">
        <f t="shared" si="14"/>
        <v>3.2127197127213993E-2</v>
      </c>
      <c r="S41" s="110">
        <f t="shared" si="15"/>
        <v>0.12892914224826851</v>
      </c>
      <c r="T41" s="111">
        <f>5*R41/(1+5*(1-O41)*R41)</f>
        <v>0.14975119840292048</v>
      </c>
      <c r="U41" s="112">
        <f t="shared" si="29"/>
        <v>79740.946675809406</v>
      </c>
      <c r="V41" s="112">
        <f>5*U41*((1-T41)+O41*T41)</f>
        <v>371688.27019680192</v>
      </c>
      <c r="W41" s="113">
        <f>SUM(V41:V$42)</f>
        <v>929144.76459194114</v>
      </c>
      <c r="X41" s="114">
        <f t="shared" si="0"/>
        <v>323766.82033658557</v>
      </c>
      <c r="Y41" s="112">
        <f>SUM(X41:X$42)</f>
        <v>669171.97302953061</v>
      </c>
      <c r="Z41" s="112">
        <f t="shared" si="1"/>
        <v>47921.449860216337</v>
      </c>
      <c r="AA41" s="113">
        <f>SUM(Z41:Z$42)</f>
        <v>259972.79156241042</v>
      </c>
      <c r="AB41" s="106">
        <f t="shared" si="2"/>
        <v>11.652040806204912</v>
      </c>
      <c r="AC41" s="107">
        <f t="shared" si="3"/>
        <v>8.391823785966336</v>
      </c>
      <c r="AD41" s="115">
        <f t="shared" si="16"/>
        <v>72.020205949652578</v>
      </c>
      <c r="AE41" s="107">
        <f t="shared" si="4"/>
        <v>3.2602170202385747</v>
      </c>
      <c r="AF41" s="116">
        <f t="shared" si="17"/>
        <v>27.979794050347412</v>
      </c>
      <c r="AH41" s="117">
        <f>IF(D41=0,0,T41*T41*(1-T41)/D41)</f>
        <v>1.0833629369494021E-4</v>
      </c>
      <c r="AI41" s="118">
        <f t="shared" si="18"/>
        <v>5.9832934750875999E-5</v>
      </c>
      <c r="AJ41" s="118">
        <f>U41*U41*((1-O41)*5+AB42)^2*AH41</f>
        <v>75724543.223011464</v>
      </c>
      <c r="AK41" s="118">
        <f>SUM(AJ41:AJ$42)/U41/U41</f>
        <v>1.1908961405523498E-2</v>
      </c>
      <c r="AL41" s="118">
        <f>U41*U41*((1-O41)*5*(1-S41)+AC42)^2*AH41+V41*V41*AI41</f>
        <v>42652779.271401629</v>
      </c>
      <c r="AM41" s="118">
        <f>SUM(AL41:AL$42)/U41/U41</f>
        <v>1.058886455320656E-2</v>
      </c>
      <c r="AN41" s="118">
        <f>U41*U41*((1-O41)*5*S41+AE42)^2*AH41+V41*V41*AI41</f>
        <v>16320095.738790879</v>
      </c>
      <c r="AO41" s="119">
        <f>SUM(AN41:AN$42)/U41/U41</f>
        <v>6.4476060054966394E-3</v>
      </c>
      <c r="AP41" s="106">
        <f t="shared" si="5"/>
        <v>11.438149557820461</v>
      </c>
      <c r="AQ41" s="107">
        <f t="shared" si="6"/>
        <v>11.865932054589363</v>
      </c>
      <c r="AR41" s="107">
        <f t="shared" si="7"/>
        <v>8.1901354569346392</v>
      </c>
      <c r="AS41" s="107">
        <f t="shared" si="8"/>
        <v>8.5935121149980329</v>
      </c>
      <c r="AT41" s="107">
        <f t="shared" si="9"/>
        <v>3.1028349271316529</v>
      </c>
      <c r="AU41" s="120">
        <f t="shared" si="10"/>
        <v>3.4175991133454966</v>
      </c>
    </row>
    <row r="42" spans="1:47" ht="14.45" customHeight="1" thickBot="1" x14ac:dyDescent="0.2">
      <c r="A42" s="157"/>
      <c r="B42" s="158" t="s">
        <v>85</v>
      </c>
      <c r="C42" s="159">
        <v>8903</v>
      </c>
      <c r="D42" s="160">
        <v>953</v>
      </c>
      <c r="E42" s="160">
        <v>2968</v>
      </c>
      <c r="F42" s="161">
        <v>1129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0.1070425699202516</v>
      </c>
      <c r="R42" s="168">
        <f t="shared" si="14"/>
        <v>0.12162320294230078</v>
      </c>
      <c r="S42" s="169">
        <f t="shared" si="15"/>
        <v>0.38039083557951481</v>
      </c>
      <c r="T42" s="165">
        <v>1</v>
      </c>
      <c r="U42" s="170">
        <f>U41*(1-T41)</f>
        <v>67799.644349323571</v>
      </c>
      <c r="V42" s="170">
        <f>U42/R42</f>
        <v>557456.49439513916</v>
      </c>
      <c r="W42" s="171">
        <f>SUM(V42:V$42)</f>
        <v>557456.49439513916</v>
      </c>
      <c r="X42" s="165">
        <f t="shared" si="0"/>
        <v>345405.15269294503</v>
      </c>
      <c r="Y42" s="170">
        <f>SUM(X42:X$42)</f>
        <v>345405.15269294503</v>
      </c>
      <c r="Z42" s="170">
        <f t="shared" si="1"/>
        <v>212051.3417021941</v>
      </c>
      <c r="AA42" s="171">
        <f>SUM(Z42:Z$42)</f>
        <v>212051.3417021941</v>
      </c>
      <c r="AB42" s="172">
        <f t="shared" si="2"/>
        <v>8.2221153185252778</v>
      </c>
      <c r="AC42" s="166">
        <f t="shared" si="3"/>
        <v>5.0944980022803188</v>
      </c>
      <c r="AD42" s="173">
        <f t="shared" si="16"/>
        <v>61.960916442048521</v>
      </c>
      <c r="AE42" s="166">
        <f t="shared" si="4"/>
        <v>3.127617316244959</v>
      </c>
      <c r="AF42" s="174">
        <f t="shared" si="17"/>
        <v>38.039083557951479</v>
      </c>
      <c r="AH42" s="175">
        <f>0</f>
        <v>0</v>
      </c>
      <c r="AI42" s="176">
        <f t="shared" si="18"/>
        <v>7.9411606397113664E-5</v>
      </c>
      <c r="AJ42" s="176">
        <v>0</v>
      </c>
      <c r="AK42" s="176">
        <f>(1-R42)/R42/R42/D42</f>
        <v>6.2309616991188629E-2</v>
      </c>
      <c r="AL42" s="176">
        <f>V42*V42*AI42</f>
        <v>24677771.583352502</v>
      </c>
      <c r="AM42" s="176">
        <f>(1-S42)*(1-S42)*(1-R42)/R42/R42/D42+AI42/R42/R42</f>
        <v>2.9290105944490021E-2</v>
      </c>
      <c r="AN42" s="176">
        <f>V42*V42*AI42</f>
        <v>24677771.583352502</v>
      </c>
      <c r="AO42" s="177">
        <f>S42*S42*(1-R42)/R42/R42/D42+AI42/R42/R42</f>
        <v>1.4384503497136943E-2</v>
      </c>
      <c r="AP42" s="172">
        <f t="shared" si="5"/>
        <v>7.732862189119496</v>
      </c>
      <c r="AQ42" s="166">
        <f t="shared" si="6"/>
        <v>8.7113684479310596</v>
      </c>
      <c r="AR42" s="166">
        <f t="shared" si="7"/>
        <v>4.7590566944538182</v>
      </c>
      <c r="AS42" s="166">
        <f t="shared" si="8"/>
        <v>5.4299393101068194</v>
      </c>
      <c r="AT42" s="166">
        <f t="shared" si="9"/>
        <v>2.8925439050845276</v>
      </c>
      <c r="AU42" s="178">
        <f t="shared" si="10"/>
        <v>3.3626907274053903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80.05145245659692</v>
      </c>
      <c r="D47" s="194">
        <f t="shared" ref="D47:E82" si="35">AP7</f>
        <v>79.165735201028994</v>
      </c>
      <c r="E47" s="195">
        <f t="shared" si="35"/>
        <v>80.937169712164845</v>
      </c>
      <c r="F47" s="196">
        <f>AC7</f>
        <v>78.73237290323901</v>
      </c>
      <c r="G47" s="194">
        <f t="shared" ref="G47:H82" si="36">AR7</f>
        <v>77.887869418075482</v>
      </c>
      <c r="H47" s="194">
        <f t="shared" si="36"/>
        <v>79.576876388402539</v>
      </c>
      <c r="I47" s="197">
        <f t="shared" ref="I47:J82" si="37">AD7</f>
        <v>98.352210343624805</v>
      </c>
      <c r="J47" s="196">
        <f t="shared" si="37"/>
        <v>1.3190795533579158</v>
      </c>
      <c r="K47" s="194">
        <f t="shared" ref="K47:L82" si="38">AT7</f>
        <v>1.2080315890208058</v>
      </c>
      <c r="L47" s="194">
        <f t="shared" si="38"/>
        <v>1.4301275176950259</v>
      </c>
      <c r="M47" s="198">
        <f>AF7</f>
        <v>1.6477896563752008</v>
      </c>
    </row>
    <row r="48" spans="1:47" ht="14.45" customHeight="1" x14ac:dyDescent="0.25">
      <c r="A48" s="75"/>
      <c r="B48" s="99">
        <v>5</v>
      </c>
      <c r="C48" s="199">
        <f>AB8</f>
        <v>75.05145245659692</v>
      </c>
      <c r="D48" s="199">
        <f t="shared" si="35"/>
        <v>74.165735201028994</v>
      </c>
      <c r="E48" s="200">
        <f t="shared" si="35"/>
        <v>75.937169712164845</v>
      </c>
      <c r="F48" s="201">
        <f>AC8</f>
        <v>73.73237290323901</v>
      </c>
      <c r="G48" s="199">
        <f t="shared" si="36"/>
        <v>72.887869418075482</v>
      </c>
      <c r="H48" s="199">
        <f t="shared" si="36"/>
        <v>74.576876388402539</v>
      </c>
      <c r="I48" s="202">
        <f t="shared" si="37"/>
        <v>98.24243301071256</v>
      </c>
      <c r="J48" s="201">
        <f t="shared" si="37"/>
        <v>1.3190795533579158</v>
      </c>
      <c r="K48" s="199">
        <f t="shared" si="38"/>
        <v>1.2080315890208058</v>
      </c>
      <c r="L48" s="199">
        <f t="shared" si="38"/>
        <v>1.4301275176950259</v>
      </c>
      <c r="M48" s="203">
        <f>AF8</f>
        <v>1.7575669892874544</v>
      </c>
    </row>
    <row r="49" spans="1:13" ht="14.45" customHeight="1" x14ac:dyDescent="0.25">
      <c r="A49" s="75"/>
      <c r="B49" s="99">
        <v>10</v>
      </c>
      <c r="C49" s="199">
        <f t="shared" ref="C49:C62" si="39">AB9</f>
        <v>70.05145245659692</v>
      </c>
      <c r="D49" s="199">
        <f t="shared" si="35"/>
        <v>69.165735201028994</v>
      </c>
      <c r="E49" s="200">
        <f t="shared" si="35"/>
        <v>70.937169712164845</v>
      </c>
      <c r="F49" s="201">
        <f t="shared" ref="F49:F62" si="40">AC9</f>
        <v>68.73237290323901</v>
      </c>
      <c r="G49" s="199">
        <f t="shared" si="36"/>
        <v>67.887869418075482</v>
      </c>
      <c r="H49" s="199">
        <f t="shared" si="36"/>
        <v>69.576876388402539</v>
      </c>
      <c r="I49" s="202">
        <f t="shared" si="37"/>
        <v>98.116984720373651</v>
      </c>
      <c r="J49" s="201">
        <f t="shared" si="37"/>
        <v>1.3190795533579158</v>
      </c>
      <c r="K49" s="199">
        <f t="shared" si="38"/>
        <v>1.2080315890208058</v>
      </c>
      <c r="L49" s="199">
        <f t="shared" si="38"/>
        <v>1.4301275176950259</v>
      </c>
      <c r="M49" s="203">
        <f t="shared" ref="M49:M62" si="41">AF9</f>
        <v>1.8830152796263611</v>
      </c>
    </row>
    <row r="50" spans="1:13" ht="14.45" customHeight="1" x14ac:dyDescent="0.25">
      <c r="A50" s="75"/>
      <c r="B50" s="99">
        <v>15</v>
      </c>
      <c r="C50" s="199">
        <f t="shared" si="39"/>
        <v>65.05145245659692</v>
      </c>
      <c r="D50" s="199">
        <f t="shared" si="35"/>
        <v>64.165735201028994</v>
      </c>
      <c r="E50" s="200">
        <f t="shared" si="35"/>
        <v>65.937169712164845</v>
      </c>
      <c r="F50" s="201">
        <f t="shared" si="40"/>
        <v>63.73237290323901</v>
      </c>
      <c r="G50" s="199">
        <f t="shared" si="36"/>
        <v>62.887869418075482</v>
      </c>
      <c r="H50" s="199">
        <f t="shared" si="36"/>
        <v>64.576876388402539</v>
      </c>
      <c r="I50" s="202">
        <f t="shared" si="37"/>
        <v>97.972251958189531</v>
      </c>
      <c r="J50" s="201">
        <f t="shared" si="37"/>
        <v>1.3190795533579158</v>
      </c>
      <c r="K50" s="199">
        <f t="shared" si="38"/>
        <v>1.2080315890208058</v>
      </c>
      <c r="L50" s="199">
        <f t="shared" si="38"/>
        <v>1.4301275176950259</v>
      </c>
      <c r="M50" s="203">
        <f t="shared" si="41"/>
        <v>2.0277480418104745</v>
      </c>
    </row>
    <row r="51" spans="1:13" ht="14.45" customHeight="1" x14ac:dyDescent="0.25">
      <c r="A51" s="75"/>
      <c r="B51" s="99">
        <v>20</v>
      </c>
      <c r="C51" s="199">
        <f t="shared" si="39"/>
        <v>60.051452456596913</v>
      </c>
      <c r="D51" s="199">
        <f t="shared" si="35"/>
        <v>59.165735201028987</v>
      </c>
      <c r="E51" s="200">
        <f t="shared" si="35"/>
        <v>60.937169712164838</v>
      </c>
      <c r="F51" s="201">
        <f t="shared" si="40"/>
        <v>58.73237290323901</v>
      </c>
      <c r="G51" s="199">
        <f t="shared" si="36"/>
        <v>57.887869418075482</v>
      </c>
      <c r="H51" s="199">
        <f t="shared" si="36"/>
        <v>59.576876388402539</v>
      </c>
      <c r="I51" s="202">
        <f t="shared" si="37"/>
        <v>97.803417736962672</v>
      </c>
      <c r="J51" s="201">
        <f t="shared" si="37"/>
        <v>1.3190795533579158</v>
      </c>
      <c r="K51" s="199">
        <f t="shared" si="38"/>
        <v>1.2080315890208058</v>
      </c>
      <c r="L51" s="199">
        <f t="shared" si="38"/>
        <v>1.4301275176950259</v>
      </c>
      <c r="M51" s="203">
        <f t="shared" si="41"/>
        <v>2.1965822630373517</v>
      </c>
    </row>
    <row r="52" spans="1:13" ht="14.45" customHeight="1" x14ac:dyDescent="0.25">
      <c r="A52" s="75"/>
      <c r="B52" s="99">
        <v>25</v>
      </c>
      <c r="C52" s="199">
        <f t="shared" si="39"/>
        <v>55.333077622681522</v>
      </c>
      <c r="D52" s="199">
        <f t="shared" si="35"/>
        <v>54.53363300518464</v>
      </c>
      <c r="E52" s="200">
        <f t="shared" si="35"/>
        <v>56.132522240178403</v>
      </c>
      <c r="F52" s="201">
        <f t="shared" si="40"/>
        <v>54.007534452397344</v>
      </c>
      <c r="G52" s="199">
        <f t="shared" si="36"/>
        <v>53.249874384677788</v>
      </c>
      <c r="H52" s="199">
        <f t="shared" si="36"/>
        <v>54.7651945201169</v>
      </c>
      <c r="I52" s="202">
        <f t="shared" si="37"/>
        <v>97.604428983106445</v>
      </c>
      <c r="J52" s="201">
        <f t="shared" si="37"/>
        <v>1.3255431702841969</v>
      </c>
      <c r="K52" s="199">
        <f t="shared" si="38"/>
        <v>1.2143129677150153</v>
      </c>
      <c r="L52" s="199">
        <f t="shared" si="38"/>
        <v>1.4367733728533785</v>
      </c>
      <c r="M52" s="203">
        <f t="shared" si="41"/>
        <v>2.3955710168936002</v>
      </c>
    </row>
    <row r="53" spans="1:13" ht="14.45" customHeight="1" x14ac:dyDescent="0.25">
      <c r="A53" s="75"/>
      <c r="B53" s="99">
        <v>30</v>
      </c>
      <c r="C53" s="199">
        <f t="shared" si="39"/>
        <v>50.435954664340521</v>
      </c>
      <c r="D53" s="199">
        <f t="shared" si="35"/>
        <v>49.660798726507821</v>
      </c>
      <c r="E53" s="200">
        <f t="shared" si="35"/>
        <v>51.211110602173221</v>
      </c>
      <c r="F53" s="201">
        <f t="shared" si="40"/>
        <v>49.10782921150021</v>
      </c>
      <c r="G53" s="199">
        <f t="shared" si="36"/>
        <v>48.37463791605326</v>
      </c>
      <c r="H53" s="199">
        <f t="shared" si="36"/>
        <v>49.84102050694716</v>
      </c>
      <c r="I53" s="202">
        <f t="shared" si="37"/>
        <v>97.366709004163397</v>
      </c>
      <c r="J53" s="201">
        <f t="shared" si="37"/>
        <v>1.3281254528403224</v>
      </c>
      <c r="K53" s="199">
        <f t="shared" si="38"/>
        <v>1.2167937737384684</v>
      </c>
      <c r="L53" s="199">
        <f t="shared" si="38"/>
        <v>1.4394571319421763</v>
      </c>
      <c r="M53" s="203">
        <f t="shared" si="41"/>
        <v>2.6332909958366275</v>
      </c>
    </row>
    <row r="54" spans="1:13" ht="14.45" customHeight="1" x14ac:dyDescent="0.25">
      <c r="A54" s="75"/>
      <c r="B54" s="99">
        <v>35</v>
      </c>
      <c r="C54" s="199">
        <f t="shared" si="39"/>
        <v>45.773581271463414</v>
      </c>
      <c r="D54" s="199">
        <f t="shared" si="35"/>
        <v>45.067088823467458</v>
      </c>
      <c r="E54" s="200">
        <f t="shared" si="35"/>
        <v>46.480073719459369</v>
      </c>
      <c r="F54" s="201">
        <f t="shared" si="40"/>
        <v>44.436077769700852</v>
      </c>
      <c r="G54" s="199">
        <f t="shared" si="36"/>
        <v>43.772016821126165</v>
      </c>
      <c r="H54" s="199">
        <f t="shared" si="36"/>
        <v>45.100138718275538</v>
      </c>
      <c r="I54" s="202">
        <f t="shared" si="37"/>
        <v>97.078001186251072</v>
      </c>
      <c r="J54" s="201">
        <f t="shared" si="37"/>
        <v>1.3375035017625767</v>
      </c>
      <c r="K54" s="199">
        <f t="shared" si="38"/>
        <v>1.2257656803603842</v>
      </c>
      <c r="L54" s="199">
        <f t="shared" si="38"/>
        <v>1.4492413231647692</v>
      </c>
      <c r="M54" s="203">
        <f t="shared" si="41"/>
        <v>2.9219988137489592</v>
      </c>
    </row>
    <row r="55" spans="1:13" ht="14.45" customHeight="1" x14ac:dyDescent="0.25">
      <c r="A55" s="75"/>
      <c r="B55" s="99">
        <v>40</v>
      </c>
      <c r="C55" s="199">
        <f t="shared" si="39"/>
        <v>41.006658453076582</v>
      </c>
      <c r="D55" s="199">
        <f t="shared" si="35"/>
        <v>40.334287302959616</v>
      </c>
      <c r="E55" s="200">
        <f t="shared" si="35"/>
        <v>41.679029603193548</v>
      </c>
      <c r="F55" s="201">
        <f t="shared" si="40"/>
        <v>39.661930112457135</v>
      </c>
      <c r="G55" s="199">
        <f t="shared" si="36"/>
        <v>39.032247691816117</v>
      </c>
      <c r="H55" s="199">
        <f t="shared" si="36"/>
        <v>40.291612533098153</v>
      </c>
      <c r="I55" s="202">
        <f t="shared" si="37"/>
        <v>96.720707340350103</v>
      </c>
      <c r="J55" s="201">
        <f t="shared" si="37"/>
        <v>1.344728340619439</v>
      </c>
      <c r="K55" s="199">
        <f t="shared" si="38"/>
        <v>1.2326114909001926</v>
      </c>
      <c r="L55" s="199">
        <f t="shared" si="38"/>
        <v>1.4568451903386854</v>
      </c>
      <c r="M55" s="203">
        <f t="shared" si="41"/>
        <v>3.2792926596498835</v>
      </c>
    </row>
    <row r="56" spans="1:13" ht="14.45" customHeight="1" x14ac:dyDescent="0.25">
      <c r="A56" s="75"/>
      <c r="B56" s="99">
        <v>45</v>
      </c>
      <c r="C56" s="199">
        <f t="shared" si="39"/>
        <v>36.237121816938156</v>
      </c>
      <c r="D56" s="199">
        <f t="shared" si="35"/>
        <v>35.591768818322301</v>
      </c>
      <c r="E56" s="200">
        <f t="shared" si="35"/>
        <v>36.882474815554012</v>
      </c>
      <c r="F56" s="201">
        <f t="shared" si="40"/>
        <v>34.884310919762783</v>
      </c>
      <c r="G56" s="199">
        <f t="shared" si="36"/>
        <v>34.281769333193814</v>
      </c>
      <c r="H56" s="199">
        <f t="shared" si="36"/>
        <v>35.486852506331751</v>
      </c>
      <c r="I56" s="202">
        <f t="shared" si="37"/>
        <v>96.266781605864082</v>
      </c>
      <c r="J56" s="201">
        <f t="shared" si="37"/>
        <v>1.3528108971753723</v>
      </c>
      <c r="K56" s="199">
        <f t="shared" si="38"/>
        <v>1.2402442266591653</v>
      </c>
      <c r="L56" s="199">
        <f t="shared" si="38"/>
        <v>1.4653775676915792</v>
      </c>
      <c r="M56" s="203">
        <f t="shared" si="41"/>
        <v>3.7332183941359105</v>
      </c>
    </row>
    <row r="57" spans="1:13" ht="14.45" customHeight="1" x14ac:dyDescent="0.25">
      <c r="A57" s="75"/>
      <c r="B57" s="99">
        <v>50</v>
      </c>
      <c r="C57" s="199">
        <f t="shared" si="39"/>
        <v>31.630463843729022</v>
      </c>
      <c r="D57" s="199">
        <f t="shared" si="35"/>
        <v>31.025337499169524</v>
      </c>
      <c r="E57" s="200">
        <f t="shared" si="35"/>
        <v>32.235590188288519</v>
      </c>
      <c r="F57" s="201">
        <f t="shared" si="40"/>
        <v>30.267113250745155</v>
      </c>
      <c r="G57" s="199">
        <f t="shared" si="36"/>
        <v>29.704827224320692</v>
      </c>
      <c r="H57" s="199">
        <f t="shared" si="36"/>
        <v>30.829399277169617</v>
      </c>
      <c r="I57" s="202">
        <f t="shared" si="37"/>
        <v>95.689754662721583</v>
      </c>
      <c r="J57" s="201">
        <f t="shared" si="37"/>
        <v>1.3633505929838658</v>
      </c>
      <c r="K57" s="199">
        <f t="shared" si="38"/>
        <v>1.2502132615705364</v>
      </c>
      <c r="L57" s="199">
        <f t="shared" si="38"/>
        <v>1.4764879243971953</v>
      </c>
      <c r="M57" s="203">
        <f t="shared" si="41"/>
        <v>4.3102453372784177</v>
      </c>
    </row>
    <row r="58" spans="1:13" ht="14.45" customHeight="1" x14ac:dyDescent="0.25">
      <c r="A58" s="75"/>
      <c r="B58" s="99">
        <v>55</v>
      </c>
      <c r="C58" s="199">
        <f t="shared" si="39"/>
        <v>27.240020099778381</v>
      </c>
      <c r="D58" s="199">
        <f t="shared" si="35"/>
        <v>26.695923333231168</v>
      </c>
      <c r="E58" s="200">
        <f t="shared" si="35"/>
        <v>27.784116866325594</v>
      </c>
      <c r="F58" s="201">
        <f t="shared" si="40"/>
        <v>25.85336015140647</v>
      </c>
      <c r="G58" s="199">
        <f t="shared" si="36"/>
        <v>25.351664215866656</v>
      </c>
      <c r="H58" s="199">
        <f t="shared" si="36"/>
        <v>26.355056086946284</v>
      </c>
      <c r="I58" s="202">
        <f t="shared" si="37"/>
        <v>94.90947531135194</v>
      </c>
      <c r="J58" s="201">
        <f t="shared" si="37"/>
        <v>1.3866599483719104</v>
      </c>
      <c r="K58" s="199">
        <f t="shared" si="38"/>
        <v>1.2722905291291529</v>
      </c>
      <c r="L58" s="199">
        <f t="shared" si="38"/>
        <v>1.501029367614668</v>
      </c>
      <c r="M58" s="203">
        <f t="shared" si="41"/>
        <v>5.0905246886480526</v>
      </c>
    </row>
    <row r="59" spans="1:13" ht="14.45" customHeight="1" x14ac:dyDescent="0.25">
      <c r="A59" s="75"/>
      <c r="B59" s="99">
        <v>60</v>
      </c>
      <c r="C59" s="199">
        <f t="shared" si="39"/>
        <v>23.034193561074723</v>
      </c>
      <c r="D59" s="199">
        <f t="shared" si="35"/>
        <v>22.558629652914373</v>
      </c>
      <c r="E59" s="200">
        <f t="shared" si="35"/>
        <v>23.509757469235073</v>
      </c>
      <c r="F59" s="201">
        <f t="shared" si="40"/>
        <v>21.613308328642148</v>
      </c>
      <c r="G59" s="199">
        <f t="shared" si="36"/>
        <v>21.17911526499088</v>
      </c>
      <c r="H59" s="199">
        <f t="shared" si="36"/>
        <v>22.047501392293416</v>
      </c>
      <c r="I59" s="202">
        <f t="shared" si="37"/>
        <v>93.831408819826379</v>
      </c>
      <c r="J59" s="201">
        <f t="shared" si="37"/>
        <v>1.4208852324325736</v>
      </c>
      <c r="K59" s="199">
        <f t="shared" si="38"/>
        <v>1.3046366350853735</v>
      </c>
      <c r="L59" s="199">
        <f t="shared" si="38"/>
        <v>1.5371338297797736</v>
      </c>
      <c r="M59" s="203">
        <f t="shared" si="41"/>
        <v>6.1685911801736131</v>
      </c>
    </row>
    <row r="60" spans="1:13" ht="14.45" customHeight="1" x14ac:dyDescent="0.25">
      <c r="A60" s="75"/>
      <c r="B60" s="99">
        <v>65</v>
      </c>
      <c r="C60" s="199">
        <f t="shared" si="39"/>
        <v>18.950305492589951</v>
      </c>
      <c r="D60" s="199">
        <f t="shared" si="35"/>
        <v>18.529845052078812</v>
      </c>
      <c r="E60" s="200">
        <f t="shared" si="35"/>
        <v>19.37076593310109</v>
      </c>
      <c r="F60" s="201">
        <f t="shared" si="40"/>
        <v>17.49102404338516</v>
      </c>
      <c r="G60" s="199">
        <f t="shared" si="36"/>
        <v>17.11052401953744</v>
      </c>
      <c r="H60" s="199">
        <f t="shared" si="36"/>
        <v>17.87152406723288</v>
      </c>
      <c r="I60" s="202">
        <f t="shared" si="37"/>
        <v>92.29943047738513</v>
      </c>
      <c r="J60" s="201">
        <f t="shared" si="37"/>
        <v>1.4592814492047903</v>
      </c>
      <c r="K60" s="199">
        <f t="shared" si="38"/>
        <v>1.3403508285244972</v>
      </c>
      <c r="L60" s="199">
        <f t="shared" si="38"/>
        <v>1.5782120698850834</v>
      </c>
      <c r="M60" s="203">
        <f t="shared" si="41"/>
        <v>7.7005695226148525</v>
      </c>
    </row>
    <row r="61" spans="1:13" ht="14.45" customHeight="1" x14ac:dyDescent="0.25">
      <c r="A61" s="75"/>
      <c r="B61" s="99">
        <v>70</v>
      </c>
      <c r="C61" s="199">
        <f t="shared" si="39"/>
        <v>15.215910934321622</v>
      </c>
      <c r="D61" s="199">
        <f t="shared" si="35"/>
        <v>14.844838878573782</v>
      </c>
      <c r="E61" s="200">
        <f t="shared" si="35"/>
        <v>15.586982990069462</v>
      </c>
      <c r="F61" s="201">
        <f t="shared" si="40"/>
        <v>13.708345176553404</v>
      </c>
      <c r="G61" s="199">
        <f t="shared" si="36"/>
        <v>13.374791585123319</v>
      </c>
      <c r="H61" s="199">
        <f t="shared" si="36"/>
        <v>14.04189876798349</v>
      </c>
      <c r="I61" s="202">
        <f t="shared" si="37"/>
        <v>90.092175458468986</v>
      </c>
      <c r="J61" s="201">
        <f t="shared" si="37"/>
        <v>1.5075657577682191</v>
      </c>
      <c r="K61" s="199">
        <f t="shared" si="38"/>
        <v>1.3838201143686624</v>
      </c>
      <c r="L61" s="199">
        <f t="shared" si="38"/>
        <v>1.6313114011677758</v>
      </c>
      <c r="M61" s="203">
        <f t="shared" si="41"/>
        <v>9.9078245415310171</v>
      </c>
    </row>
    <row r="62" spans="1:13" ht="14.45" customHeight="1" x14ac:dyDescent="0.25">
      <c r="A62" s="75"/>
      <c r="B62" s="99">
        <v>75</v>
      </c>
      <c r="C62" s="199">
        <f t="shared" si="39"/>
        <v>11.781727539276769</v>
      </c>
      <c r="D62" s="199">
        <f t="shared" si="35"/>
        <v>11.459967512872051</v>
      </c>
      <c r="E62" s="200">
        <f t="shared" si="35"/>
        <v>12.103487565681487</v>
      </c>
      <c r="F62" s="201">
        <f t="shared" si="40"/>
        <v>10.253408635792006</v>
      </c>
      <c r="G62" s="199">
        <f t="shared" si="36"/>
        <v>9.9640774641629921</v>
      </c>
      <c r="H62" s="199">
        <f t="shared" si="36"/>
        <v>10.54273980742102</v>
      </c>
      <c r="I62" s="202">
        <f t="shared" si="37"/>
        <v>87.028057656317344</v>
      </c>
      <c r="J62" s="201">
        <f t="shared" si="37"/>
        <v>1.5283189034847613</v>
      </c>
      <c r="K62" s="199">
        <f t="shared" si="38"/>
        <v>1.3980300731888955</v>
      </c>
      <c r="L62" s="199">
        <f t="shared" si="38"/>
        <v>1.6586077337806271</v>
      </c>
      <c r="M62" s="203">
        <f t="shared" si="41"/>
        <v>12.971942343682635</v>
      </c>
    </row>
    <row r="63" spans="1:13" ht="14.45" customHeight="1" x14ac:dyDescent="0.25">
      <c r="A63" s="75"/>
      <c r="B63" s="99">
        <v>80</v>
      </c>
      <c r="C63" s="199">
        <f>AB23</f>
        <v>8.4606736750749167</v>
      </c>
      <c r="D63" s="199">
        <f t="shared" si="35"/>
        <v>8.2164698007634875</v>
      </c>
      <c r="E63" s="200">
        <f t="shared" si="35"/>
        <v>8.7048775493863459</v>
      </c>
      <c r="F63" s="201">
        <f>AC23</f>
        <v>6.9572952043216576</v>
      </c>
      <c r="G63" s="199">
        <f t="shared" si="36"/>
        <v>6.7307094703595673</v>
      </c>
      <c r="H63" s="199">
        <f t="shared" si="36"/>
        <v>7.1838809382837479</v>
      </c>
      <c r="I63" s="202">
        <f t="shared" si="37"/>
        <v>82.230983861460089</v>
      </c>
      <c r="J63" s="201">
        <f t="shared" si="37"/>
        <v>1.5033784707532598</v>
      </c>
      <c r="K63" s="199">
        <f t="shared" si="38"/>
        <v>1.3713630498976324</v>
      </c>
      <c r="L63" s="199">
        <f t="shared" si="38"/>
        <v>1.6353938916088873</v>
      </c>
      <c r="M63" s="203">
        <f>AF23</f>
        <v>17.769016138539911</v>
      </c>
    </row>
    <row r="64" spans="1:13" ht="14.45" customHeight="1" x14ac:dyDescent="0.25">
      <c r="A64" s="51"/>
      <c r="B64" s="121">
        <v>85</v>
      </c>
      <c r="C64" s="204">
        <f>AB24</f>
        <v>5.6640145295439233</v>
      </c>
      <c r="D64" s="204">
        <f t="shared" si="35"/>
        <v>5.2581250058591049</v>
      </c>
      <c r="E64" s="205">
        <f t="shared" si="35"/>
        <v>6.0699040532287416</v>
      </c>
      <c r="F64" s="206">
        <f>AC24</f>
        <v>4.1521749098709826</v>
      </c>
      <c r="G64" s="204">
        <f t="shared" si="36"/>
        <v>3.8252585139183717</v>
      </c>
      <c r="H64" s="204">
        <f t="shared" si="36"/>
        <v>4.4790913058235935</v>
      </c>
      <c r="I64" s="207">
        <f t="shared" si="37"/>
        <v>73.307984790874528</v>
      </c>
      <c r="J64" s="206">
        <f t="shared" si="37"/>
        <v>1.5118396196729409</v>
      </c>
      <c r="K64" s="204">
        <f t="shared" si="38"/>
        <v>1.3384145859752774</v>
      </c>
      <c r="L64" s="204">
        <f t="shared" si="38"/>
        <v>1.6852646533706044</v>
      </c>
      <c r="M64" s="208">
        <f>AF24</f>
        <v>26.692015209125479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86.307671672359461</v>
      </c>
      <c r="D65" s="210">
        <f t="shared" si="35"/>
        <v>85.398727312894692</v>
      </c>
      <c r="E65" s="211">
        <f t="shared" si="35"/>
        <v>87.216616031824231</v>
      </c>
      <c r="F65" s="212">
        <f>AC25</f>
        <v>83.317636074066314</v>
      </c>
      <c r="G65" s="210">
        <f t="shared" si="36"/>
        <v>82.473557343025504</v>
      </c>
      <c r="H65" s="210">
        <f t="shared" si="36"/>
        <v>84.161714805107124</v>
      </c>
      <c r="I65" s="213">
        <f t="shared" si="37"/>
        <v>96.535608549789302</v>
      </c>
      <c r="J65" s="212">
        <f t="shared" si="37"/>
        <v>2.9900355982931317</v>
      </c>
      <c r="K65" s="210">
        <f t="shared" si="38"/>
        <v>2.8300060372827014</v>
      </c>
      <c r="L65" s="210">
        <f t="shared" si="38"/>
        <v>3.150065159303562</v>
      </c>
      <c r="M65" s="214">
        <f>AF25</f>
        <v>3.4643914502106861</v>
      </c>
    </row>
    <row r="66" spans="1:13" ht="14.45" customHeight="1" x14ac:dyDescent="0.25">
      <c r="A66" s="155"/>
      <c r="B66" s="99">
        <v>5</v>
      </c>
      <c r="C66" s="199">
        <f>AB26</f>
        <v>81.500686861591944</v>
      </c>
      <c r="D66" s="199">
        <f t="shared" si="35"/>
        <v>80.672150485642462</v>
      </c>
      <c r="E66" s="200">
        <f t="shared" si="35"/>
        <v>82.329223237541427</v>
      </c>
      <c r="F66" s="201">
        <f>AC26</f>
        <v>78.503901974401316</v>
      </c>
      <c r="G66" s="199">
        <f t="shared" si="36"/>
        <v>77.740944651881208</v>
      </c>
      <c r="H66" s="199">
        <f t="shared" si="36"/>
        <v>79.266859296921425</v>
      </c>
      <c r="I66" s="202">
        <f t="shared" si="37"/>
        <v>96.322994317483605</v>
      </c>
      <c r="J66" s="201">
        <f t="shared" si="37"/>
        <v>2.9967848871906373</v>
      </c>
      <c r="K66" s="199">
        <f t="shared" si="38"/>
        <v>2.8369417944739039</v>
      </c>
      <c r="L66" s="199">
        <f t="shared" si="38"/>
        <v>3.1566279799073707</v>
      </c>
      <c r="M66" s="203">
        <f>AF26</f>
        <v>3.6770056825164059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76.773070119269605</v>
      </c>
      <c r="D67" s="199">
        <f t="shared" si="35"/>
        <v>76.032658079628845</v>
      </c>
      <c r="E67" s="200">
        <f t="shared" si="35"/>
        <v>77.513482158910364</v>
      </c>
      <c r="F67" s="201">
        <f t="shared" ref="F67:F80" si="43">AC27</f>
        <v>73.765962072951865</v>
      </c>
      <c r="G67" s="199">
        <f t="shared" si="36"/>
        <v>73.092348765560928</v>
      </c>
      <c r="H67" s="199">
        <f t="shared" si="36"/>
        <v>74.439575380342802</v>
      </c>
      <c r="I67" s="202">
        <f t="shared" si="37"/>
        <v>96.083121279836675</v>
      </c>
      <c r="J67" s="201">
        <f t="shared" si="37"/>
        <v>3.0071080463177458</v>
      </c>
      <c r="K67" s="199">
        <f t="shared" si="38"/>
        <v>2.8473559181518837</v>
      </c>
      <c r="L67" s="199">
        <f t="shared" si="38"/>
        <v>3.1668601744836078</v>
      </c>
      <c r="M67" s="203">
        <f t="shared" ref="M67:M80" si="44">AF27</f>
        <v>3.916878720163333</v>
      </c>
    </row>
    <row r="68" spans="1:13" ht="14.45" customHeight="1" x14ac:dyDescent="0.25">
      <c r="A68" s="155"/>
      <c r="B68" s="99">
        <v>15</v>
      </c>
      <c r="C68" s="199">
        <f t="shared" si="42"/>
        <v>71.773070119269619</v>
      </c>
      <c r="D68" s="199">
        <f t="shared" si="35"/>
        <v>71.03265807962886</v>
      </c>
      <c r="E68" s="200">
        <f t="shared" si="35"/>
        <v>72.513482158910378</v>
      </c>
      <c r="F68" s="201">
        <f t="shared" si="43"/>
        <v>68.765962072951879</v>
      </c>
      <c r="G68" s="199">
        <f t="shared" si="36"/>
        <v>68.092348765560942</v>
      </c>
      <c r="H68" s="199">
        <f t="shared" si="36"/>
        <v>69.439575380342816</v>
      </c>
      <c r="I68" s="202">
        <f t="shared" si="37"/>
        <v>95.810255794658573</v>
      </c>
      <c r="J68" s="201">
        <f t="shared" si="37"/>
        <v>3.0071080463177458</v>
      </c>
      <c r="K68" s="199">
        <f t="shared" si="38"/>
        <v>2.8473559181518837</v>
      </c>
      <c r="L68" s="199">
        <f t="shared" si="38"/>
        <v>3.1668601744836078</v>
      </c>
      <c r="M68" s="203">
        <f t="shared" si="44"/>
        <v>4.1897442053414373</v>
      </c>
    </row>
    <row r="69" spans="1:13" ht="14.45" customHeight="1" x14ac:dyDescent="0.25">
      <c r="A69" s="155"/>
      <c r="B69" s="99">
        <v>20</v>
      </c>
      <c r="C69" s="199">
        <f t="shared" si="42"/>
        <v>66.773070119269619</v>
      </c>
      <c r="D69" s="199">
        <f t="shared" si="35"/>
        <v>66.03265807962886</v>
      </c>
      <c r="E69" s="200">
        <f t="shared" si="35"/>
        <v>67.513482158910378</v>
      </c>
      <c r="F69" s="201">
        <f t="shared" si="43"/>
        <v>63.765962072951879</v>
      </c>
      <c r="G69" s="199">
        <f t="shared" si="36"/>
        <v>63.092348765560942</v>
      </c>
      <c r="H69" s="199">
        <f t="shared" si="36"/>
        <v>64.439575380342816</v>
      </c>
      <c r="I69" s="202">
        <f t="shared" si="37"/>
        <v>95.496525708722899</v>
      </c>
      <c r="J69" s="201">
        <f t="shared" si="37"/>
        <v>3.0071080463177458</v>
      </c>
      <c r="K69" s="199">
        <f t="shared" si="38"/>
        <v>2.8473559181518837</v>
      </c>
      <c r="L69" s="199">
        <f t="shared" si="38"/>
        <v>3.1668601744836078</v>
      </c>
      <c r="M69" s="203">
        <f t="shared" si="44"/>
        <v>4.5034742912771115</v>
      </c>
    </row>
    <row r="70" spans="1:13" ht="14.45" customHeight="1" x14ac:dyDescent="0.25">
      <c r="A70" s="155"/>
      <c r="B70" s="99">
        <v>25</v>
      </c>
      <c r="C70" s="199">
        <f t="shared" si="42"/>
        <v>61.773070119269626</v>
      </c>
      <c r="D70" s="199">
        <f t="shared" si="35"/>
        <v>61.03265807962886</v>
      </c>
      <c r="E70" s="200">
        <f t="shared" si="35"/>
        <v>62.513482158910392</v>
      </c>
      <c r="F70" s="201">
        <f t="shared" si="43"/>
        <v>58.765962072951865</v>
      </c>
      <c r="G70" s="199">
        <f t="shared" si="36"/>
        <v>58.092348765560928</v>
      </c>
      <c r="H70" s="199">
        <f t="shared" si="36"/>
        <v>59.439575380342802</v>
      </c>
      <c r="I70" s="202">
        <f t="shared" si="37"/>
        <v>95.132008105616691</v>
      </c>
      <c r="J70" s="201">
        <f t="shared" si="37"/>
        <v>3.0071080463177458</v>
      </c>
      <c r="K70" s="199">
        <f t="shared" si="38"/>
        <v>2.8473559181518837</v>
      </c>
      <c r="L70" s="199">
        <f t="shared" si="38"/>
        <v>3.1668601744836078</v>
      </c>
      <c r="M70" s="203">
        <f t="shared" si="44"/>
        <v>4.8679918943832803</v>
      </c>
    </row>
    <row r="71" spans="1:13" ht="14.45" customHeight="1" x14ac:dyDescent="0.25">
      <c r="A71" s="155"/>
      <c r="B71" s="99">
        <v>30</v>
      </c>
      <c r="C71" s="199">
        <f t="shared" si="42"/>
        <v>57.023282717704831</v>
      </c>
      <c r="D71" s="199">
        <f t="shared" si="35"/>
        <v>56.365945125801204</v>
      </c>
      <c r="E71" s="200">
        <f t="shared" si="35"/>
        <v>57.680620309608457</v>
      </c>
      <c r="F71" s="201">
        <f t="shared" si="43"/>
        <v>54.003460743593827</v>
      </c>
      <c r="G71" s="199">
        <f t="shared" si="36"/>
        <v>53.41286957622787</v>
      </c>
      <c r="H71" s="199">
        <f t="shared" si="36"/>
        <v>54.594051910959784</v>
      </c>
      <c r="I71" s="202">
        <f t="shared" si="37"/>
        <v>94.704229868594709</v>
      </c>
      <c r="J71" s="201">
        <f t="shared" si="37"/>
        <v>3.0198219741110024</v>
      </c>
      <c r="K71" s="199">
        <f t="shared" si="38"/>
        <v>2.860369155101671</v>
      </c>
      <c r="L71" s="199">
        <f t="shared" si="38"/>
        <v>3.1792747931203338</v>
      </c>
      <c r="M71" s="203">
        <f t="shared" si="44"/>
        <v>5.2957701314052814</v>
      </c>
    </row>
    <row r="72" spans="1:13" ht="14.45" customHeight="1" x14ac:dyDescent="0.25">
      <c r="A72" s="155"/>
      <c r="B72" s="99">
        <v>35</v>
      </c>
      <c r="C72" s="199">
        <f t="shared" si="42"/>
        <v>52.115241367561978</v>
      </c>
      <c r="D72" s="199">
        <f t="shared" si="35"/>
        <v>51.481984486110434</v>
      </c>
      <c r="E72" s="200">
        <f t="shared" si="35"/>
        <v>52.748498249013522</v>
      </c>
      <c r="F72" s="201">
        <f t="shared" si="43"/>
        <v>49.090312840164863</v>
      </c>
      <c r="G72" s="199">
        <f t="shared" si="36"/>
        <v>48.523787223655873</v>
      </c>
      <c r="H72" s="199">
        <f t="shared" si="36"/>
        <v>49.656838456673853</v>
      </c>
      <c r="I72" s="202">
        <f t="shared" si="37"/>
        <v>94.195693144616385</v>
      </c>
      <c r="J72" s="201">
        <f t="shared" si="37"/>
        <v>3.0249285273971074</v>
      </c>
      <c r="K72" s="199">
        <f t="shared" si="38"/>
        <v>2.8655205086655098</v>
      </c>
      <c r="L72" s="199">
        <f t="shared" si="38"/>
        <v>3.184336546128705</v>
      </c>
      <c r="M72" s="203">
        <f t="shared" si="44"/>
        <v>5.8043068553835955</v>
      </c>
    </row>
    <row r="73" spans="1:13" ht="14.45" customHeight="1" x14ac:dyDescent="0.25">
      <c r="A73" s="155"/>
      <c r="B73" s="99">
        <v>40</v>
      </c>
      <c r="C73" s="199">
        <f t="shared" si="42"/>
        <v>47.115241367561971</v>
      </c>
      <c r="D73" s="199">
        <f t="shared" si="35"/>
        <v>46.481984486110427</v>
      </c>
      <c r="E73" s="200">
        <f t="shared" si="35"/>
        <v>47.748498249013515</v>
      </c>
      <c r="F73" s="201">
        <f t="shared" si="43"/>
        <v>44.090312840164863</v>
      </c>
      <c r="G73" s="199">
        <f t="shared" si="36"/>
        <v>43.523787223655873</v>
      </c>
      <c r="H73" s="199">
        <f t="shared" si="36"/>
        <v>44.656838456673853</v>
      </c>
      <c r="I73" s="202">
        <f t="shared" si="37"/>
        <v>93.579724013724956</v>
      </c>
      <c r="J73" s="201">
        <f t="shared" si="37"/>
        <v>3.0249285273971074</v>
      </c>
      <c r="K73" s="199">
        <f t="shared" si="38"/>
        <v>2.8655205086655098</v>
      </c>
      <c r="L73" s="199">
        <f t="shared" si="38"/>
        <v>3.184336546128705</v>
      </c>
      <c r="M73" s="203">
        <f t="shared" si="44"/>
        <v>6.4202759862750449</v>
      </c>
    </row>
    <row r="74" spans="1:13" ht="14.45" customHeight="1" x14ac:dyDescent="0.25">
      <c r="A74" s="155"/>
      <c r="B74" s="99">
        <v>45</v>
      </c>
      <c r="C74" s="199">
        <f t="shared" si="42"/>
        <v>42.433980121472004</v>
      </c>
      <c r="D74" s="199">
        <f t="shared" si="35"/>
        <v>41.84979295999338</v>
      </c>
      <c r="E74" s="200">
        <f t="shared" si="35"/>
        <v>43.018167282950628</v>
      </c>
      <c r="F74" s="201">
        <f t="shared" si="43"/>
        <v>39.387350249914235</v>
      </c>
      <c r="G74" s="199">
        <f t="shared" si="36"/>
        <v>38.86901047807482</v>
      </c>
      <c r="H74" s="199">
        <f t="shared" si="36"/>
        <v>39.905690021753649</v>
      </c>
      <c r="I74" s="202">
        <f t="shared" si="37"/>
        <v>92.820306125335279</v>
      </c>
      <c r="J74" s="201">
        <f t="shared" si="37"/>
        <v>3.0466298715577675</v>
      </c>
      <c r="K74" s="199">
        <f t="shared" si="38"/>
        <v>2.8870268237166541</v>
      </c>
      <c r="L74" s="199">
        <f t="shared" si="38"/>
        <v>3.206232919398881</v>
      </c>
      <c r="M74" s="203">
        <f t="shared" si="44"/>
        <v>7.1796938746647134</v>
      </c>
    </row>
    <row r="75" spans="1:13" ht="14.45" customHeight="1" x14ac:dyDescent="0.25">
      <c r="A75" s="155"/>
      <c r="B75" s="99">
        <v>50</v>
      </c>
      <c r="C75" s="199">
        <f t="shared" si="42"/>
        <v>37.756993071384912</v>
      </c>
      <c r="D75" s="199">
        <f t="shared" si="35"/>
        <v>37.219293587381557</v>
      </c>
      <c r="E75" s="200">
        <f t="shared" si="35"/>
        <v>38.294692555388266</v>
      </c>
      <c r="F75" s="201">
        <f t="shared" si="43"/>
        <v>34.690842191300462</v>
      </c>
      <c r="G75" s="199">
        <f t="shared" si="36"/>
        <v>34.217795846606379</v>
      </c>
      <c r="H75" s="199">
        <f t="shared" si="36"/>
        <v>35.163888535994545</v>
      </c>
      <c r="I75" s="202">
        <f t="shared" si="37"/>
        <v>91.879250356914127</v>
      </c>
      <c r="J75" s="201">
        <f t="shared" si="37"/>
        <v>3.0661508800844475</v>
      </c>
      <c r="K75" s="199">
        <f t="shared" si="38"/>
        <v>2.9065272829788626</v>
      </c>
      <c r="L75" s="199">
        <f t="shared" si="38"/>
        <v>3.2257744771900323</v>
      </c>
      <c r="M75" s="203">
        <f t="shared" si="44"/>
        <v>8.1207496430858708</v>
      </c>
    </row>
    <row r="76" spans="1:13" ht="14.45" customHeight="1" x14ac:dyDescent="0.25">
      <c r="A76" s="155"/>
      <c r="B76" s="99">
        <v>55</v>
      </c>
      <c r="C76" s="199">
        <f t="shared" si="42"/>
        <v>33.019998265341663</v>
      </c>
      <c r="D76" s="199">
        <f t="shared" si="35"/>
        <v>32.5211496353581</v>
      </c>
      <c r="E76" s="200">
        <f t="shared" si="35"/>
        <v>33.518846895325225</v>
      </c>
      <c r="F76" s="201">
        <f t="shared" si="43"/>
        <v>29.936303092685083</v>
      </c>
      <c r="G76" s="199">
        <f t="shared" si="36"/>
        <v>29.500536389883347</v>
      </c>
      <c r="H76" s="199">
        <f t="shared" si="36"/>
        <v>30.372069795486819</v>
      </c>
      <c r="I76" s="202">
        <f t="shared" si="37"/>
        <v>90.661128604924016</v>
      </c>
      <c r="J76" s="201">
        <f t="shared" si="37"/>
        <v>3.0836951726565744</v>
      </c>
      <c r="K76" s="199">
        <f t="shared" si="38"/>
        <v>2.9241722218138224</v>
      </c>
      <c r="L76" s="199">
        <f t="shared" si="38"/>
        <v>3.2432181234993265</v>
      </c>
      <c r="M76" s="203">
        <f t="shared" si="44"/>
        <v>9.3388713950759712</v>
      </c>
    </row>
    <row r="77" spans="1:13" ht="14.45" customHeight="1" x14ac:dyDescent="0.25">
      <c r="A77" s="155"/>
      <c r="B77" s="99">
        <v>60</v>
      </c>
      <c r="C77" s="199">
        <f t="shared" si="42"/>
        <v>28.591034019135499</v>
      </c>
      <c r="D77" s="199">
        <f t="shared" si="35"/>
        <v>28.158153149415071</v>
      </c>
      <c r="E77" s="200">
        <f t="shared" si="35"/>
        <v>29.023914888855927</v>
      </c>
      <c r="F77" s="201">
        <f t="shared" si="43"/>
        <v>25.459028653778002</v>
      </c>
      <c r="G77" s="199">
        <f t="shared" si="36"/>
        <v>25.085253771698209</v>
      </c>
      <c r="H77" s="199">
        <f t="shared" si="36"/>
        <v>25.832803535857796</v>
      </c>
      <c r="I77" s="202">
        <f t="shared" si="37"/>
        <v>89.045498098245417</v>
      </c>
      <c r="J77" s="201">
        <f t="shared" si="37"/>
        <v>3.132005365357498</v>
      </c>
      <c r="K77" s="199">
        <f t="shared" si="38"/>
        <v>2.9721074345334957</v>
      </c>
      <c r="L77" s="199">
        <f t="shared" si="38"/>
        <v>3.2919032961815002</v>
      </c>
      <c r="M77" s="203">
        <f t="shared" si="44"/>
        <v>10.954501901754583</v>
      </c>
    </row>
    <row r="78" spans="1:13" ht="14.45" customHeight="1" x14ac:dyDescent="0.25">
      <c r="A78" s="155"/>
      <c r="B78" s="99">
        <v>65</v>
      </c>
      <c r="C78" s="199">
        <f t="shared" si="42"/>
        <v>24.140055396695256</v>
      </c>
      <c r="D78" s="199">
        <f t="shared" si="35"/>
        <v>23.757779319502283</v>
      </c>
      <c r="E78" s="200">
        <f t="shared" si="35"/>
        <v>24.522331473888229</v>
      </c>
      <c r="F78" s="201">
        <f t="shared" si="43"/>
        <v>20.965740616126926</v>
      </c>
      <c r="G78" s="199">
        <f t="shared" si="36"/>
        <v>20.638154806757477</v>
      </c>
      <c r="H78" s="199">
        <f t="shared" si="36"/>
        <v>21.293326425496375</v>
      </c>
      <c r="I78" s="202">
        <f t="shared" si="37"/>
        <v>86.850424622460096</v>
      </c>
      <c r="J78" s="201">
        <f t="shared" si="37"/>
        <v>3.1743147805683307</v>
      </c>
      <c r="K78" s="199">
        <f t="shared" si="38"/>
        <v>3.0139908737234742</v>
      </c>
      <c r="L78" s="199">
        <f t="shared" si="38"/>
        <v>3.3346386874131873</v>
      </c>
      <c r="M78" s="203">
        <f t="shared" si="44"/>
        <v>13.149575377539898</v>
      </c>
    </row>
    <row r="79" spans="1:13" ht="14.45" customHeight="1" x14ac:dyDescent="0.25">
      <c r="A79" s="155"/>
      <c r="B79" s="99">
        <v>70</v>
      </c>
      <c r="C79" s="199">
        <f t="shared" si="42"/>
        <v>19.836621219990136</v>
      </c>
      <c r="D79" s="199">
        <f t="shared" si="35"/>
        <v>19.503419513065946</v>
      </c>
      <c r="E79" s="200">
        <f t="shared" si="35"/>
        <v>20.169822926914325</v>
      </c>
      <c r="F79" s="201">
        <f t="shared" si="43"/>
        <v>16.612184160257929</v>
      </c>
      <c r="G79" s="199">
        <f t="shared" si="36"/>
        <v>16.32698149966814</v>
      </c>
      <c r="H79" s="199">
        <f t="shared" si="36"/>
        <v>16.897386820847718</v>
      </c>
      <c r="I79" s="202">
        <f t="shared" si="37"/>
        <v>83.745028833424442</v>
      </c>
      <c r="J79" s="201">
        <f t="shared" si="37"/>
        <v>3.2244370597322067</v>
      </c>
      <c r="K79" s="199">
        <f t="shared" si="38"/>
        <v>3.0632724575104451</v>
      </c>
      <c r="L79" s="199">
        <f t="shared" si="38"/>
        <v>3.3856016619539684</v>
      </c>
      <c r="M79" s="203">
        <f t="shared" si="44"/>
        <v>16.254971166575565</v>
      </c>
    </row>
    <row r="80" spans="1:13" ht="14.45" customHeight="1" x14ac:dyDescent="0.25">
      <c r="A80" s="155"/>
      <c r="B80" s="99">
        <v>75</v>
      </c>
      <c r="C80" s="199">
        <f t="shared" si="42"/>
        <v>15.671369859145937</v>
      </c>
      <c r="D80" s="199">
        <f t="shared" si="35"/>
        <v>15.386030848119317</v>
      </c>
      <c r="E80" s="200">
        <f t="shared" si="35"/>
        <v>15.956708870172557</v>
      </c>
      <c r="F80" s="201">
        <f t="shared" si="43"/>
        <v>12.380616780121848</v>
      </c>
      <c r="G80" s="199">
        <f t="shared" si="36"/>
        <v>12.132115957778947</v>
      </c>
      <c r="H80" s="199">
        <f t="shared" si="36"/>
        <v>12.629117602464749</v>
      </c>
      <c r="I80" s="202">
        <f t="shared" si="37"/>
        <v>79.001496942505128</v>
      </c>
      <c r="J80" s="201">
        <f t="shared" si="37"/>
        <v>3.2907530790240878</v>
      </c>
      <c r="K80" s="199">
        <f t="shared" si="38"/>
        <v>3.1280824822842845</v>
      </c>
      <c r="L80" s="199">
        <f t="shared" si="38"/>
        <v>3.453423675763891</v>
      </c>
      <c r="M80" s="203">
        <f t="shared" si="44"/>
        <v>20.998503057494862</v>
      </c>
    </row>
    <row r="81" spans="1:13" ht="14.45" customHeight="1" x14ac:dyDescent="0.25">
      <c r="A81" s="155"/>
      <c r="B81" s="99">
        <v>80</v>
      </c>
      <c r="C81" s="199">
        <f>AB41</f>
        <v>11.652040806204912</v>
      </c>
      <c r="D81" s="199">
        <f t="shared" si="35"/>
        <v>11.438149557820461</v>
      </c>
      <c r="E81" s="200">
        <f t="shared" si="35"/>
        <v>11.865932054589363</v>
      </c>
      <c r="F81" s="201">
        <f>AC41</f>
        <v>8.391823785966336</v>
      </c>
      <c r="G81" s="199">
        <f t="shared" si="36"/>
        <v>8.1901354569346392</v>
      </c>
      <c r="H81" s="199">
        <f t="shared" si="36"/>
        <v>8.5935121149980329</v>
      </c>
      <c r="I81" s="202">
        <f t="shared" si="37"/>
        <v>72.020205949652578</v>
      </c>
      <c r="J81" s="201">
        <f t="shared" si="37"/>
        <v>3.2602170202385747</v>
      </c>
      <c r="K81" s="199">
        <f t="shared" si="38"/>
        <v>3.1028349271316529</v>
      </c>
      <c r="L81" s="199">
        <f t="shared" si="38"/>
        <v>3.4175991133454966</v>
      </c>
      <c r="M81" s="203">
        <f>AF41</f>
        <v>27.979794050347412</v>
      </c>
    </row>
    <row r="82" spans="1:13" ht="14.45" customHeight="1" thickBot="1" x14ac:dyDescent="0.3">
      <c r="A82" s="157"/>
      <c r="B82" s="215">
        <v>85</v>
      </c>
      <c r="C82" s="216">
        <f>AB42</f>
        <v>8.2221153185252778</v>
      </c>
      <c r="D82" s="216">
        <f t="shared" si="35"/>
        <v>7.732862189119496</v>
      </c>
      <c r="E82" s="217">
        <f t="shared" si="35"/>
        <v>8.7113684479310596</v>
      </c>
      <c r="F82" s="218">
        <f>AC42</f>
        <v>5.0944980022803188</v>
      </c>
      <c r="G82" s="216">
        <f t="shared" si="36"/>
        <v>4.7590566944538182</v>
      </c>
      <c r="H82" s="216">
        <f t="shared" si="36"/>
        <v>5.4299393101068194</v>
      </c>
      <c r="I82" s="219">
        <f t="shared" si="37"/>
        <v>61.960916442048521</v>
      </c>
      <c r="J82" s="218">
        <f t="shared" si="37"/>
        <v>3.127617316244959</v>
      </c>
      <c r="K82" s="216">
        <f t="shared" si="38"/>
        <v>2.8925439050845276</v>
      </c>
      <c r="L82" s="216">
        <f t="shared" si="38"/>
        <v>3.3626907274053903</v>
      </c>
      <c r="M82" s="220">
        <f>AF42</f>
        <v>38.039083557951479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  <colBreaks count="1" manualBreakCount="1">
    <brk id="13" max="8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52C0F-CFEA-40A2-B83C-6ED7105925D9}">
  <dimension ref="A1:AU84"/>
  <sheetViews>
    <sheetView view="pageBreakPreview" topLeftCell="A53" zoomScaleNormal="100" zoomScaleSheetLayoutView="100" workbookViewId="0">
      <selection activeCell="F49" sqref="F49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97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2367</v>
      </c>
      <c r="D7" s="78">
        <v>0</v>
      </c>
      <c r="E7" s="78">
        <v>787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8092810.0756742619</v>
      </c>
      <c r="X7" s="92">
        <f t="shared" ref="X7:X42" si="0">V7*(1-S7)</f>
        <v>500000</v>
      </c>
      <c r="Y7" s="90">
        <f>SUM(X7:X$24)</f>
        <v>7976947.5585355544</v>
      </c>
      <c r="Z7" s="90">
        <f t="shared" ref="Z7:Z42" si="1">V7*S7</f>
        <v>0</v>
      </c>
      <c r="AA7" s="91">
        <f>SUM(Z7:Z$24)</f>
        <v>115862.51713870744</v>
      </c>
      <c r="AB7" s="84">
        <f t="shared" ref="AB7:AB42" si="2">W7/U7</f>
        <v>80.928100756742623</v>
      </c>
      <c r="AC7" s="85">
        <f t="shared" ref="AC7:AC42" si="3">Y7/U7</f>
        <v>79.769475585355551</v>
      </c>
      <c r="AD7" s="93">
        <f>AC7/AB7*100</f>
        <v>98.568327737148167</v>
      </c>
      <c r="AE7" s="85">
        <f t="shared" ref="AE7:AE42" si="4">AA7/U7</f>
        <v>1.1586251713870743</v>
      </c>
      <c r="AF7" s="94">
        <f>AE7/AB7*100</f>
        <v>1.4316722628518403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0.26150584125102533</v>
      </c>
      <c r="AL7" s="96">
        <f>U7*U7*((1-O7)*5*(1-S7)+AC8)^2*AH7+V7*V7*AI7</f>
        <v>0</v>
      </c>
      <c r="AM7" s="96">
        <f>SUM(AL7:AL$24)/U7/U7</f>
        <v>0.24147096273888663</v>
      </c>
      <c r="AN7" s="96">
        <f>U7*U7*((1-O7)*5*S7+AE8)^2*AH7+V7*V7*AI7</f>
        <v>0</v>
      </c>
      <c r="AO7" s="97">
        <f>SUM(AN7:AN$24)/U7/U7</f>
        <v>3.6248125415679669E-3</v>
      </c>
      <c r="AP7" s="84">
        <f t="shared" ref="AP7:AP42" si="5">AB7-1.96*SQRT(AK7)</f>
        <v>79.925802976764075</v>
      </c>
      <c r="AQ7" s="85">
        <f t="shared" ref="AQ7:AQ42" si="6">AB7+1.96*SQRT(AK7)</f>
        <v>81.930398536721171</v>
      </c>
      <c r="AR7" s="85">
        <f t="shared" ref="AR7:AR42" si="7">AC7-1.96*SQRT(AM7)</f>
        <v>78.806337562817916</v>
      </c>
      <c r="AS7" s="85">
        <f t="shared" ref="AS7:AS42" si="8">AC7+1.96*SQRT(AM7)</f>
        <v>80.732613607893185</v>
      </c>
      <c r="AT7" s="85">
        <f t="shared" ref="AT7:AT42" si="9">AE7-1.96*SQRT(AO7)</f>
        <v>1.0406205957991443</v>
      </c>
      <c r="AU7" s="98">
        <f t="shared" ref="AU7:AU42" si="10">AE7+1.96*SQRT(AO7)</f>
        <v>1.2766297469750043</v>
      </c>
    </row>
    <row r="8" spans="1:47" ht="14.45" customHeight="1" x14ac:dyDescent="0.25">
      <c r="A8" s="75"/>
      <c r="B8" s="99" t="s">
        <v>69</v>
      </c>
      <c r="C8" s="100">
        <v>2805</v>
      </c>
      <c r="D8" s="101">
        <v>0</v>
      </c>
      <c r="E8" s="101">
        <v>928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100000</v>
      </c>
      <c r="V8" s="112">
        <f>5*U8*((1-T8)+O8*T8)</f>
        <v>500000</v>
      </c>
      <c r="W8" s="113">
        <f>SUM(V8:V$24)</f>
        <v>7592810.0756742619</v>
      </c>
      <c r="X8" s="114">
        <f t="shared" si="0"/>
        <v>500000</v>
      </c>
      <c r="Y8" s="112">
        <f>SUM(X8:X$24)</f>
        <v>7476947.5585355544</v>
      </c>
      <c r="Z8" s="112">
        <f t="shared" si="1"/>
        <v>0</v>
      </c>
      <c r="AA8" s="113">
        <f>SUM(Z8:Z$24)</f>
        <v>115862.51713870744</v>
      </c>
      <c r="AB8" s="106">
        <f t="shared" si="2"/>
        <v>75.928100756742623</v>
      </c>
      <c r="AC8" s="107">
        <f t="shared" si="3"/>
        <v>74.769475585355551</v>
      </c>
      <c r="AD8" s="115">
        <f t="shared" ref="AD8:AD42" si="16">AC8/AB8*100</f>
        <v>98.474049581328188</v>
      </c>
      <c r="AE8" s="107">
        <f t="shared" si="4"/>
        <v>1.1586251713870743</v>
      </c>
      <c r="AF8" s="116">
        <f t="shared" ref="AF8:AF42" si="17">AE8/AB8*100</f>
        <v>1.5259504186718187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0.26150584125102533</v>
      </c>
      <c r="AL8" s="118">
        <f>U8*U8*((1-O8)*5*(1-S8)+AC9)^2*AH8+V8*V8*AI8</f>
        <v>0</v>
      </c>
      <c r="AM8" s="118">
        <f>SUM(AL8:AL$24)/U8/U8</f>
        <v>0.24147096273888663</v>
      </c>
      <c r="AN8" s="118">
        <f>U8*U8*((1-O8)*5*S8+AE9)^2*AH8+V8*V8*AI8</f>
        <v>0</v>
      </c>
      <c r="AO8" s="119">
        <f>SUM(AN8:AN$24)/U8/U8</f>
        <v>3.6248125415679669E-3</v>
      </c>
      <c r="AP8" s="106">
        <f t="shared" si="5"/>
        <v>74.925802976764075</v>
      </c>
      <c r="AQ8" s="107">
        <f t="shared" si="6"/>
        <v>76.930398536721171</v>
      </c>
      <c r="AR8" s="107">
        <f t="shared" si="7"/>
        <v>73.806337562817916</v>
      </c>
      <c r="AS8" s="107">
        <f t="shared" si="8"/>
        <v>75.732613607893185</v>
      </c>
      <c r="AT8" s="107">
        <f t="shared" si="9"/>
        <v>1.0406205957991443</v>
      </c>
      <c r="AU8" s="120">
        <f t="shared" si="10"/>
        <v>1.2766297469750043</v>
      </c>
    </row>
    <row r="9" spans="1:47" ht="14.45" customHeight="1" x14ac:dyDescent="0.25">
      <c r="A9" s="75"/>
      <c r="B9" s="99" t="s">
        <v>70</v>
      </c>
      <c r="C9" s="100">
        <v>2998</v>
      </c>
      <c r="D9" s="101">
        <v>0</v>
      </c>
      <c r="E9" s="101">
        <v>1008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100000</v>
      </c>
      <c r="V9" s="112">
        <f t="shared" ref="V9:V22" si="21">5*U9*((1-T9)+O9*T9)</f>
        <v>500000</v>
      </c>
      <c r="W9" s="113">
        <f>SUM(V9:V$24)</f>
        <v>7092810.07567426</v>
      </c>
      <c r="X9" s="114">
        <f t="shared" si="0"/>
        <v>500000</v>
      </c>
      <c r="Y9" s="112">
        <f>SUM(X9:X$24)</f>
        <v>6976947.5585355544</v>
      </c>
      <c r="Z9" s="112">
        <f t="shared" si="1"/>
        <v>0</v>
      </c>
      <c r="AA9" s="113">
        <f>SUM(Z9:Z$24)</f>
        <v>115862.51713870744</v>
      </c>
      <c r="AB9" s="106">
        <f t="shared" si="2"/>
        <v>70.928100756742595</v>
      </c>
      <c r="AC9" s="107">
        <f t="shared" si="3"/>
        <v>69.769475585355551</v>
      </c>
      <c r="AD9" s="115">
        <f t="shared" si="16"/>
        <v>98.366479351589149</v>
      </c>
      <c r="AE9" s="107">
        <f t="shared" si="4"/>
        <v>1.1586251713870743</v>
      </c>
      <c r="AF9" s="116">
        <f t="shared" si="17"/>
        <v>1.6335206484108946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0.26150584125102533</v>
      </c>
      <c r="AL9" s="118">
        <f t="shared" ref="AL9:AL23" si="23">U9*U9*((1-O9)*5*(1-S9)+AC10)^2*AH9+V9*V9*AI9</f>
        <v>0</v>
      </c>
      <c r="AM9" s="118">
        <f>SUM(AL9:AL$24)/U9/U9</f>
        <v>0.24147096273888663</v>
      </c>
      <c r="AN9" s="118">
        <f t="shared" ref="AN9:AN23" si="24">U9*U9*((1-O9)*5*S9+AE10)^2*AH9+V9*V9*AI9</f>
        <v>0</v>
      </c>
      <c r="AO9" s="119">
        <f>SUM(AN9:AN$24)/U9/U9</f>
        <v>3.6248125415679669E-3</v>
      </c>
      <c r="AP9" s="106">
        <f t="shared" si="5"/>
        <v>69.925802976764047</v>
      </c>
      <c r="AQ9" s="107">
        <f t="shared" si="6"/>
        <v>71.930398536721142</v>
      </c>
      <c r="AR9" s="107">
        <f t="shared" si="7"/>
        <v>68.806337562817916</v>
      </c>
      <c r="AS9" s="107">
        <f t="shared" si="8"/>
        <v>70.732613607893185</v>
      </c>
      <c r="AT9" s="107">
        <f t="shared" si="9"/>
        <v>1.0406205957991443</v>
      </c>
      <c r="AU9" s="120">
        <f t="shared" si="10"/>
        <v>1.2766297469750043</v>
      </c>
    </row>
    <row r="10" spans="1:47" ht="14.45" customHeight="1" x14ac:dyDescent="0.25">
      <c r="A10" s="75"/>
      <c r="B10" s="99" t="s">
        <v>71</v>
      </c>
      <c r="C10" s="100">
        <v>2948</v>
      </c>
      <c r="D10" s="101">
        <v>1</v>
      </c>
      <c r="E10" s="101">
        <v>1022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3.3921302578018993E-4</v>
      </c>
      <c r="R10" s="109">
        <f t="shared" si="14"/>
        <v>3.3614590116551318E-4</v>
      </c>
      <c r="S10" s="110">
        <f t="shared" si="15"/>
        <v>0</v>
      </c>
      <c r="T10" s="111">
        <f t="shared" si="19"/>
        <v>1.6795404858219458E-3</v>
      </c>
      <c r="U10" s="112">
        <f t="shared" si="20"/>
        <v>100000</v>
      </c>
      <c r="V10" s="112">
        <f t="shared" si="21"/>
        <v>499646.27859465266</v>
      </c>
      <c r="W10" s="113">
        <f>SUM(V10:V$24)</f>
        <v>6592810.0756742619</v>
      </c>
      <c r="X10" s="114">
        <f t="shared" si="0"/>
        <v>499646.27859465266</v>
      </c>
      <c r="Y10" s="112">
        <f>SUM(X10:X$24)</f>
        <v>6476947.5585355544</v>
      </c>
      <c r="Z10" s="112">
        <f t="shared" si="1"/>
        <v>0</v>
      </c>
      <c r="AA10" s="113">
        <f>SUM(Z10:Z$24)</f>
        <v>115862.51713870744</v>
      </c>
      <c r="AB10" s="106">
        <f t="shared" si="2"/>
        <v>65.928100756742623</v>
      </c>
      <c r="AC10" s="107">
        <f t="shared" si="3"/>
        <v>64.769475585355551</v>
      </c>
      <c r="AD10" s="115">
        <f t="shared" si="16"/>
        <v>98.242592827507508</v>
      </c>
      <c r="AE10" s="107">
        <f t="shared" si="4"/>
        <v>1.1586251713870743</v>
      </c>
      <c r="AF10" s="116">
        <f t="shared" si="17"/>
        <v>1.757407172492496</v>
      </c>
      <c r="AH10" s="117">
        <f t="shared" ref="AH10:AH22" si="25">IF(D10=0,0,T10*T10*(1-T10)/D10)</f>
        <v>2.8161185012493505E-6</v>
      </c>
      <c r="AI10" s="118">
        <f t="shared" si="18"/>
        <v>0</v>
      </c>
      <c r="AJ10" s="118">
        <f t="shared" si="22"/>
        <v>112269797.9052574</v>
      </c>
      <c r="AK10" s="118">
        <f>SUM(AJ10:AJ$24)/U10/U10</f>
        <v>0.26150584125102533</v>
      </c>
      <c r="AL10" s="118">
        <f t="shared" si="23"/>
        <v>108180487.30021076</v>
      </c>
      <c r="AM10" s="118">
        <f>SUM(AL10:AL$24)/U10/U10</f>
        <v>0.24147096273888663</v>
      </c>
      <c r="AN10" s="118">
        <f t="shared" si="24"/>
        <v>37931.227866199777</v>
      </c>
      <c r="AO10" s="119">
        <f>SUM(AN10:AN$24)/U10/U10</f>
        <v>3.6248125415679669E-3</v>
      </c>
      <c r="AP10" s="106">
        <f t="shared" si="5"/>
        <v>64.925802976764075</v>
      </c>
      <c r="AQ10" s="107">
        <f t="shared" si="6"/>
        <v>66.930398536721171</v>
      </c>
      <c r="AR10" s="107">
        <f t="shared" si="7"/>
        <v>63.806337562817916</v>
      </c>
      <c r="AS10" s="107">
        <f t="shared" si="8"/>
        <v>65.732613607893185</v>
      </c>
      <c r="AT10" s="107">
        <f t="shared" si="9"/>
        <v>1.0406205957991443</v>
      </c>
      <c r="AU10" s="120">
        <f t="shared" si="10"/>
        <v>1.2766297469750043</v>
      </c>
    </row>
    <row r="11" spans="1:47" ht="14.45" customHeight="1" x14ac:dyDescent="0.25">
      <c r="A11" s="75"/>
      <c r="B11" s="99" t="s">
        <v>72</v>
      </c>
      <c r="C11" s="100">
        <v>1571</v>
      </c>
      <c r="D11" s="101">
        <v>1</v>
      </c>
      <c r="E11" s="101">
        <v>484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6.3653723742838951E-4</v>
      </c>
      <c r="R11" s="109">
        <f t="shared" si="14"/>
        <v>6.3344706437727747E-4</v>
      </c>
      <c r="S11" s="110">
        <f t="shared" si="15"/>
        <v>0</v>
      </c>
      <c r="T11" s="111">
        <f t="shared" si="19"/>
        <v>3.1623836833748948E-3</v>
      </c>
      <c r="U11" s="112">
        <f t="shared" si="20"/>
        <v>99832.045951417807</v>
      </c>
      <c r="V11" s="112">
        <f t="shared" si="21"/>
        <v>498395.60548766394</v>
      </c>
      <c r="W11" s="113">
        <f>SUM(V11:V$24)</f>
        <v>6093163.7970796078</v>
      </c>
      <c r="X11" s="114">
        <f t="shared" si="0"/>
        <v>498395.60548766394</v>
      </c>
      <c r="Y11" s="112">
        <f>SUM(X11:X$24)</f>
        <v>5977301.2799409004</v>
      </c>
      <c r="Z11" s="112">
        <f t="shared" si="1"/>
        <v>0</v>
      </c>
      <c r="AA11" s="113">
        <f>SUM(Z11:Z$24)</f>
        <v>115862.51713870744</v>
      </c>
      <c r="AB11" s="106">
        <f t="shared" si="2"/>
        <v>61.03414729219093</v>
      </c>
      <c r="AC11" s="107">
        <f t="shared" si="3"/>
        <v>59.873572889107066</v>
      </c>
      <c r="AD11" s="115">
        <f t="shared" si="16"/>
        <v>98.098483464464891</v>
      </c>
      <c r="AE11" s="107">
        <f t="shared" si="4"/>
        <v>1.1605744030838623</v>
      </c>
      <c r="AF11" s="116">
        <f t="shared" si="17"/>
        <v>1.9015165355351056</v>
      </c>
      <c r="AH11" s="117">
        <f t="shared" si="25"/>
        <v>9.9690446034712467E-6</v>
      </c>
      <c r="AI11" s="118">
        <f t="shared" si="18"/>
        <v>0</v>
      </c>
      <c r="AJ11" s="118">
        <f t="shared" si="22"/>
        <v>341667874.41476041</v>
      </c>
      <c r="AK11" s="118">
        <f>SUM(AJ11:AJ$24)/U11/U11</f>
        <v>0.25112169117670785</v>
      </c>
      <c r="AL11" s="118">
        <f t="shared" si="23"/>
        <v>328235751.89196289</v>
      </c>
      <c r="AM11" s="118">
        <f>SUM(AL11:AL$24)/U11/U11</f>
        <v>0.23142965211979624</v>
      </c>
      <c r="AN11" s="118">
        <f t="shared" si="24"/>
        <v>134676.12805867891</v>
      </c>
      <c r="AO11" s="119">
        <f>SUM(AN11:AN$24)/U11/U11</f>
        <v>3.6332134281008184E-3</v>
      </c>
      <c r="AP11" s="106">
        <f t="shared" si="5"/>
        <v>60.051951238022291</v>
      </c>
      <c r="AQ11" s="107">
        <f t="shared" si="6"/>
        <v>62.016343346359569</v>
      </c>
      <c r="AR11" s="107">
        <f t="shared" si="7"/>
        <v>58.930673026139949</v>
      </c>
      <c r="AS11" s="107">
        <f t="shared" si="8"/>
        <v>60.816472752074183</v>
      </c>
      <c r="AT11" s="107">
        <f t="shared" si="9"/>
        <v>1.0424331625901544</v>
      </c>
      <c r="AU11" s="120">
        <f t="shared" si="10"/>
        <v>1.2787156435775702</v>
      </c>
    </row>
    <row r="12" spans="1:47" ht="14.45" customHeight="1" x14ac:dyDescent="0.25">
      <c r="A12" s="75"/>
      <c r="B12" s="99" t="s">
        <v>73</v>
      </c>
      <c r="C12" s="100">
        <v>2163</v>
      </c>
      <c r="D12" s="101">
        <v>2</v>
      </c>
      <c r="E12" s="101">
        <v>714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9.2464170134073042E-4</v>
      </c>
      <c r="R12" s="109">
        <f t="shared" si="14"/>
        <v>9.2675239273587158E-4</v>
      </c>
      <c r="S12" s="110">
        <f t="shared" si="15"/>
        <v>0</v>
      </c>
      <c r="T12" s="111">
        <f t="shared" si="19"/>
        <v>4.6231534957145506E-3</v>
      </c>
      <c r="U12" s="112">
        <f t="shared" si="20"/>
        <v>99516.338718223109</v>
      </c>
      <c r="V12" s="112">
        <f t="shared" si="21"/>
        <v>496442.5372214723</v>
      </c>
      <c r="W12" s="113">
        <f>SUM(V12:V$24)</f>
        <v>5594768.1915919436</v>
      </c>
      <c r="X12" s="114">
        <f t="shared" si="0"/>
        <v>496442.5372214723</v>
      </c>
      <c r="Y12" s="112">
        <f>SUM(X12:X$24)</f>
        <v>5478905.6744532371</v>
      </c>
      <c r="Z12" s="112">
        <f t="shared" si="1"/>
        <v>0</v>
      </c>
      <c r="AA12" s="113">
        <f>SUM(Z12:Z$24)</f>
        <v>115862.51713870744</v>
      </c>
      <c r="AB12" s="106">
        <f t="shared" si="2"/>
        <v>56.219594326448508</v>
      </c>
      <c r="AC12" s="107">
        <f t="shared" si="3"/>
        <v>55.055338098466009</v>
      </c>
      <c r="AD12" s="115">
        <f t="shared" si="16"/>
        <v>97.929091730505817</v>
      </c>
      <c r="AE12" s="107">
        <f t="shared" si="4"/>
        <v>1.1642562279825017</v>
      </c>
      <c r="AF12" s="116">
        <f t="shared" si="17"/>
        <v>2.0709082694941778</v>
      </c>
      <c r="AH12" s="117">
        <f t="shared" si="25"/>
        <v>1.0637367525326631E-5</v>
      </c>
      <c r="AI12" s="118">
        <f t="shared" si="18"/>
        <v>0</v>
      </c>
      <c r="AJ12" s="118">
        <f t="shared" si="22"/>
        <v>306566843.60010856</v>
      </c>
      <c r="AK12" s="118">
        <f>SUM(AJ12:AJ$24)/U12/U12</f>
        <v>0.21821783968861205</v>
      </c>
      <c r="AL12" s="118">
        <f t="shared" si="23"/>
        <v>293416682.14339912</v>
      </c>
      <c r="AM12" s="118">
        <f>SUM(AL12:AL$24)/U12/U12</f>
        <v>0.19975696008754526</v>
      </c>
      <c r="AN12" s="118">
        <f t="shared" si="24"/>
        <v>144126.88972046852</v>
      </c>
      <c r="AO12" s="119">
        <f>SUM(AN12:AN$24)/U12/U12</f>
        <v>3.6427032836463496E-3</v>
      </c>
      <c r="AP12" s="106">
        <f t="shared" si="5"/>
        <v>55.304003996143642</v>
      </c>
      <c r="AQ12" s="107">
        <f t="shared" si="6"/>
        <v>57.135184656753374</v>
      </c>
      <c r="AR12" s="107">
        <f t="shared" si="7"/>
        <v>54.179332197873833</v>
      </c>
      <c r="AS12" s="107">
        <f t="shared" si="8"/>
        <v>55.931343999058186</v>
      </c>
      <c r="AT12" s="107">
        <f t="shared" si="9"/>
        <v>1.045960797240415</v>
      </c>
      <c r="AU12" s="120">
        <f t="shared" si="10"/>
        <v>1.2825516587245884</v>
      </c>
    </row>
    <row r="13" spans="1:47" ht="14.45" customHeight="1" x14ac:dyDescent="0.25">
      <c r="A13" s="75"/>
      <c r="B13" s="99" t="s">
        <v>74</v>
      </c>
      <c r="C13" s="100">
        <v>2625</v>
      </c>
      <c r="D13" s="101">
        <v>4</v>
      </c>
      <c r="E13" s="101">
        <v>874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1.5238095238095239E-3</v>
      </c>
      <c r="R13" s="109">
        <f t="shared" si="14"/>
        <v>1.5110004013540602E-3</v>
      </c>
      <c r="S13" s="110">
        <f t="shared" si="15"/>
        <v>0</v>
      </c>
      <c r="T13" s="111">
        <f t="shared" si="19"/>
        <v>7.5279421380148089E-3</v>
      </c>
      <c r="U13" s="112">
        <f t="shared" si="20"/>
        <v>99056.259408997241</v>
      </c>
      <c r="V13" s="112">
        <f t="shared" si="21"/>
        <v>493507.34028321737</v>
      </c>
      <c r="W13" s="113">
        <f>SUM(V13:V$24)</f>
        <v>5098325.6543704728</v>
      </c>
      <c r="X13" s="114">
        <f t="shared" si="0"/>
        <v>493507.34028321737</v>
      </c>
      <c r="Y13" s="112">
        <f>SUM(X13:X$24)</f>
        <v>4982463.1372317644</v>
      </c>
      <c r="Z13" s="112">
        <f t="shared" si="1"/>
        <v>0</v>
      </c>
      <c r="AA13" s="113">
        <f>SUM(Z13:Z$24)</f>
        <v>115862.51713870744</v>
      </c>
      <c r="AB13" s="106">
        <f t="shared" si="2"/>
        <v>51.468990296915997</v>
      </c>
      <c r="AC13" s="107">
        <f t="shared" si="3"/>
        <v>50.299326533818309</v>
      </c>
      <c r="AD13" s="115">
        <f t="shared" si="16"/>
        <v>97.727439849994937</v>
      </c>
      <c r="AE13" s="107">
        <f t="shared" si="4"/>
        <v>1.1696637630976776</v>
      </c>
      <c r="AF13" s="116">
        <f t="shared" si="17"/>
        <v>2.2725601500050479</v>
      </c>
      <c r="AH13" s="117">
        <f t="shared" si="25"/>
        <v>1.4060826252130889E-5</v>
      </c>
      <c r="AI13" s="118">
        <f t="shared" si="18"/>
        <v>0</v>
      </c>
      <c r="AJ13" s="118">
        <f t="shared" si="22"/>
        <v>334218571.29435825</v>
      </c>
      <c r="AK13" s="118">
        <f>SUM(AJ13:AJ$24)/U13/U13</f>
        <v>0.18900600875686174</v>
      </c>
      <c r="AL13" s="118">
        <f t="shared" si="23"/>
        <v>318404473.87917429</v>
      </c>
      <c r="AM13" s="118">
        <f>SUM(AL13:AL$24)/U13/U13</f>
        <v>0.1717134357993382</v>
      </c>
      <c r="AN13" s="118">
        <f t="shared" si="24"/>
        <v>191628.53687350935</v>
      </c>
      <c r="AO13" s="119">
        <f>SUM(AN13:AN$24)/U13/U13</f>
        <v>3.6619312313416466E-3</v>
      </c>
      <c r="AP13" s="106">
        <f t="shared" si="5"/>
        <v>50.616883799322906</v>
      </c>
      <c r="AQ13" s="107">
        <f t="shared" si="6"/>
        <v>52.321096794509089</v>
      </c>
      <c r="AR13" s="107">
        <f t="shared" si="7"/>
        <v>49.487135463338745</v>
      </c>
      <c r="AS13" s="107">
        <f t="shared" si="8"/>
        <v>51.111517604297873</v>
      </c>
      <c r="AT13" s="107">
        <f t="shared" si="9"/>
        <v>1.0510565330553143</v>
      </c>
      <c r="AU13" s="120">
        <f t="shared" si="10"/>
        <v>1.2882709931400409</v>
      </c>
    </row>
    <row r="14" spans="1:47" ht="14.45" customHeight="1" x14ac:dyDescent="0.25">
      <c r="A14" s="75"/>
      <c r="B14" s="99" t="s">
        <v>75</v>
      </c>
      <c r="C14" s="100">
        <v>3288</v>
      </c>
      <c r="D14" s="101">
        <v>2</v>
      </c>
      <c r="E14" s="101">
        <v>1113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6.0827250608272508E-4</v>
      </c>
      <c r="R14" s="109">
        <f t="shared" si="14"/>
        <v>6.0319166996492099E-4</v>
      </c>
      <c r="S14" s="110">
        <f t="shared" si="15"/>
        <v>0</v>
      </c>
      <c r="T14" s="111">
        <f t="shared" si="19"/>
        <v>3.0116439283147623E-3</v>
      </c>
      <c r="U14" s="112">
        <f t="shared" si="20"/>
        <v>98310.569619758127</v>
      </c>
      <c r="V14" s="112">
        <f t="shared" si="21"/>
        <v>490849.66657733993</v>
      </c>
      <c r="W14" s="113">
        <f>SUM(V14:V$24)</f>
        <v>4604818.3140872549</v>
      </c>
      <c r="X14" s="114">
        <f t="shared" si="0"/>
        <v>490849.66657733993</v>
      </c>
      <c r="Y14" s="112">
        <f>SUM(X14:X$24)</f>
        <v>4488955.7969485484</v>
      </c>
      <c r="Z14" s="112">
        <f t="shared" si="1"/>
        <v>0</v>
      </c>
      <c r="AA14" s="113">
        <f>SUM(Z14:Z$24)</f>
        <v>115862.51713870744</v>
      </c>
      <c r="AB14" s="106">
        <f t="shared" si="2"/>
        <v>46.839503950568037</v>
      </c>
      <c r="AC14" s="107">
        <f t="shared" si="3"/>
        <v>45.660968238824779</v>
      </c>
      <c r="AD14" s="115">
        <f t="shared" si="16"/>
        <v>97.483885156027654</v>
      </c>
      <c r="AE14" s="107">
        <f t="shared" si="4"/>
        <v>1.1785357117432649</v>
      </c>
      <c r="AF14" s="116">
        <f t="shared" si="17"/>
        <v>2.5161148439723653</v>
      </c>
      <c r="AH14" s="117">
        <f t="shared" si="25"/>
        <v>4.5213417715411891E-6</v>
      </c>
      <c r="AI14" s="118">
        <f t="shared" si="18"/>
        <v>0</v>
      </c>
      <c r="AJ14" s="118">
        <f t="shared" si="22"/>
        <v>85944304.887835369</v>
      </c>
      <c r="AK14" s="118">
        <f>SUM(AJ14:AJ$24)/U14/U14</f>
        <v>0.15730370858225165</v>
      </c>
      <c r="AL14" s="118">
        <f t="shared" si="23"/>
        <v>81423683.635384127</v>
      </c>
      <c r="AM14" s="118">
        <f>SUM(AL14:AL$24)/U14/U14</f>
        <v>0.14138403957287496</v>
      </c>
      <c r="AN14" s="118">
        <f t="shared" si="24"/>
        <v>61062.289424801987</v>
      </c>
      <c r="AO14" s="119">
        <f>SUM(AN14:AN$24)/U14/U14</f>
        <v>3.6978665906824619E-3</v>
      </c>
      <c r="AP14" s="106">
        <f t="shared" si="5"/>
        <v>46.062137931958027</v>
      </c>
      <c r="AQ14" s="107">
        <f t="shared" si="6"/>
        <v>47.616869969178047</v>
      </c>
      <c r="AR14" s="107">
        <f t="shared" si="7"/>
        <v>44.92398728491677</v>
      </c>
      <c r="AS14" s="107">
        <f t="shared" si="8"/>
        <v>46.397949192732789</v>
      </c>
      <c r="AT14" s="107">
        <f t="shared" si="9"/>
        <v>1.0593479426779546</v>
      </c>
      <c r="AU14" s="120">
        <f t="shared" si="10"/>
        <v>1.2977234808085751</v>
      </c>
    </row>
    <row r="15" spans="1:47" ht="14.45" customHeight="1" x14ac:dyDescent="0.25">
      <c r="A15" s="75"/>
      <c r="B15" s="99" t="s">
        <v>76</v>
      </c>
      <c r="C15" s="100">
        <v>3612</v>
      </c>
      <c r="D15" s="101">
        <v>5</v>
      </c>
      <c r="E15" s="101">
        <v>1195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1.3842746400885937E-3</v>
      </c>
      <c r="R15" s="109">
        <f t="shared" si="14"/>
        <v>1.3588392301659383E-3</v>
      </c>
      <c r="S15" s="110">
        <f t="shared" si="15"/>
        <v>0</v>
      </c>
      <c r="T15" s="111">
        <f t="shared" si="19"/>
        <v>6.7726934854610904E-3</v>
      </c>
      <c r="U15" s="112">
        <f t="shared" si="20"/>
        <v>98014.493189673623</v>
      </c>
      <c r="V15" s="112">
        <f t="shared" si="21"/>
        <v>488521.45623247023</v>
      </c>
      <c r="W15" s="113">
        <f>SUM(V15:V$24)</f>
        <v>4113968.6475099158</v>
      </c>
      <c r="X15" s="114">
        <f t="shared" si="0"/>
        <v>488521.45623247023</v>
      </c>
      <c r="Y15" s="112">
        <f>SUM(X15:X$24)</f>
        <v>3998106.1303712078</v>
      </c>
      <c r="Z15" s="112">
        <f t="shared" si="1"/>
        <v>0</v>
      </c>
      <c r="AA15" s="113">
        <f>SUM(Z15:Z$24)</f>
        <v>115862.51713870744</v>
      </c>
      <c r="AB15" s="106">
        <f t="shared" si="2"/>
        <v>41.973064529841849</v>
      </c>
      <c r="AC15" s="107">
        <f t="shared" si="3"/>
        <v>40.790968766570437</v>
      </c>
      <c r="AD15" s="115">
        <f t="shared" si="16"/>
        <v>97.183680113633415</v>
      </c>
      <c r="AE15" s="107">
        <f t="shared" si="4"/>
        <v>1.1820957632714078</v>
      </c>
      <c r="AF15" s="116">
        <f t="shared" si="17"/>
        <v>2.8163198863665668</v>
      </c>
      <c r="AH15" s="117">
        <f t="shared" si="25"/>
        <v>9.1117435633783799E-6</v>
      </c>
      <c r="AI15" s="118">
        <f t="shared" si="18"/>
        <v>0</v>
      </c>
      <c r="AJ15" s="118">
        <f t="shared" si="22"/>
        <v>137113713.89142764</v>
      </c>
      <c r="AK15" s="118">
        <f>SUM(AJ15:AJ$24)/U15/U15</f>
        <v>0.14930933477898417</v>
      </c>
      <c r="AL15" s="118">
        <f t="shared" si="23"/>
        <v>128991284.01200338</v>
      </c>
      <c r="AM15" s="118">
        <f>SUM(AL15:AL$24)/U15/U15</f>
        <v>0.13376390482872033</v>
      </c>
      <c r="AN15" s="118">
        <f t="shared" si="24"/>
        <v>123990.98369085733</v>
      </c>
      <c r="AO15" s="119">
        <f>SUM(AN15:AN$24)/U15/U15</f>
        <v>3.7138848042892253E-3</v>
      </c>
      <c r="AP15" s="106">
        <f t="shared" si="5"/>
        <v>41.215709434469183</v>
      </c>
      <c r="AQ15" s="107">
        <f t="shared" si="6"/>
        <v>42.730419625214516</v>
      </c>
      <c r="AR15" s="107">
        <f t="shared" si="7"/>
        <v>40.074123304291426</v>
      </c>
      <c r="AS15" s="107">
        <f t="shared" si="8"/>
        <v>41.507814228849448</v>
      </c>
      <c r="AT15" s="107">
        <f t="shared" si="9"/>
        <v>1.0626501276702796</v>
      </c>
      <c r="AU15" s="120">
        <f t="shared" si="10"/>
        <v>1.3015413988725359</v>
      </c>
    </row>
    <row r="16" spans="1:47" ht="14.45" customHeight="1" x14ac:dyDescent="0.25">
      <c r="A16" s="75"/>
      <c r="B16" s="99" t="s">
        <v>77</v>
      </c>
      <c r="C16" s="100">
        <v>3709</v>
      </c>
      <c r="D16" s="101">
        <v>8</v>
      </c>
      <c r="E16" s="101">
        <v>1234</v>
      </c>
      <c r="F16" s="102">
        <v>1.1000000000000001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2.1569156106767324E-3</v>
      </c>
      <c r="R16" s="109">
        <f t="shared" si="14"/>
        <v>2.1381589526289864E-3</v>
      </c>
      <c r="S16" s="110">
        <f t="shared" si="15"/>
        <v>8.9141004862236637E-4</v>
      </c>
      <c r="T16" s="111">
        <f t="shared" si="19"/>
        <v>1.0638826678497974E-2</v>
      </c>
      <c r="U16" s="112">
        <f t="shared" si="20"/>
        <v>97350.671070167155</v>
      </c>
      <c r="V16" s="112">
        <f t="shared" si="21"/>
        <v>484387.24131221755</v>
      </c>
      <c r="W16" s="113">
        <f>SUM(V16:V$24)</f>
        <v>3625447.1912774453</v>
      </c>
      <c r="X16" s="114">
        <f t="shared" si="0"/>
        <v>483955.45365788735</v>
      </c>
      <c r="Y16" s="112">
        <f>SUM(X16:X$24)</f>
        <v>3509584.6741387374</v>
      </c>
      <c r="Z16" s="112">
        <f t="shared" si="1"/>
        <v>431.78765433017776</v>
      </c>
      <c r="AA16" s="113">
        <f>SUM(Z16:Z$24)</f>
        <v>115862.51713870744</v>
      </c>
      <c r="AB16" s="106">
        <f t="shared" si="2"/>
        <v>37.241111452270758</v>
      </c>
      <c r="AC16" s="107">
        <f t="shared" si="3"/>
        <v>36.050955124994921</v>
      </c>
      <c r="AD16" s="115">
        <f t="shared" si="16"/>
        <v>96.804186876105518</v>
      </c>
      <c r="AE16" s="107">
        <f t="shared" si="4"/>
        <v>1.1901563272758291</v>
      </c>
      <c r="AF16" s="116">
        <f t="shared" si="17"/>
        <v>3.1958131238944532</v>
      </c>
      <c r="AH16" s="117">
        <f t="shared" si="25"/>
        <v>1.3997560175118982E-5</v>
      </c>
      <c r="AI16" s="118">
        <f t="shared" si="18"/>
        <v>7.2173049979544684E-7</v>
      </c>
      <c r="AJ16" s="118">
        <f t="shared" si="22"/>
        <v>161549210.26122311</v>
      </c>
      <c r="AK16" s="118">
        <f>SUM(AJ16:AJ$24)/U16/U16</f>
        <v>0.13688470418431284</v>
      </c>
      <c r="AL16" s="118">
        <f t="shared" si="23"/>
        <v>150794660.64734864</v>
      </c>
      <c r="AM16" s="118">
        <f>SUM(AL16:AL$24)/U16/U16</f>
        <v>0.1219836004838448</v>
      </c>
      <c r="AN16" s="118">
        <f t="shared" si="24"/>
        <v>360528.15058739809</v>
      </c>
      <c r="AO16" s="119">
        <f>SUM(AN16:AN$24)/U16/U16</f>
        <v>3.7516233797211486E-3</v>
      </c>
      <c r="AP16" s="106">
        <f t="shared" si="5"/>
        <v>36.515951966644003</v>
      </c>
      <c r="AQ16" s="107">
        <f t="shared" si="6"/>
        <v>37.966270937897512</v>
      </c>
      <c r="AR16" s="107">
        <f t="shared" si="7"/>
        <v>35.366402570680251</v>
      </c>
      <c r="AS16" s="107">
        <f t="shared" si="8"/>
        <v>36.735507679309592</v>
      </c>
      <c r="AT16" s="107">
        <f t="shared" si="9"/>
        <v>1.0701053532042424</v>
      </c>
      <c r="AU16" s="120">
        <f t="shared" si="10"/>
        <v>1.3102073013474158</v>
      </c>
    </row>
    <row r="17" spans="1:47" ht="14.45" customHeight="1" x14ac:dyDescent="0.25">
      <c r="A17" s="75"/>
      <c r="B17" s="99" t="s">
        <v>78</v>
      </c>
      <c r="C17" s="100">
        <v>3440</v>
      </c>
      <c r="D17" s="101">
        <v>11</v>
      </c>
      <c r="E17" s="101">
        <v>1171</v>
      </c>
      <c r="F17" s="102">
        <v>1.1000000000000001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3.1976744186046511E-3</v>
      </c>
      <c r="R17" s="109">
        <f t="shared" si="14"/>
        <v>3.2796830928402188E-3</v>
      </c>
      <c r="S17" s="110">
        <f t="shared" si="15"/>
        <v>9.3936806148590957E-4</v>
      </c>
      <c r="T17" s="111">
        <f t="shared" si="19"/>
        <v>1.6275968388401122E-2</v>
      </c>
      <c r="U17" s="112">
        <f t="shared" si="20"/>
        <v>96314.974153616175</v>
      </c>
      <c r="V17" s="112">
        <f t="shared" si="21"/>
        <v>477978.94805024087</v>
      </c>
      <c r="W17" s="113">
        <f>SUM(V17:V$24)</f>
        <v>3141059.9499652274</v>
      </c>
      <c r="X17" s="114">
        <f t="shared" si="0"/>
        <v>477529.94989237987</v>
      </c>
      <c r="Y17" s="112">
        <f>SUM(X17:X$24)</f>
        <v>3025629.2204808504</v>
      </c>
      <c r="Z17" s="112">
        <f t="shared" si="1"/>
        <v>448.99815786102903</v>
      </c>
      <c r="AA17" s="113">
        <f>SUM(Z17:Z$24)</f>
        <v>115430.72948437725</v>
      </c>
      <c r="AB17" s="106">
        <f t="shared" si="2"/>
        <v>32.612373907253918</v>
      </c>
      <c r="AC17" s="107">
        <f t="shared" si="3"/>
        <v>31.413902636314546</v>
      </c>
      <c r="AD17" s="115">
        <f t="shared" si="16"/>
        <v>96.325102630223441</v>
      </c>
      <c r="AE17" s="107">
        <f t="shared" si="4"/>
        <v>1.1984712709393732</v>
      </c>
      <c r="AF17" s="116">
        <f t="shared" si="17"/>
        <v>3.6748973697765654</v>
      </c>
      <c r="AH17" s="117">
        <f t="shared" si="25"/>
        <v>2.3690502420920069E-5</v>
      </c>
      <c r="AI17" s="118">
        <f t="shared" si="18"/>
        <v>8.0143949541500409E-7</v>
      </c>
      <c r="AJ17" s="118">
        <f t="shared" si="22"/>
        <v>203113698.24056166</v>
      </c>
      <c r="AK17" s="118">
        <f>SUM(AJ17:AJ$24)/U17/U17</f>
        <v>0.12242968860181078</v>
      </c>
      <c r="AL17" s="118">
        <f t="shared" si="23"/>
        <v>187376866.52671382</v>
      </c>
      <c r="AM17" s="118">
        <f>SUM(AL17:AL$24)/U17/U17</f>
        <v>0.10836571531671833</v>
      </c>
      <c r="AN17" s="118">
        <f t="shared" si="24"/>
        <v>507907.65338825446</v>
      </c>
      <c r="AO17" s="119">
        <f>SUM(AN17:AN$24)/U17/U17</f>
        <v>3.7938769501931063E-3</v>
      </c>
      <c r="AP17" s="106">
        <f t="shared" si="5"/>
        <v>31.926570807426632</v>
      </c>
      <c r="AQ17" s="107">
        <f t="shared" si="6"/>
        <v>33.298177007081208</v>
      </c>
      <c r="AR17" s="107">
        <f t="shared" si="7"/>
        <v>30.768691250828592</v>
      </c>
      <c r="AS17" s="107">
        <f t="shared" si="8"/>
        <v>32.059114021800504</v>
      </c>
      <c r="AT17" s="107">
        <f t="shared" si="9"/>
        <v>1.0777461381299129</v>
      </c>
      <c r="AU17" s="120">
        <f t="shared" si="10"/>
        <v>1.3191964037488335</v>
      </c>
    </row>
    <row r="18" spans="1:47" ht="14.45" customHeight="1" x14ac:dyDescent="0.25">
      <c r="A18" s="75"/>
      <c r="B18" s="99" t="s">
        <v>79</v>
      </c>
      <c r="C18" s="100">
        <v>3674</v>
      </c>
      <c r="D18" s="101">
        <v>23</v>
      </c>
      <c r="E18" s="101">
        <v>1202</v>
      </c>
      <c r="F18" s="102">
        <v>2.2000000000000002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6.2602068590092543E-3</v>
      </c>
      <c r="R18" s="109">
        <f t="shared" si="14"/>
        <v>6.2142263306471579E-3</v>
      </c>
      <c r="S18" s="110">
        <f t="shared" si="15"/>
        <v>1.8302828618968388E-3</v>
      </c>
      <c r="T18" s="111">
        <f t="shared" si="19"/>
        <v>3.062855765384169E-2</v>
      </c>
      <c r="U18" s="112">
        <f t="shared" si="20"/>
        <v>94747.354678962249</v>
      </c>
      <c r="V18" s="112">
        <f t="shared" si="21"/>
        <v>466988.91558257217</v>
      </c>
      <c r="W18" s="113">
        <f>SUM(V18:V$24)</f>
        <v>2663081.0019149869</v>
      </c>
      <c r="X18" s="114">
        <f t="shared" si="0"/>
        <v>466134.19377368561</v>
      </c>
      <c r="Y18" s="112">
        <f>SUM(X18:X$24)</f>
        <v>2548099.2705884706</v>
      </c>
      <c r="Z18" s="112">
        <f t="shared" si="1"/>
        <v>854.72180888657147</v>
      </c>
      <c r="AA18" s="113">
        <f>SUM(Z18:Z$24)</f>
        <v>114981.73132651622</v>
      </c>
      <c r="AB18" s="106">
        <f t="shared" si="2"/>
        <v>28.107180521698499</v>
      </c>
      <c r="AC18" s="107">
        <f t="shared" si="3"/>
        <v>26.893619132928173</v>
      </c>
      <c r="AD18" s="115">
        <f t="shared" si="16"/>
        <v>95.682379497888562</v>
      </c>
      <c r="AE18" s="107">
        <f t="shared" si="4"/>
        <v>1.2135613887703276</v>
      </c>
      <c r="AF18" s="116">
        <f t="shared" si="17"/>
        <v>4.3176205021114393</v>
      </c>
      <c r="AH18" s="117">
        <f t="shared" si="25"/>
        <v>3.9538070970896796E-5</v>
      </c>
      <c r="AI18" s="118">
        <f t="shared" si="18"/>
        <v>1.5199109205842641E-6</v>
      </c>
      <c r="AJ18" s="118">
        <f t="shared" si="22"/>
        <v>244312358.03804487</v>
      </c>
      <c r="AK18" s="118">
        <f>SUM(AJ18:AJ$24)/U18/U18</f>
        <v>0.10388860845418411</v>
      </c>
      <c r="AL18" s="118">
        <f t="shared" si="23"/>
        <v>221973941.15109855</v>
      </c>
      <c r="AM18" s="118">
        <f>SUM(AL18:AL$24)/U18/U18</f>
        <v>9.1108405905987316E-2</v>
      </c>
      <c r="AN18" s="118">
        <f t="shared" si="24"/>
        <v>883260.16721908818</v>
      </c>
      <c r="AO18" s="119">
        <f>SUM(AN18:AN$24)/U18/U18</f>
        <v>3.8638784688206649E-3</v>
      </c>
      <c r="AP18" s="106">
        <f t="shared" si="5"/>
        <v>27.475438107230708</v>
      </c>
      <c r="AQ18" s="107">
        <f t="shared" si="6"/>
        <v>28.73892293616629</v>
      </c>
      <c r="AR18" s="107">
        <f t="shared" si="7"/>
        <v>26.302009420255672</v>
      </c>
      <c r="AS18" s="107">
        <f t="shared" si="8"/>
        <v>27.485228845600673</v>
      </c>
      <c r="AT18" s="107">
        <f t="shared" si="9"/>
        <v>1.0917275858836843</v>
      </c>
      <c r="AU18" s="120">
        <f t="shared" si="10"/>
        <v>1.3353951916569708</v>
      </c>
    </row>
    <row r="19" spans="1:47" ht="14.45" customHeight="1" x14ac:dyDescent="0.25">
      <c r="A19" s="75"/>
      <c r="B19" s="99" t="s">
        <v>80</v>
      </c>
      <c r="C19" s="100">
        <v>4431</v>
      </c>
      <c r="D19" s="101">
        <v>39</v>
      </c>
      <c r="E19" s="101">
        <v>1471</v>
      </c>
      <c r="F19" s="102">
        <v>6.6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8.8016249153689916E-3</v>
      </c>
      <c r="R19" s="109">
        <f t="shared" si="14"/>
        <v>8.7990313453062234E-3</v>
      </c>
      <c r="S19" s="110">
        <f t="shared" si="15"/>
        <v>4.4867437117607064E-3</v>
      </c>
      <c r="T19" s="111">
        <f t="shared" si="19"/>
        <v>4.3115635654610657E-2</v>
      </c>
      <c r="U19" s="112">
        <f t="shared" si="20"/>
        <v>91845.379863628666</v>
      </c>
      <c r="V19" s="112">
        <f t="shared" si="21"/>
        <v>450046.34934866382</v>
      </c>
      <c r="W19" s="113">
        <f>SUM(V19:V$24)</f>
        <v>2196092.0863324148</v>
      </c>
      <c r="X19" s="114">
        <f t="shared" si="0"/>
        <v>448027.1067207228</v>
      </c>
      <c r="Y19" s="112">
        <f>SUM(X19:X$24)</f>
        <v>2081965.0768147851</v>
      </c>
      <c r="Z19" s="112">
        <f t="shared" si="1"/>
        <v>2019.2426279409794</v>
      </c>
      <c r="AA19" s="113">
        <f>SUM(Z19:Z$24)</f>
        <v>114127.00951762966</v>
      </c>
      <c r="AB19" s="106">
        <f t="shared" si="2"/>
        <v>23.9107518483037</v>
      </c>
      <c r="AC19" s="107">
        <f t="shared" si="3"/>
        <v>22.668152496141573</v>
      </c>
      <c r="AD19" s="115">
        <f t="shared" si="16"/>
        <v>94.803177415559674</v>
      </c>
      <c r="AE19" s="107">
        <f t="shared" si="4"/>
        <v>1.2425993521621292</v>
      </c>
      <c r="AF19" s="116">
        <f t="shared" si="17"/>
        <v>5.1968225844403255</v>
      </c>
      <c r="AH19" s="117">
        <f t="shared" si="25"/>
        <v>4.5610458472866116E-5</v>
      </c>
      <c r="AI19" s="118">
        <f t="shared" si="18"/>
        <v>3.0364465279576357E-6</v>
      </c>
      <c r="AJ19" s="118">
        <f t="shared" si="22"/>
        <v>189375095.73668504</v>
      </c>
      <c r="AK19" s="118">
        <f>SUM(AJ19:AJ$24)/U19/U19</f>
        <v>8.1595165439661776E-2</v>
      </c>
      <c r="AL19" s="118">
        <f t="shared" si="23"/>
        <v>168671745.98109132</v>
      </c>
      <c r="AM19" s="118">
        <f>SUM(AL19:AL$24)/U19/U19</f>
        <v>7.064271028480594E-2</v>
      </c>
      <c r="AN19" s="118">
        <f t="shared" si="24"/>
        <v>1251320.3539975383</v>
      </c>
      <c r="AO19" s="119">
        <f>SUM(AN19:AN$24)/U19/U19</f>
        <v>4.0071978719049221E-3</v>
      </c>
      <c r="AP19" s="106">
        <f t="shared" si="5"/>
        <v>23.350880445611079</v>
      </c>
      <c r="AQ19" s="107">
        <f t="shared" si="6"/>
        <v>24.470623250996322</v>
      </c>
      <c r="AR19" s="107">
        <f t="shared" si="7"/>
        <v>22.147210046508114</v>
      </c>
      <c r="AS19" s="107">
        <f t="shared" si="8"/>
        <v>23.189094945775032</v>
      </c>
      <c r="AT19" s="107">
        <f t="shared" si="9"/>
        <v>1.1185265858324067</v>
      </c>
      <c r="AU19" s="120">
        <f t="shared" si="10"/>
        <v>1.3666721184918518</v>
      </c>
    </row>
    <row r="20" spans="1:47" ht="14.45" customHeight="1" x14ac:dyDescent="0.25">
      <c r="A20" s="75"/>
      <c r="B20" s="99" t="s">
        <v>81</v>
      </c>
      <c r="C20" s="100">
        <v>5251</v>
      </c>
      <c r="D20" s="101">
        <v>79</v>
      </c>
      <c r="E20" s="101">
        <v>1763</v>
      </c>
      <c r="F20" s="102">
        <v>22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1.5044753380308513E-2</v>
      </c>
      <c r="R20" s="109">
        <f t="shared" si="14"/>
        <v>1.4759222298596738E-2</v>
      </c>
      <c r="S20" s="110">
        <f t="shared" si="15"/>
        <v>1.2478729438457176E-2</v>
      </c>
      <c r="T20" s="111">
        <f t="shared" si="19"/>
        <v>7.1357982449893803E-2</v>
      </c>
      <c r="U20" s="112">
        <f t="shared" si="20"/>
        <v>87885.407928869143</v>
      </c>
      <c r="V20" s="112">
        <f t="shared" si="21"/>
        <v>424908.9328498196</v>
      </c>
      <c r="W20" s="113">
        <f>SUM(V20:V$24)</f>
        <v>1746045.7369837509</v>
      </c>
      <c r="X20" s="114">
        <f t="shared" si="0"/>
        <v>419606.60924080311</v>
      </c>
      <c r="Y20" s="112">
        <f>SUM(X20:X$24)</f>
        <v>1633937.9700940624</v>
      </c>
      <c r="Z20" s="112">
        <f t="shared" si="1"/>
        <v>5302.3236090164673</v>
      </c>
      <c r="AA20" s="113">
        <f>SUM(Z20:Z$24)</f>
        <v>112107.76688968868</v>
      </c>
      <c r="AB20" s="106">
        <f t="shared" si="2"/>
        <v>19.867299681841711</v>
      </c>
      <c r="AC20" s="107">
        <f t="shared" si="3"/>
        <v>18.591686704310515</v>
      </c>
      <c r="AD20" s="115">
        <f t="shared" si="16"/>
        <v>93.579333890568535</v>
      </c>
      <c r="AE20" s="107">
        <f t="shared" si="4"/>
        <v>1.2756129775311975</v>
      </c>
      <c r="AF20" s="116">
        <f t="shared" si="17"/>
        <v>6.4206661094314725</v>
      </c>
      <c r="AH20" s="117">
        <f t="shared" si="25"/>
        <v>5.985581707086215E-5</v>
      </c>
      <c r="AI20" s="118">
        <f t="shared" si="18"/>
        <v>6.9897962280538618E-6</v>
      </c>
      <c r="AJ20" s="118">
        <f t="shared" si="22"/>
        <v>158272599.59245998</v>
      </c>
      <c r="AK20" s="118">
        <f>SUM(AJ20:AJ$24)/U20/U20</f>
        <v>6.4595670804743058E-2</v>
      </c>
      <c r="AL20" s="118">
        <f t="shared" si="23"/>
        <v>137478658.75480914</v>
      </c>
      <c r="AM20" s="118">
        <f>SUM(AL20:AL$24)/U20/U20</f>
        <v>5.5314426204588929E-2</v>
      </c>
      <c r="AN20" s="118">
        <f t="shared" si="24"/>
        <v>2089097.8800950113</v>
      </c>
      <c r="AO20" s="119">
        <f>SUM(AN20:AN$24)/U20/U20</f>
        <v>4.2144415564074585E-3</v>
      </c>
      <c r="AP20" s="106">
        <f t="shared" si="5"/>
        <v>19.369152385388642</v>
      </c>
      <c r="AQ20" s="107">
        <f t="shared" si="6"/>
        <v>20.365446978294781</v>
      </c>
      <c r="AR20" s="107">
        <f t="shared" si="7"/>
        <v>18.130713928858917</v>
      </c>
      <c r="AS20" s="107">
        <f t="shared" si="8"/>
        <v>19.052659479762113</v>
      </c>
      <c r="AT20" s="107">
        <f t="shared" si="9"/>
        <v>1.1483722659523365</v>
      </c>
      <c r="AU20" s="120">
        <f t="shared" si="10"/>
        <v>1.4028536891100585</v>
      </c>
    </row>
    <row r="21" spans="1:47" ht="14.45" customHeight="1" x14ac:dyDescent="0.25">
      <c r="A21" s="75"/>
      <c r="B21" s="99" t="s">
        <v>82</v>
      </c>
      <c r="C21" s="100">
        <v>5525</v>
      </c>
      <c r="D21" s="101">
        <v>116</v>
      </c>
      <c r="E21" s="101">
        <v>1873</v>
      </c>
      <c r="F21" s="102">
        <v>52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2.0995475113122171E-2</v>
      </c>
      <c r="R21" s="109">
        <f t="shared" si="14"/>
        <v>2.1192751775280547E-2</v>
      </c>
      <c r="S21" s="110">
        <f t="shared" si="15"/>
        <v>2.7762947143619862E-2</v>
      </c>
      <c r="T21" s="111">
        <f t="shared" si="19"/>
        <v>0.1009346622659491</v>
      </c>
      <c r="U21" s="112">
        <f t="shared" si="20"/>
        <v>81614.08253227915</v>
      </c>
      <c r="V21" s="112">
        <f t="shared" si="21"/>
        <v>388703.17285315547</v>
      </c>
      <c r="W21" s="113">
        <f>SUM(V21:V$24)</f>
        <v>1321136.8041339312</v>
      </c>
      <c r="X21" s="114">
        <f t="shared" si="0"/>
        <v>377911.62721067597</v>
      </c>
      <c r="Y21" s="112">
        <f>SUM(X21:X$24)</f>
        <v>1214331.3608532592</v>
      </c>
      <c r="Z21" s="112">
        <f t="shared" si="1"/>
        <v>10791.54564247949</v>
      </c>
      <c r="AA21" s="113">
        <f>SUM(Z21:Z$24)</f>
        <v>106805.4432806722</v>
      </c>
      <c r="AB21" s="106">
        <f t="shared" si="2"/>
        <v>16.187608353146761</v>
      </c>
      <c r="AC21" s="107">
        <f t="shared" si="3"/>
        <v>14.878943966232537</v>
      </c>
      <c r="AD21" s="115">
        <f t="shared" si="16"/>
        <v>91.915640912699573</v>
      </c>
      <c r="AE21" s="107">
        <f t="shared" si="4"/>
        <v>1.3086643869142269</v>
      </c>
      <c r="AF21" s="116">
        <f t="shared" si="17"/>
        <v>8.0843590873004505</v>
      </c>
      <c r="AH21" s="117">
        <f t="shared" si="25"/>
        <v>7.8961235208468904E-5</v>
      </c>
      <c r="AI21" s="118">
        <f t="shared" si="18"/>
        <v>1.4411193758419878E-5</v>
      </c>
      <c r="AJ21" s="118">
        <f t="shared" si="22"/>
        <v>119265006.72889717</v>
      </c>
      <c r="AK21" s="118">
        <f>SUM(AJ21:AJ$24)/U21/U21</f>
        <v>5.1142708752225749E-2</v>
      </c>
      <c r="AL21" s="118">
        <f t="shared" si="23"/>
        <v>100674099.02587074</v>
      </c>
      <c r="AM21" s="118">
        <f>SUM(AL21:AL$24)/U21/U21</f>
        <v>4.3502109056326982E-2</v>
      </c>
      <c r="AN21" s="118">
        <f t="shared" si="24"/>
        <v>3170005.3570705219</v>
      </c>
      <c r="AO21" s="119">
        <f>SUM(AN21:AN$24)/U21/U21</f>
        <v>4.573373732980621E-3</v>
      </c>
      <c r="AP21" s="106">
        <f t="shared" si="5"/>
        <v>15.744359179495472</v>
      </c>
      <c r="AQ21" s="107">
        <f t="shared" si="6"/>
        <v>16.630857526798049</v>
      </c>
      <c r="AR21" s="107">
        <f t="shared" si="7"/>
        <v>14.47014364559814</v>
      </c>
      <c r="AS21" s="107">
        <f t="shared" si="8"/>
        <v>15.287744286866934</v>
      </c>
      <c r="AT21" s="107">
        <f t="shared" si="9"/>
        <v>1.1761160088305311</v>
      </c>
      <c r="AU21" s="120">
        <f t="shared" si="10"/>
        <v>1.4412127649979227</v>
      </c>
    </row>
    <row r="22" spans="1:47" ht="14.45" customHeight="1" x14ac:dyDescent="0.25">
      <c r="A22" s="75"/>
      <c r="B22" s="99" t="s">
        <v>83</v>
      </c>
      <c r="C22" s="100">
        <v>3444</v>
      </c>
      <c r="D22" s="101">
        <v>121</v>
      </c>
      <c r="E22" s="101">
        <v>1102</v>
      </c>
      <c r="F22" s="102">
        <v>49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3.5133565621370502E-2</v>
      </c>
      <c r="R22" s="109">
        <f t="shared" si="14"/>
        <v>3.4290045176032367E-2</v>
      </c>
      <c r="S22" s="110">
        <f t="shared" si="15"/>
        <v>4.4464609800362979E-2</v>
      </c>
      <c r="T22" s="111">
        <f t="shared" si="19"/>
        <v>0.15866896338848746</v>
      </c>
      <c r="U22" s="112">
        <f t="shared" si="20"/>
        <v>73376.392675738258</v>
      </c>
      <c r="V22" s="112">
        <f t="shared" si="21"/>
        <v>339531.66591870703</v>
      </c>
      <c r="W22" s="113">
        <f>SUM(V22:V$24)</f>
        <v>932433.63128077576</v>
      </c>
      <c r="X22" s="114">
        <f t="shared" si="0"/>
        <v>324434.52287876455</v>
      </c>
      <c r="Y22" s="112">
        <f>SUM(X22:X$24)</f>
        <v>836419.73364258313</v>
      </c>
      <c r="Z22" s="112">
        <f t="shared" si="1"/>
        <v>15097.14303994251</v>
      </c>
      <c r="AA22" s="113">
        <f>SUM(Z22:Z$24)</f>
        <v>96013.89763819272</v>
      </c>
      <c r="AB22" s="106">
        <f t="shared" si="2"/>
        <v>12.70754253893818</v>
      </c>
      <c r="AC22" s="107">
        <f t="shared" si="3"/>
        <v>11.399030439379224</v>
      </c>
      <c r="AD22" s="115">
        <f t="shared" si="16"/>
        <v>89.702870593984315</v>
      </c>
      <c r="AE22" s="107">
        <f t="shared" si="4"/>
        <v>1.3085120995589568</v>
      </c>
      <c r="AF22" s="116">
        <f t="shared" si="17"/>
        <v>10.297129406015696</v>
      </c>
      <c r="AH22" s="117">
        <f t="shared" si="25"/>
        <v>1.7505136790596894E-4</v>
      </c>
      <c r="AI22" s="118">
        <f t="shared" si="18"/>
        <v>3.8554907691165554E-5</v>
      </c>
      <c r="AJ22" s="118">
        <f t="shared" si="22"/>
        <v>134665433.28403014</v>
      </c>
      <c r="AK22" s="118">
        <f>SUM(AJ22:AJ$24)/U22/U22</f>
        <v>4.1119136611094981E-2</v>
      </c>
      <c r="AL22" s="118">
        <f t="shared" si="23"/>
        <v>109110815.82650588</v>
      </c>
      <c r="AM22" s="118">
        <f>SUM(AL22:AL$24)/U22/U22</f>
        <v>3.511960549839923E-2</v>
      </c>
      <c r="AN22" s="118">
        <f t="shared" si="24"/>
        <v>6332269.249356945</v>
      </c>
      <c r="AO22" s="119">
        <f>SUM(AN22:AN$24)/U22/U22</f>
        <v>5.0691137112218948E-3</v>
      </c>
      <c r="AP22" s="106">
        <f t="shared" si="5"/>
        <v>12.310096598959944</v>
      </c>
      <c r="AQ22" s="107">
        <f t="shared" si="6"/>
        <v>13.104988478916415</v>
      </c>
      <c r="AR22" s="107">
        <f t="shared" si="7"/>
        <v>11.031722017909406</v>
      </c>
      <c r="AS22" s="107">
        <f t="shared" si="8"/>
        <v>11.766338860849043</v>
      </c>
      <c r="AT22" s="107">
        <f t="shared" si="9"/>
        <v>1.1689645906846309</v>
      </c>
      <c r="AU22" s="120">
        <f t="shared" si="10"/>
        <v>1.4480596084332826</v>
      </c>
    </row>
    <row r="23" spans="1:47" ht="14.45" customHeight="1" x14ac:dyDescent="0.25">
      <c r="A23" s="75"/>
      <c r="B23" s="99" t="s">
        <v>84</v>
      </c>
      <c r="C23" s="100">
        <v>3009</v>
      </c>
      <c r="D23" s="101">
        <v>159</v>
      </c>
      <c r="E23" s="101">
        <v>1018</v>
      </c>
      <c r="F23" s="102">
        <v>76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5.2841475573280158E-2</v>
      </c>
      <c r="R23" s="109">
        <f t="shared" si="14"/>
        <v>5.3655408249670286E-2</v>
      </c>
      <c r="S23" s="110">
        <f t="shared" si="15"/>
        <v>7.4656188605108059E-2</v>
      </c>
      <c r="T23" s="111">
        <f>5*R23/(1+5*(1-O23)*R23)</f>
        <v>0.23797233997137512</v>
      </c>
      <c r="U23" s="112">
        <f t="shared" si="20"/>
        <v>61733.836512692265</v>
      </c>
      <c r="V23" s="112">
        <f>5*U23*((1-T23)+O23*T23)</f>
        <v>273801.7659277799</v>
      </c>
      <c r="W23" s="113">
        <f>SUM(V23:V$24)</f>
        <v>592901.96536206873</v>
      </c>
      <c r="X23" s="114">
        <f t="shared" si="0"/>
        <v>253360.76965026392</v>
      </c>
      <c r="Y23" s="112">
        <f>SUM(X23:X$24)</f>
        <v>511985.21076381858</v>
      </c>
      <c r="Z23" s="112">
        <f t="shared" si="1"/>
        <v>20440.996277515984</v>
      </c>
      <c r="AA23" s="113">
        <f>SUM(Z23:Z$24)</f>
        <v>80916.754598250205</v>
      </c>
      <c r="AB23" s="106">
        <f t="shared" si="2"/>
        <v>9.6041652172414409</v>
      </c>
      <c r="AC23" s="107">
        <f t="shared" si="3"/>
        <v>8.2934293360911759</v>
      </c>
      <c r="AD23" s="115">
        <f t="shared" si="16"/>
        <v>86.352422605171071</v>
      </c>
      <c r="AE23" s="107">
        <f t="shared" si="4"/>
        <v>1.3107358811502667</v>
      </c>
      <c r="AF23" s="116">
        <f t="shared" si="17"/>
        <v>13.647577394828941</v>
      </c>
      <c r="AH23" s="117">
        <f>IF(D23=0,0,T23*T23*(1-T23)/D23)</f>
        <v>2.7141045515215146E-4</v>
      </c>
      <c r="AI23" s="118">
        <f t="shared" si="18"/>
        <v>6.7861141559986829E-5</v>
      </c>
      <c r="AJ23" s="118">
        <f t="shared" si="22"/>
        <v>86723904.634603515</v>
      </c>
      <c r="AK23" s="118">
        <f>SUM(AJ23:AJ$24)/U23/U23</f>
        <v>2.2755809437750213E-2</v>
      </c>
      <c r="AL23" s="118">
        <f t="shared" si="23"/>
        <v>66316643.253802344</v>
      </c>
      <c r="AM23" s="118">
        <f>SUM(AL23:AL$24)/U23/U23</f>
        <v>2.0985326583054308E-2</v>
      </c>
      <c r="AN23" s="118">
        <f t="shared" si="24"/>
        <v>7300487.1888384391</v>
      </c>
      <c r="AO23" s="119">
        <f>SUM(AN23:AN$24)/U23/U23</f>
        <v>5.4998568406438219E-3</v>
      </c>
      <c r="AP23" s="106">
        <f t="shared" si="5"/>
        <v>9.3084986524491722</v>
      </c>
      <c r="AQ23" s="107">
        <f t="shared" si="6"/>
        <v>9.8998317820337096</v>
      </c>
      <c r="AR23" s="107">
        <f t="shared" si="7"/>
        <v>8.0094976002787419</v>
      </c>
      <c r="AS23" s="107">
        <f t="shared" si="8"/>
        <v>8.57736107190361</v>
      </c>
      <c r="AT23" s="107">
        <f t="shared" si="9"/>
        <v>1.1653802825686597</v>
      </c>
      <c r="AU23" s="120">
        <f t="shared" si="10"/>
        <v>1.4560914797318738</v>
      </c>
    </row>
    <row r="24" spans="1:47" ht="14.45" customHeight="1" x14ac:dyDescent="0.25">
      <c r="A24" s="51"/>
      <c r="B24" s="121" t="s">
        <v>85</v>
      </c>
      <c r="C24" s="122">
        <v>3440</v>
      </c>
      <c r="D24" s="123">
        <v>453</v>
      </c>
      <c r="E24" s="123">
        <v>1145</v>
      </c>
      <c r="F24" s="124">
        <v>217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0.13168604651162791</v>
      </c>
      <c r="R24" s="131">
        <f t="shared" si="14"/>
        <v>0.14742357123485264</v>
      </c>
      <c r="S24" s="132">
        <f t="shared" si="15"/>
        <v>0.18951965065502183</v>
      </c>
      <c r="T24" s="128">
        <v>1</v>
      </c>
      <c r="U24" s="133">
        <f>U23*(1-T23)</f>
        <v>47042.89098235657</v>
      </c>
      <c r="V24" s="133">
        <f>U24/R24</f>
        <v>319100.19943428889</v>
      </c>
      <c r="W24" s="134">
        <f>SUM(V24:V$24)</f>
        <v>319100.19943428889</v>
      </c>
      <c r="X24" s="128">
        <f t="shared" si="0"/>
        <v>258624.44111355467</v>
      </c>
      <c r="Y24" s="133">
        <f>SUM(X24:X$24)</f>
        <v>258624.44111355467</v>
      </c>
      <c r="Z24" s="133">
        <f t="shared" si="1"/>
        <v>60475.758320734225</v>
      </c>
      <c r="AA24" s="134">
        <f>SUM(Z24:Z$24)</f>
        <v>60475.758320734225</v>
      </c>
      <c r="AB24" s="135">
        <f t="shared" si="2"/>
        <v>6.7831757949137819</v>
      </c>
      <c r="AC24" s="129">
        <f t="shared" si="3"/>
        <v>5.4976306879301218</v>
      </c>
      <c r="AD24" s="136">
        <f t="shared" si="16"/>
        <v>81.048034934497821</v>
      </c>
      <c r="AE24" s="129">
        <f t="shared" si="4"/>
        <v>1.2855451069836599</v>
      </c>
      <c r="AF24" s="137">
        <f t="shared" si="17"/>
        <v>18.951965065502183</v>
      </c>
      <c r="AH24" s="138">
        <f>0</f>
        <v>0</v>
      </c>
      <c r="AI24" s="139">
        <f t="shared" si="18"/>
        <v>1.3415017700490857E-4</v>
      </c>
      <c r="AJ24" s="139">
        <v>0</v>
      </c>
      <c r="AK24" s="139">
        <f>(1-R24)/R24/R24/D24</f>
        <v>8.6596684480773567E-2</v>
      </c>
      <c r="AL24" s="139">
        <f>V24*V24*AI24</f>
        <v>13659833.359491957</v>
      </c>
      <c r="AM24" s="139">
        <f>(1-S24)*(1-S24)*(1-R24)/R24/R24/D24+AI24/R24/R24</f>
        <v>6.3055938622252575E-2</v>
      </c>
      <c r="AN24" s="139">
        <f>V24*V24*AI24</f>
        <v>13659833.359491957</v>
      </c>
      <c r="AO24" s="140">
        <f>S24*S24*(1-R24)/R24/R24/D24+AI24/R24/R24</f>
        <v>9.2828009228377289E-3</v>
      </c>
      <c r="AP24" s="135">
        <f t="shared" si="5"/>
        <v>6.2064004286737351</v>
      </c>
      <c r="AQ24" s="129">
        <f t="shared" si="6"/>
        <v>7.3599511611538286</v>
      </c>
      <c r="AR24" s="129">
        <f t="shared" si="7"/>
        <v>5.0054562332788821</v>
      </c>
      <c r="AS24" s="129">
        <f t="shared" si="8"/>
        <v>5.9898051425813614</v>
      </c>
      <c r="AT24" s="129">
        <f t="shared" si="9"/>
        <v>1.0967044121502278</v>
      </c>
      <c r="AU24" s="141">
        <f t="shared" si="10"/>
        <v>1.4743858018170919</v>
      </c>
    </row>
    <row r="25" spans="1:47" ht="14.45" customHeight="1" x14ac:dyDescent="0.15">
      <c r="A25" s="75" t="s">
        <v>86</v>
      </c>
      <c r="B25" s="76" t="s">
        <v>68</v>
      </c>
      <c r="C25" s="142">
        <v>2199</v>
      </c>
      <c r="D25" s="78">
        <v>0</v>
      </c>
      <c r="E25" s="78">
        <v>732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8699753.6199164558</v>
      </c>
      <c r="X25" s="153">
        <f t="shared" si="0"/>
        <v>500000</v>
      </c>
      <c r="Y25" s="151">
        <f>SUM(X25:X$42)</f>
        <v>8446496.6194441691</v>
      </c>
      <c r="Z25" s="151">
        <f t="shared" si="1"/>
        <v>0</v>
      </c>
      <c r="AA25" s="152">
        <f>SUM(Z25:Z$42)</f>
        <v>253257.00047228858</v>
      </c>
      <c r="AB25" s="146">
        <f t="shared" si="2"/>
        <v>86.997536199164557</v>
      </c>
      <c r="AC25" s="147">
        <f t="shared" si="3"/>
        <v>84.464966194441686</v>
      </c>
      <c r="AD25" s="93">
        <f t="shared" si="16"/>
        <v>97.08891755402702</v>
      </c>
      <c r="AE25" s="147">
        <f t="shared" si="4"/>
        <v>2.5325700047228858</v>
      </c>
      <c r="AF25" s="94">
        <f t="shared" si="17"/>
        <v>2.9110824459730003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0.1960813455582891</v>
      </c>
      <c r="AL25" s="96">
        <f>U25*U25*((1-O25)*5*(1-S25)+AC26)^2*AH25+V25*V25*AI25</f>
        <v>0</v>
      </c>
      <c r="AM25" s="96">
        <f>SUM(AL25:AL$42)/U25/U25</f>
        <v>0.1696882567537312</v>
      </c>
      <c r="AN25" s="96">
        <f>U25*U25*((1-O25)*5*S25+AE26)^2*AH25+V25*V25*AI25</f>
        <v>0</v>
      </c>
      <c r="AO25" s="97">
        <f>SUM(AN25:AN$42)/U25/U25</f>
        <v>6.6767609631139865E-3</v>
      </c>
      <c r="AP25" s="146">
        <f t="shared" si="5"/>
        <v>86.129627161824402</v>
      </c>
      <c r="AQ25" s="147">
        <f t="shared" si="6"/>
        <v>87.865445236504712</v>
      </c>
      <c r="AR25" s="147">
        <f t="shared" si="7"/>
        <v>83.657578798487833</v>
      </c>
      <c r="AS25" s="147">
        <f t="shared" si="8"/>
        <v>85.272353590395539</v>
      </c>
      <c r="AT25" s="147">
        <f t="shared" si="9"/>
        <v>2.3724155638981035</v>
      </c>
      <c r="AU25" s="154">
        <f t="shared" si="10"/>
        <v>2.6927244455476682</v>
      </c>
    </row>
    <row r="26" spans="1:47" ht="14.45" customHeight="1" x14ac:dyDescent="0.15">
      <c r="A26" s="155"/>
      <c r="B26" s="99" t="s">
        <v>69</v>
      </c>
      <c r="C26" s="142">
        <v>2643</v>
      </c>
      <c r="D26" s="101">
        <v>0</v>
      </c>
      <c r="E26" s="101">
        <v>879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8199753.6199164558</v>
      </c>
      <c r="X26" s="114">
        <f t="shared" si="0"/>
        <v>500000</v>
      </c>
      <c r="Y26" s="112">
        <f>SUM(X26:X$42)</f>
        <v>7946496.61944417</v>
      </c>
      <c r="Z26" s="112">
        <f t="shared" si="1"/>
        <v>0</v>
      </c>
      <c r="AA26" s="113">
        <f>SUM(Z26:Z$42)</f>
        <v>253257.00047228858</v>
      </c>
      <c r="AB26" s="106">
        <f t="shared" si="2"/>
        <v>81.997536199164557</v>
      </c>
      <c r="AC26" s="107">
        <f t="shared" si="3"/>
        <v>79.464966194441701</v>
      </c>
      <c r="AD26" s="115">
        <f t="shared" si="16"/>
        <v>96.911407193294835</v>
      </c>
      <c r="AE26" s="107">
        <f t="shared" si="4"/>
        <v>2.5325700047228858</v>
      </c>
      <c r="AF26" s="116">
        <f t="shared" si="17"/>
        <v>3.0885928067051962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0.1960813455582891</v>
      </c>
      <c r="AL26" s="118">
        <f>U26*U26*((1-O26)*5*(1-S26)+AC27)^2*AH26+V26*V26*AI26</f>
        <v>0</v>
      </c>
      <c r="AM26" s="118">
        <f>SUM(AL26:AL$42)/U26/U26</f>
        <v>0.1696882567537312</v>
      </c>
      <c r="AN26" s="118">
        <f>U26*U26*((1-O26)*5*S26+AE27)^2*AH26+V26*V26*AI26</f>
        <v>0</v>
      </c>
      <c r="AO26" s="119">
        <f>SUM(AN26:AN$42)/U26/U26</f>
        <v>6.6767609631139865E-3</v>
      </c>
      <c r="AP26" s="106">
        <f t="shared" si="5"/>
        <v>81.129627161824402</v>
      </c>
      <c r="AQ26" s="107">
        <f t="shared" si="6"/>
        <v>82.865445236504712</v>
      </c>
      <c r="AR26" s="107">
        <f t="shared" si="7"/>
        <v>78.657578798487847</v>
      </c>
      <c r="AS26" s="107">
        <f t="shared" si="8"/>
        <v>80.272353590395554</v>
      </c>
      <c r="AT26" s="107">
        <f t="shared" si="9"/>
        <v>2.3724155638981035</v>
      </c>
      <c r="AU26" s="120">
        <f t="shared" si="10"/>
        <v>2.6927244455476682</v>
      </c>
    </row>
    <row r="27" spans="1:47" ht="14.45" customHeight="1" x14ac:dyDescent="0.15">
      <c r="A27" s="155"/>
      <c r="B27" s="99" t="s">
        <v>70</v>
      </c>
      <c r="C27" s="142">
        <v>2824</v>
      </c>
      <c r="D27" s="101">
        <v>0</v>
      </c>
      <c r="E27" s="101">
        <v>939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7699753.6199164577</v>
      </c>
      <c r="X27" s="114">
        <f t="shared" si="0"/>
        <v>500000</v>
      </c>
      <c r="Y27" s="112">
        <f>SUM(X27:X$42)</f>
        <v>7446496.61944417</v>
      </c>
      <c r="Z27" s="112">
        <f t="shared" si="1"/>
        <v>0</v>
      </c>
      <c r="AA27" s="113">
        <f>SUM(Z27:Z$42)</f>
        <v>253257.00047228858</v>
      </c>
      <c r="AB27" s="106">
        <f t="shared" si="2"/>
        <v>76.997536199164571</v>
      </c>
      <c r="AC27" s="107">
        <f t="shared" si="3"/>
        <v>74.464966194441701</v>
      </c>
      <c r="AD27" s="115">
        <f t="shared" si="16"/>
        <v>96.710842801291676</v>
      </c>
      <c r="AE27" s="107">
        <f t="shared" si="4"/>
        <v>2.5325700047228858</v>
      </c>
      <c r="AF27" s="116">
        <f t="shared" si="17"/>
        <v>3.2891571987083457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0.1960813455582891</v>
      </c>
      <c r="AL27" s="118">
        <f t="shared" ref="AL27:AL40" si="33">U27*U27*((1-O27)*5*(1-S27)+AC28)^2*AH27+V27*V27*AI27</f>
        <v>0</v>
      </c>
      <c r="AM27" s="118">
        <f>SUM(AL27:AL$42)/U27/U27</f>
        <v>0.1696882567537312</v>
      </c>
      <c r="AN27" s="118">
        <f t="shared" ref="AN27:AN40" si="34">U27*U27*((1-O27)*5*S27+AE28)^2*AH27+V27*V27*AI27</f>
        <v>0</v>
      </c>
      <c r="AO27" s="119">
        <f>SUM(AN27:AN$42)/U27/U27</f>
        <v>6.6767609631139865E-3</v>
      </c>
      <c r="AP27" s="106">
        <f t="shared" si="5"/>
        <v>76.129627161824416</v>
      </c>
      <c r="AQ27" s="107">
        <f t="shared" si="6"/>
        <v>77.865445236504726</v>
      </c>
      <c r="AR27" s="107">
        <f t="shared" si="7"/>
        <v>73.657578798487847</v>
      </c>
      <c r="AS27" s="107">
        <f t="shared" si="8"/>
        <v>75.272353590395554</v>
      </c>
      <c r="AT27" s="107">
        <f t="shared" si="9"/>
        <v>2.3724155638981035</v>
      </c>
      <c r="AU27" s="120">
        <f t="shared" si="10"/>
        <v>2.6927244455476682</v>
      </c>
    </row>
    <row r="28" spans="1:47" ht="14.45" customHeight="1" x14ac:dyDescent="0.15">
      <c r="A28" s="155"/>
      <c r="B28" s="99" t="s">
        <v>71</v>
      </c>
      <c r="C28" s="142">
        <v>2664</v>
      </c>
      <c r="D28" s="101">
        <v>1</v>
      </c>
      <c r="E28" s="101">
        <v>903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3.7537537537537537E-4</v>
      </c>
      <c r="R28" s="109">
        <f t="shared" si="14"/>
        <v>3.7859619673122986E-4</v>
      </c>
      <c r="S28" s="110">
        <f t="shared" si="15"/>
        <v>0</v>
      </c>
      <c r="T28" s="111">
        <f t="shared" si="28"/>
        <v>1.8913698364460955E-3</v>
      </c>
      <c r="U28" s="112">
        <f t="shared" si="29"/>
        <v>100000</v>
      </c>
      <c r="V28" s="112">
        <f t="shared" si="30"/>
        <v>499574.44178679958</v>
      </c>
      <c r="W28" s="113">
        <f>SUM(V28:V$42)</f>
        <v>7199753.6199164558</v>
      </c>
      <c r="X28" s="114">
        <f t="shared" si="0"/>
        <v>499574.44178679958</v>
      </c>
      <c r="Y28" s="112">
        <f>SUM(X28:X$42)</f>
        <v>6946496.61944417</v>
      </c>
      <c r="Z28" s="112">
        <f t="shared" si="1"/>
        <v>0</v>
      </c>
      <c r="AA28" s="113">
        <f>SUM(Z28:Z$42)</f>
        <v>253257.00047228858</v>
      </c>
      <c r="AB28" s="106">
        <f t="shared" si="2"/>
        <v>71.997536199164557</v>
      </c>
      <c r="AC28" s="107">
        <f t="shared" si="3"/>
        <v>69.464966194441701</v>
      </c>
      <c r="AD28" s="115">
        <f t="shared" si="16"/>
        <v>96.482421290477092</v>
      </c>
      <c r="AE28" s="107">
        <f t="shared" si="4"/>
        <v>2.5325700047228858</v>
      </c>
      <c r="AF28" s="116">
        <f t="shared" si="17"/>
        <v>3.517578709522942</v>
      </c>
      <c r="AH28" s="117">
        <f t="shared" si="31"/>
        <v>3.5705138989977703E-6</v>
      </c>
      <c r="AI28" s="118">
        <f t="shared" si="18"/>
        <v>0</v>
      </c>
      <c r="AJ28" s="118">
        <f t="shared" si="32"/>
        <v>171863542.15596443</v>
      </c>
      <c r="AK28" s="118">
        <f>SUM(AJ28:AJ$42)/U28/U28</f>
        <v>0.1960813455582891</v>
      </c>
      <c r="AL28" s="118">
        <f t="shared" si="33"/>
        <v>159522389.77994025</v>
      </c>
      <c r="AM28" s="118">
        <f>SUM(AL28:AL$42)/U28/U28</f>
        <v>0.1696882567537312</v>
      </c>
      <c r="AN28" s="118">
        <f t="shared" si="34"/>
        <v>229878.32513373444</v>
      </c>
      <c r="AO28" s="119">
        <f>SUM(AN28:AN$42)/U28/U28</f>
        <v>6.6767609631139865E-3</v>
      </c>
      <c r="AP28" s="106">
        <f t="shared" si="5"/>
        <v>71.129627161824402</v>
      </c>
      <c r="AQ28" s="107">
        <f t="shared" si="6"/>
        <v>72.865445236504712</v>
      </c>
      <c r="AR28" s="107">
        <f t="shared" si="7"/>
        <v>68.657578798487847</v>
      </c>
      <c r="AS28" s="107">
        <f t="shared" si="8"/>
        <v>70.272353590395554</v>
      </c>
      <c r="AT28" s="107">
        <f t="shared" si="9"/>
        <v>2.3724155638981035</v>
      </c>
      <c r="AU28" s="120">
        <f t="shared" si="10"/>
        <v>2.6927244455476682</v>
      </c>
    </row>
    <row r="29" spans="1:47" ht="14.45" customHeight="1" x14ac:dyDescent="0.15">
      <c r="A29" s="155"/>
      <c r="B29" s="99" t="s">
        <v>72</v>
      </c>
      <c r="C29" s="142">
        <v>1848</v>
      </c>
      <c r="D29" s="101">
        <v>0</v>
      </c>
      <c r="E29" s="101">
        <v>592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99810.86301635539</v>
      </c>
      <c r="V29" s="112">
        <f t="shared" si="30"/>
        <v>499054.31508177693</v>
      </c>
      <c r="W29" s="113">
        <f>SUM(V29:V$42)</f>
        <v>6700179.1781296562</v>
      </c>
      <c r="X29" s="114">
        <f t="shared" si="0"/>
        <v>499054.31508177693</v>
      </c>
      <c r="Y29" s="112">
        <f>SUM(X29:X$42)</f>
        <v>6446922.1776573686</v>
      </c>
      <c r="Z29" s="112">
        <f t="shared" si="1"/>
        <v>0</v>
      </c>
      <c r="AA29" s="113">
        <f>SUM(Z29:Z$42)</f>
        <v>253257.00047228858</v>
      </c>
      <c r="AB29" s="106">
        <f t="shared" si="2"/>
        <v>67.128757087610182</v>
      </c>
      <c r="AC29" s="107">
        <f t="shared" si="3"/>
        <v>64.591387979492282</v>
      </c>
      <c r="AD29" s="115">
        <f t="shared" si="16"/>
        <v>96.220145853726507</v>
      </c>
      <c r="AE29" s="107">
        <f t="shared" si="4"/>
        <v>2.5373691081179102</v>
      </c>
      <c r="AF29" s="116">
        <f t="shared" si="17"/>
        <v>3.7798541462735162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0.17957362924913162</v>
      </c>
      <c r="AL29" s="118">
        <f t="shared" si="33"/>
        <v>0</v>
      </c>
      <c r="AM29" s="118">
        <f>SUM(AL29:AL$42)/U29/U29</f>
        <v>0.15431921515015515</v>
      </c>
      <c r="AN29" s="118">
        <f t="shared" si="34"/>
        <v>0</v>
      </c>
      <c r="AO29" s="119">
        <f>SUM(AN29:AN$42)/U29/U29</f>
        <v>6.6790142099253007E-3</v>
      </c>
      <c r="AP29" s="106">
        <f t="shared" si="5"/>
        <v>66.298184963033719</v>
      </c>
      <c r="AQ29" s="107">
        <f t="shared" si="6"/>
        <v>67.959329212186645</v>
      </c>
      <c r="AR29" s="107">
        <f t="shared" si="7"/>
        <v>63.821431684030756</v>
      </c>
      <c r="AS29" s="107">
        <f t="shared" si="8"/>
        <v>65.361344274953808</v>
      </c>
      <c r="AT29" s="107">
        <f t="shared" si="9"/>
        <v>2.3771876454299665</v>
      </c>
      <c r="AU29" s="120">
        <f t="shared" si="10"/>
        <v>2.6975505708058538</v>
      </c>
    </row>
    <row r="30" spans="1:47" ht="14.45" customHeight="1" x14ac:dyDescent="0.15">
      <c r="A30" s="155"/>
      <c r="B30" s="99" t="s">
        <v>73</v>
      </c>
      <c r="C30" s="142">
        <v>2222</v>
      </c>
      <c r="D30" s="101">
        <v>1</v>
      </c>
      <c r="E30" s="101">
        <v>742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4.5004500450045003E-4</v>
      </c>
      <c r="R30" s="109">
        <f t="shared" si="14"/>
        <v>4.4788193252706942E-4</v>
      </c>
      <c r="S30" s="110">
        <f t="shared" si="15"/>
        <v>0</v>
      </c>
      <c r="T30" s="111">
        <f t="shared" si="28"/>
        <v>2.2369976550748699E-3</v>
      </c>
      <c r="U30" s="112">
        <f t="shared" si="29"/>
        <v>99810.86301635539</v>
      </c>
      <c r="V30" s="112">
        <f t="shared" si="30"/>
        <v>498516.79718089884</v>
      </c>
      <c r="W30" s="113">
        <f>SUM(V30:V$42)</f>
        <v>6201124.8630478792</v>
      </c>
      <c r="X30" s="114">
        <f t="shared" si="0"/>
        <v>498516.79718089884</v>
      </c>
      <c r="Y30" s="112">
        <f>SUM(X30:X$42)</f>
        <v>5947867.8625755915</v>
      </c>
      <c r="Z30" s="112">
        <f t="shared" si="1"/>
        <v>0</v>
      </c>
      <c r="AA30" s="113">
        <f>SUM(Z30:Z$42)</f>
        <v>253257.00047228858</v>
      </c>
      <c r="AB30" s="106">
        <f t="shared" si="2"/>
        <v>62.128757087610182</v>
      </c>
      <c r="AC30" s="107">
        <f t="shared" si="3"/>
        <v>59.591387979492282</v>
      </c>
      <c r="AD30" s="115">
        <f t="shared" si="16"/>
        <v>95.915950636933147</v>
      </c>
      <c r="AE30" s="107">
        <f t="shared" si="4"/>
        <v>2.5373691081179102</v>
      </c>
      <c r="AF30" s="116">
        <f t="shared" si="17"/>
        <v>4.0840493630668755</v>
      </c>
      <c r="AH30" s="117">
        <f t="shared" si="31"/>
        <v>4.9929642179606349E-6</v>
      </c>
      <c r="AI30" s="118">
        <f t="shared" si="18"/>
        <v>0</v>
      </c>
      <c r="AJ30" s="118">
        <f t="shared" si="32"/>
        <v>177100989.78829113</v>
      </c>
      <c r="AK30" s="118">
        <f>SUM(AJ30:AJ$42)/U30/U30</f>
        <v>0.17957362924913162</v>
      </c>
      <c r="AL30" s="118">
        <f t="shared" si="33"/>
        <v>162326953.46970794</v>
      </c>
      <c r="AM30" s="118">
        <f>SUM(AL30:AL$42)/U30/U30</f>
        <v>0.15431921515015515</v>
      </c>
      <c r="AN30" s="118">
        <f t="shared" si="34"/>
        <v>321681.86606809043</v>
      </c>
      <c r="AO30" s="119">
        <f>SUM(AN30:AN$42)/U30/U30</f>
        <v>6.6790142099253007E-3</v>
      </c>
      <c r="AP30" s="106">
        <f t="shared" si="5"/>
        <v>61.298184963033719</v>
      </c>
      <c r="AQ30" s="107">
        <f t="shared" si="6"/>
        <v>62.959329212186645</v>
      </c>
      <c r="AR30" s="107">
        <f t="shared" si="7"/>
        <v>58.821431684030756</v>
      </c>
      <c r="AS30" s="107">
        <f t="shared" si="8"/>
        <v>60.361344274953808</v>
      </c>
      <c r="AT30" s="107">
        <f t="shared" si="9"/>
        <v>2.3771876454299665</v>
      </c>
      <c r="AU30" s="120">
        <f t="shared" si="10"/>
        <v>2.6975505708058538</v>
      </c>
    </row>
    <row r="31" spans="1:47" ht="14.45" customHeight="1" x14ac:dyDescent="0.15">
      <c r="A31" s="155"/>
      <c r="B31" s="99" t="s">
        <v>74</v>
      </c>
      <c r="C31" s="142">
        <v>2648</v>
      </c>
      <c r="D31" s="101">
        <v>3</v>
      </c>
      <c r="E31" s="101">
        <v>889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1.1329305135951663E-3</v>
      </c>
      <c r="R31" s="109">
        <f t="shared" si="14"/>
        <v>1.1170616440539319E-3</v>
      </c>
      <c r="S31" s="110">
        <f t="shared" si="15"/>
        <v>0</v>
      </c>
      <c r="T31" s="111">
        <f t="shared" si="28"/>
        <v>5.5706376260386652E-3</v>
      </c>
      <c r="U31" s="112">
        <f t="shared" si="29"/>
        <v>99587.586349836798</v>
      </c>
      <c r="V31" s="112">
        <f t="shared" si="30"/>
        <v>496630.02803808678</v>
      </c>
      <c r="W31" s="113">
        <f>SUM(V31:V$42)</f>
        <v>5702608.0658669807</v>
      </c>
      <c r="X31" s="114">
        <f t="shared" si="0"/>
        <v>496630.02803808678</v>
      </c>
      <c r="Y31" s="112">
        <f>SUM(X31:X$42)</f>
        <v>5449351.0653946931</v>
      </c>
      <c r="Z31" s="112">
        <f t="shared" si="1"/>
        <v>0</v>
      </c>
      <c r="AA31" s="113">
        <f>SUM(Z31:Z$42)</f>
        <v>253257.00047228858</v>
      </c>
      <c r="AB31" s="106">
        <f t="shared" si="2"/>
        <v>57.262237944341202</v>
      </c>
      <c r="AC31" s="107">
        <f t="shared" si="3"/>
        <v>54.71918002161344</v>
      </c>
      <c r="AD31" s="115">
        <f t="shared" si="16"/>
        <v>95.558926765664296</v>
      </c>
      <c r="AE31" s="107">
        <f t="shared" si="4"/>
        <v>2.5430579227277721</v>
      </c>
      <c r="AF31" s="116">
        <f t="shared" si="17"/>
        <v>4.4410732343357235</v>
      </c>
      <c r="AH31" s="117">
        <f t="shared" si="31"/>
        <v>1.0286378504663814E-5</v>
      </c>
      <c r="AI31" s="118">
        <f t="shared" si="18"/>
        <v>0</v>
      </c>
      <c r="AJ31" s="118">
        <f t="shared" si="32"/>
        <v>307769419.24030191</v>
      </c>
      <c r="AK31" s="118">
        <f>SUM(AJ31:AJ$42)/U31/U31</f>
        <v>0.16252265936052776</v>
      </c>
      <c r="AL31" s="118">
        <f t="shared" si="33"/>
        <v>279777560.08279932</v>
      </c>
      <c r="AM31" s="118">
        <f>SUM(AL31:AL$42)/U31/U31</f>
        <v>0.13864454232834375</v>
      </c>
      <c r="AN31" s="118">
        <f t="shared" si="34"/>
        <v>667171.58338415495</v>
      </c>
      <c r="AO31" s="119">
        <f>SUM(AN31:AN$42)/U31/U31</f>
        <v>6.6765614875576168E-3</v>
      </c>
      <c r="AP31" s="106">
        <f t="shared" si="5"/>
        <v>56.472081600191892</v>
      </c>
      <c r="AQ31" s="107">
        <f t="shared" si="6"/>
        <v>58.052394288490511</v>
      </c>
      <c r="AR31" s="107">
        <f t="shared" si="7"/>
        <v>53.98937396942658</v>
      </c>
      <c r="AS31" s="107">
        <f t="shared" si="8"/>
        <v>55.448986073800299</v>
      </c>
      <c r="AT31" s="107">
        <f t="shared" si="9"/>
        <v>2.3829058743156417</v>
      </c>
      <c r="AU31" s="120">
        <f t="shared" si="10"/>
        <v>2.7032099711399025</v>
      </c>
    </row>
    <row r="32" spans="1:47" ht="14.45" customHeight="1" x14ac:dyDescent="0.15">
      <c r="A32" s="155"/>
      <c r="B32" s="99" t="s">
        <v>75</v>
      </c>
      <c r="C32" s="142">
        <v>3302</v>
      </c>
      <c r="D32" s="101">
        <v>1</v>
      </c>
      <c r="E32" s="101">
        <v>1091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3.0284675953967292E-4</v>
      </c>
      <c r="R32" s="109">
        <f t="shared" si="14"/>
        <v>3.0351647050003719E-4</v>
      </c>
      <c r="S32" s="110">
        <f t="shared" si="15"/>
        <v>0</v>
      </c>
      <c r="T32" s="111">
        <f t="shared" si="28"/>
        <v>1.5165027012300615E-3</v>
      </c>
      <c r="U32" s="112">
        <f t="shared" si="29"/>
        <v>99032.819994230013</v>
      </c>
      <c r="V32" s="112">
        <f t="shared" si="30"/>
        <v>494811.82613996509</v>
      </c>
      <c r="W32" s="113">
        <f>SUM(V32:V$42)</f>
        <v>5205978.0378288943</v>
      </c>
      <c r="X32" s="114">
        <f t="shared" si="0"/>
        <v>494811.82613996509</v>
      </c>
      <c r="Y32" s="112">
        <f>SUM(X32:X$42)</f>
        <v>4952721.0373566058</v>
      </c>
      <c r="Z32" s="112">
        <f t="shared" si="1"/>
        <v>0</v>
      </c>
      <c r="AA32" s="113">
        <f>SUM(Z32:Z$42)</f>
        <v>253257.00047228858</v>
      </c>
      <c r="AB32" s="106">
        <f t="shared" si="2"/>
        <v>52.568209590842834</v>
      </c>
      <c r="AC32" s="107">
        <f t="shared" si="3"/>
        <v>50.010905855706909</v>
      </c>
      <c r="AD32" s="115">
        <f t="shared" si="16"/>
        <v>95.135265676650718</v>
      </c>
      <c r="AE32" s="107">
        <f t="shared" si="4"/>
        <v>2.5573037351359296</v>
      </c>
      <c r="AF32" s="116">
        <f t="shared" si="17"/>
        <v>4.8647343233492988</v>
      </c>
      <c r="AH32" s="117">
        <f t="shared" si="31"/>
        <v>2.296292819584273E-6</v>
      </c>
      <c r="AI32" s="118">
        <f t="shared" si="18"/>
        <v>0</v>
      </c>
      <c r="AJ32" s="118">
        <f t="shared" si="32"/>
        <v>56278899.66594366</v>
      </c>
      <c r="AK32" s="118">
        <f>SUM(AJ32:AJ$42)/U32/U32</f>
        <v>0.13296758392972513</v>
      </c>
      <c r="AL32" s="118">
        <f t="shared" si="33"/>
        <v>50659801.598578632</v>
      </c>
      <c r="AM32" s="118">
        <f>SUM(AL32:AL$42)/U32/U32</f>
        <v>0.1116753226804668</v>
      </c>
      <c r="AN32" s="118">
        <f t="shared" si="34"/>
        <v>147729.89965420152</v>
      </c>
      <c r="AO32" s="119">
        <f>SUM(AN32:AN$42)/U32/U32</f>
        <v>6.6835464314055721E-3</v>
      </c>
      <c r="AP32" s="106">
        <f t="shared" si="5"/>
        <v>51.853501069538915</v>
      </c>
      <c r="AQ32" s="107">
        <f t="shared" si="6"/>
        <v>53.282918112146753</v>
      </c>
      <c r="AR32" s="107">
        <f t="shared" si="7"/>
        <v>49.355915840814099</v>
      </c>
      <c r="AS32" s="107">
        <f t="shared" si="8"/>
        <v>50.665895870599719</v>
      </c>
      <c r="AT32" s="107">
        <f t="shared" si="9"/>
        <v>2.3970679339837289</v>
      </c>
      <c r="AU32" s="120">
        <f t="shared" si="10"/>
        <v>2.7175395362881303</v>
      </c>
    </row>
    <row r="33" spans="1:47" ht="14.45" customHeight="1" x14ac:dyDescent="0.15">
      <c r="A33" s="155"/>
      <c r="B33" s="99" t="s">
        <v>76</v>
      </c>
      <c r="C33" s="142">
        <v>3895</v>
      </c>
      <c r="D33" s="101">
        <v>5</v>
      </c>
      <c r="E33" s="101">
        <v>1304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1.2836970474967907E-3</v>
      </c>
      <c r="R33" s="109">
        <f t="shared" si="14"/>
        <v>1.2540986024760004E-3</v>
      </c>
      <c r="S33" s="110">
        <f t="shared" si="15"/>
        <v>0</v>
      </c>
      <c r="T33" s="111">
        <f t="shared" si="28"/>
        <v>6.2523532294795851E-3</v>
      </c>
      <c r="U33" s="112">
        <f t="shared" si="29"/>
        <v>98882.636455198328</v>
      </c>
      <c r="V33" s="112">
        <f t="shared" si="30"/>
        <v>492982.90434220183</v>
      </c>
      <c r="W33" s="113">
        <f>SUM(V33:V$42)</f>
        <v>4711166.2116889302</v>
      </c>
      <c r="X33" s="114">
        <f t="shared" si="0"/>
        <v>492982.90434220183</v>
      </c>
      <c r="Y33" s="112">
        <f>SUM(X33:X$42)</f>
        <v>4457909.2112166407</v>
      </c>
      <c r="Z33" s="112">
        <f t="shared" si="1"/>
        <v>0</v>
      </c>
      <c r="AA33" s="113">
        <f>SUM(Z33:Z$42)</f>
        <v>253257.00047228858</v>
      </c>
      <c r="AB33" s="106">
        <f t="shared" si="2"/>
        <v>47.644019016659833</v>
      </c>
      <c r="AC33" s="107">
        <f t="shared" si="3"/>
        <v>45.082831233332122</v>
      </c>
      <c r="AD33" s="115">
        <f t="shared" si="16"/>
        <v>94.624324655667408</v>
      </c>
      <c r="AE33" s="107">
        <f t="shared" si="4"/>
        <v>2.5611877833277035</v>
      </c>
      <c r="AF33" s="116">
        <f t="shared" si="17"/>
        <v>5.3756753443325698</v>
      </c>
      <c r="AH33" s="117">
        <f t="shared" si="31"/>
        <v>7.7695008816518927E-6</v>
      </c>
      <c r="AI33" s="118">
        <f t="shared" si="18"/>
        <v>0</v>
      </c>
      <c r="AJ33" s="118">
        <f t="shared" si="32"/>
        <v>155483512.81986922</v>
      </c>
      <c r="AK33" s="118">
        <f>SUM(AJ33:AJ$42)/U33/U33</f>
        <v>0.1276159968518697</v>
      </c>
      <c r="AL33" s="118">
        <f t="shared" si="33"/>
        <v>138272605.17978656</v>
      </c>
      <c r="AM33" s="118">
        <f>SUM(AL33:AL$42)/U33/U33</f>
        <v>0.10683368945988739</v>
      </c>
      <c r="AN33" s="118">
        <f t="shared" si="34"/>
        <v>504619.24742052419</v>
      </c>
      <c r="AO33" s="119">
        <f>SUM(AN33:AN$42)/U33/U33</f>
        <v>6.6887551265182709E-3</v>
      </c>
      <c r="AP33" s="106">
        <f t="shared" si="5"/>
        <v>46.943840743999118</v>
      </c>
      <c r="AQ33" s="107">
        <f t="shared" si="6"/>
        <v>48.344197289320547</v>
      </c>
      <c r="AR33" s="107">
        <f t="shared" si="7"/>
        <v>44.442196937162223</v>
      </c>
      <c r="AS33" s="107">
        <f t="shared" si="8"/>
        <v>45.723465529502022</v>
      </c>
      <c r="AT33" s="107">
        <f t="shared" si="9"/>
        <v>2.4008895559699668</v>
      </c>
      <c r="AU33" s="120">
        <f t="shared" si="10"/>
        <v>2.7214860106854402</v>
      </c>
    </row>
    <row r="34" spans="1:47" ht="14.45" customHeight="1" x14ac:dyDescent="0.15">
      <c r="A34" s="155"/>
      <c r="B34" s="99" t="s">
        <v>77</v>
      </c>
      <c r="C34" s="142">
        <v>3841</v>
      </c>
      <c r="D34" s="101">
        <v>5</v>
      </c>
      <c r="E34" s="101">
        <v>1296</v>
      </c>
      <c r="F34" s="156">
        <v>1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1.3017443374121322E-3</v>
      </c>
      <c r="R34" s="109">
        <f t="shared" si="14"/>
        <v>1.2988120001668037E-3</v>
      </c>
      <c r="S34" s="110">
        <f t="shared" si="15"/>
        <v>7.716049382716049E-4</v>
      </c>
      <c r="T34" s="111">
        <f t="shared" si="28"/>
        <v>6.4747619032162525E-3</v>
      </c>
      <c r="U34" s="112">
        <f t="shared" si="29"/>
        <v>98264.387283818214</v>
      </c>
      <c r="V34" s="112">
        <f t="shared" si="30"/>
        <v>489861.89775459643</v>
      </c>
      <c r="W34" s="113">
        <f>SUM(V34:V$42)</f>
        <v>4218183.3073467277</v>
      </c>
      <c r="X34" s="114">
        <f t="shared" si="0"/>
        <v>489483.91789521789</v>
      </c>
      <c r="Y34" s="112">
        <f>SUM(X34:X$42)</f>
        <v>3964926.3068744387</v>
      </c>
      <c r="Z34" s="112">
        <f t="shared" si="1"/>
        <v>377.97985937854662</v>
      </c>
      <c r="AA34" s="113">
        <f>SUM(Z34:Z$42)</f>
        <v>253257.00047228858</v>
      </c>
      <c r="AB34" s="106">
        <f t="shared" si="2"/>
        <v>42.926877416569013</v>
      </c>
      <c r="AC34" s="107">
        <f t="shared" si="3"/>
        <v>40.349575430847537</v>
      </c>
      <c r="AD34" s="115">
        <f t="shared" si="16"/>
        <v>93.996064608401525</v>
      </c>
      <c r="AE34" s="107">
        <f t="shared" si="4"/>
        <v>2.5773019857214732</v>
      </c>
      <c r="AF34" s="116">
        <f t="shared" si="17"/>
        <v>6.0039353915984588</v>
      </c>
      <c r="AH34" s="117">
        <f t="shared" si="31"/>
        <v>8.3302206454867514E-6</v>
      </c>
      <c r="AI34" s="118">
        <f t="shared" si="18"/>
        <v>5.9491478710712952E-7</v>
      </c>
      <c r="AJ34" s="118">
        <f t="shared" si="32"/>
        <v>131829105.58325426</v>
      </c>
      <c r="AK34" s="118">
        <f>SUM(AJ34:AJ$42)/U34/U34</f>
        <v>0.11312443633911773</v>
      </c>
      <c r="AL34" s="118">
        <f t="shared" si="33"/>
        <v>115631406.79837574</v>
      </c>
      <c r="AM34" s="118">
        <f>SUM(AL34:AL$42)/U34/U34</f>
        <v>9.3862220408812203E-2</v>
      </c>
      <c r="AN34" s="118">
        <f t="shared" si="34"/>
        <v>683161.67481506732</v>
      </c>
      <c r="AO34" s="119">
        <f>SUM(AN34:AN$42)/U34/U34</f>
        <v>6.7209268123519768E-3</v>
      </c>
      <c r="AP34" s="106">
        <f t="shared" si="5"/>
        <v>42.267651480610517</v>
      </c>
      <c r="AQ34" s="107">
        <f t="shared" si="6"/>
        <v>43.586103352527509</v>
      </c>
      <c r="AR34" s="107">
        <f t="shared" si="7"/>
        <v>39.749091371173598</v>
      </c>
      <c r="AS34" s="107">
        <f t="shared" si="8"/>
        <v>40.950059490521475</v>
      </c>
      <c r="AT34" s="107">
        <f t="shared" si="9"/>
        <v>2.4166187182592656</v>
      </c>
      <c r="AU34" s="120">
        <f t="shared" si="10"/>
        <v>2.7379852531836808</v>
      </c>
    </row>
    <row r="35" spans="1:47" ht="14.45" customHeight="1" x14ac:dyDescent="0.15">
      <c r="A35" s="155"/>
      <c r="B35" s="99" t="s">
        <v>78</v>
      </c>
      <c r="C35" s="142">
        <v>3524</v>
      </c>
      <c r="D35" s="101">
        <v>10</v>
      </c>
      <c r="E35" s="101">
        <v>1180</v>
      </c>
      <c r="F35" s="156">
        <v>1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2.8376844494892167E-3</v>
      </c>
      <c r="R35" s="109">
        <f t="shared" si="14"/>
        <v>2.8967977946483233E-3</v>
      </c>
      <c r="S35" s="110">
        <f t="shared" si="15"/>
        <v>8.4745762711864404E-4</v>
      </c>
      <c r="T35" s="111">
        <f t="shared" si="28"/>
        <v>1.4386496183029967E-2</v>
      </c>
      <c r="U35" s="112">
        <f t="shared" si="29"/>
        <v>97628.148772590052</v>
      </c>
      <c r="V35" s="112">
        <f t="shared" si="30"/>
        <v>484855.03277720523</v>
      </c>
      <c r="W35" s="113">
        <f>SUM(V35:V$42)</f>
        <v>3728321.4095921312</v>
      </c>
      <c r="X35" s="114">
        <f t="shared" si="0"/>
        <v>484444.1386816313</v>
      </c>
      <c r="Y35" s="112">
        <f>SUM(X35:X$42)</f>
        <v>3475442.3889792208</v>
      </c>
      <c r="Z35" s="112">
        <f t="shared" si="1"/>
        <v>410.89409557390275</v>
      </c>
      <c r="AA35" s="113">
        <f>SUM(Z35:Z$42)</f>
        <v>252879.02061291004</v>
      </c>
      <c r="AB35" s="106">
        <f t="shared" si="2"/>
        <v>38.189000369931115</v>
      </c>
      <c r="AC35" s="107">
        <f t="shared" si="3"/>
        <v>35.598773844157755</v>
      </c>
      <c r="AD35" s="115">
        <f t="shared" si="16"/>
        <v>93.217349234904759</v>
      </c>
      <c r="AE35" s="107">
        <f t="shared" si="4"/>
        <v>2.5902265257733537</v>
      </c>
      <c r="AF35" s="116">
        <f t="shared" si="17"/>
        <v>6.782650765095231</v>
      </c>
      <c r="AH35" s="117">
        <f t="shared" si="31"/>
        <v>2.0399368100360623E-5</v>
      </c>
      <c r="AI35" s="118">
        <f t="shared" si="18"/>
        <v>7.1757579888888336E-7</v>
      </c>
      <c r="AJ35" s="118">
        <f t="shared" si="32"/>
        <v>252641189.03133905</v>
      </c>
      <c r="AK35" s="118">
        <f>SUM(AJ35:AJ$42)/U35/U35</f>
        <v>0.100772452601329</v>
      </c>
      <c r="AL35" s="118">
        <f t="shared" si="33"/>
        <v>217344418.84100053</v>
      </c>
      <c r="AM35" s="118">
        <f>SUM(AL35:AL$42)/U35/U35</f>
        <v>8.2957786223017305E-2</v>
      </c>
      <c r="AN35" s="118">
        <f t="shared" si="34"/>
        <v>1509208.717459565</v>
      </c>
      <c r="AO35" s="119">
        <f>SUM(AN35:AN$42)/U35/U35</f>
        <v>6.7371363077664923E-3</v>
      </c>
      <c r="AP35" s="106">
        <f t="shared" si="5"/>
        <v>37.566804698206163</v>
      </c>
      <c r="AQ35" s="107">
        <f t="shared" si="6"/>
        <v>38.811196041656068</v>
      </c>
      <c r="AR35" s="107">
        <f t="shared" si="7"/>
        <v>35.034246934653574</v>
      </c>
      <c r="AS35" s="107">
        <f t="shared" si="8"/>
        <v>36.163300753661936</v>
      </c>
      <c r="AT35" s="107">
        <f t="shared" si="9"/>
        <v>2.429349607478914</v>
      </c>
      <c r="AU35" s="120">
        <f t="shared" si="10"/>
        <v>2.7511034440677933</v>
      </c>
    </row>
    <row r="36" spans="1:47" ht="14.45" customHeight="1" x14ac:dyDescent="0.15">
      <c r="A36" s="155"/>
      <c r="B36" s="99" t="s">
        <v>79</v>
      </c>
      <c r="C36" s="142">
        <v>4140</v>
      </c>
      <c r="D36" s="101">
        <v>16</v>
      </c>
      <c r="E36" s="101">
        <v>1375</v>
      </c>
      <c r="F36" s="156">
        <v>2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3.8647342995169081E-3</v>
      </c>
      <c r="R36" s="109">
        <f t="shared" si="14"/>
        <v>3.835456265424328E-3</v>
      </c>
      <c r="S36" s="110">
        <f t="shared" si="15"/>
        <v>1.4545454545454545E-3</v>
      </c>
      <c r="T36" s="111">
        <f t="shared" si="28"/>
        <v>1.9003702341994666E-2</v>
      </c>
      <c r="U36" s="112">
        <f t="shared" si="29"/>
        <v>96223.621782916904</v>
      </c>
      <c r="V36" s="112">
        <f t="shared" si="30"/>
        <v>476763.37313910748</v>
      </c>
      <c r="W36" s="113">
        <f>SUM(V36:V$42)</f>
        <v>3243466.3768149256</v>
      </c>
      <c r="X36" s="114">
        <f t="shared" si="0"/>
        <v>476069.89914181421</v>
      </c>
      <c r="Y36" s="112">
        <f>SUM(X36:X$42)</f>
        <v>2990998.2502975897</v>
      </c>
      <c r="Z36" s="112">
        <f t="shared" si="1"/>
        <v>693.47399729324718</v>
      </c>
      <c r="AA36" s="113">
        <f>SUM(Z36:Z$42)</f>
        <v>252468.12651733612</v>
      </c>
      <c r="AB36" s="106">
        <f t="shared" si="2"/>
        <v>33.70758984869925</v>
      </c>
      <c r="AC36" s="107">
        <f t="shared" si="3"/>
        <v>31.083825311058888</v>
      </c>
      <c r="AD36" s="115">
        <f t="shared" si="16"/>
        <v>92.216101627504486</v>
      </c>
      <c r="AE36" s="107">
        <f t="shared" si="4"/>
        <v>2.6237645376403629</v>
      </c>
      <c r="AF36" s="116">
        <f t="shared" si="17"/>
        <v>7.7838983724955106</v>
      </c>
      <c r="AH36" s="117">
        <f t="shared" si="31"/>
        <v>2.2142355767836526E-5</v>
      </c>
      <c r="AI36" s="118">
        <f t="shared" si="18"/>
        <v>1.0563125469571749E-6</v>
      </c>
      <c r="AJ36" s="118">
        <f t="shared" si="32"/>
        <v>205905131.63588396</v>
      </c>
      <c r="AK36" s="118">
        <f>SUM(AJ36:AJ$42)/U36/U36</f>
        <v>7.6449715336758664E-2</v>
      </c>
      <c r="AL36" s="118">
        <f t="shared" si="33"/>
        <v>172903209.00658688</v>
      </c>
      <c r="AM36" s="118">
        <f>SUM(AL36:AL$42)/U36/U36</f>
        <v>6.1923354201090672E-2</v>
      </c>
      <c r="AN36" s="118">
        <f t="shared" si="34"/>
        <v>1702416.5287139213</v>
      </c>
      <c r="AO36" s="119">
        <f>SUM(AN36:AN$42)/U36/U36</f>
        <v>6.77224940775383E-3</v>
      </c>
      <c r="AP36" s="106">
        <f t="shared" si="5"/>
        <v>33.165658832390264</v>
      </c>
      <c r="AQ36" s="107">
        <f t="shared" si="6"/>
        <v>34.249520865008236</v>
      </c>
      <c r="AR36" s="107">
        <f t="shared" si="7"/>
        <v>30.596091000702408</v>
      </c>
      <c r="AS36" s="107">
        <f t="shared" si="8"/>
        <v>31.571559621415368</v>
      </c>
      <c r="AT36" s="107">
        <f t="shared" si="9"/>
        <v>2.4624689291296935</v>
      </c>
      <c r="AU36" s="120">
        <f t="shared" si="10"/>
        <v>2.7850601461510323</v>
      </c>
    </row>
    <row r="37" spans="1:47" ht="14.45" customHeight="1" x14ac:dyDescent="0.15">
      <c r="A37" s="155"/>
      <c r="B37" s="99" t="s">
        <v>80</v>
      </c>
      <c r="C37" s="142">
        <v>5003</v>
      </c>
      <c r="D37" s="101">
        <v>17</v>
      </c>
      <c r="E37" s="101">
        <v>1650</v>
      </c>
      <c r="F37" s="156">
        <v>6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3.3979612232660403E-3</v>
      </c>
      <c r="R37" s="109">
        <f t="shared" si="14"/>
        <v>3.3880681375756043E-3</v>
      </c>
      <c r="S37" s="110">
        <f t="shared" si="15"/>
        <v>3.6363636363636364E-3</v>
      </c>
      <c r="T37" s="111">
        <f t="shared" si="28"/>
        <v>1.6807068680915804E-2</v>
      </c>
      <c r="U37" s="112">
        <f t="shared" si="29"/>
        <v>94395.016716285681</v>
      </c>
      <c r="V37" s="112">
        <f t="shared" si="30"/>
        <v>468261.9902154805</v>
      </c>
      <c r="W37" s="113">
        <f>SUM(V37:V$42)</f>
        <v>2766703.0036758184</v>
      </c>
      <c r="X37" s="114">
        <f t="shared" si="0"/>
        <v>466559.21934196964</v>
      </c>
      <c r="Y37" s="112">
        <f>SUM(X37:X$42)</f>
        <v>2514928.3511557756</v>
      </c>
      <c r="Z37" s="112">
        <f t="shared" si="1"/>
        <v>1702.7708735108381</v>
      </c>
      <c r="AA37" s="113">
        <f>SUM(Z37:Z$42)</f>
        <v>251774.6525200429</v>
      </c>
      <c r="AB37" s="106">
        <f t="shared" si="2"/>
        <v>29.309841768357753</v>
      </c>
      <c r="AC37" s="107">
        <f t="shared" si="3"/>
        <v>26.642596597176965</v>
      </c>
      <c r="AD37" s="115">
        <f t="shared" si="16"/>
        <v>90.899830875032947</v>
      </c>
      <c r="AE37" s="107">
        <f t="shared" si="4"/>
        <v>2.6672451711807899</v>
      </c>
      <c r="AF37" s="116">
        <f t="shared" si="17"/>
        <v>9.1001691249670547</v>
      </c>
      <c r="AH37" s="117">
        <f t="shared" si="31"/>
        <v>1.6337055172521394E-5</v>
      </c>
      <c r="AI37" s="118">
        <f t="shared" si="18"/>
        <v>2.1958427247683446E-6</v>
      </c>
      <c r="AJ37" s="118">
        <f t="shared" si="32"/>
        <v>106954128.86197364</v>
      </c>
      <c r="AK37" s="118">
        <f>SUM(AJ37:AJ$42)/U37/U37</f>
        <v>5.6331992409492403E-2</v>
      </c>
      <c r="AL37" s="118">
        <f t="shared" si="33"/>
        <v>87168171.059193388</v>
      </c>
      <c r="AM37" s="118">
        <f>SUM(AL37:AL$42)/U37/U37</f>
        <v>4.4941120574928287E-2</v>
      </c>
      <c r="AN37" s="118">
        <f t="shared" si="34"/>
        <v>1545048.5937285156</v>
      </c>
      <c r="AO37" s="119">
        <f>SUM(AN37:AN$42)/U37/U37</f>
        <v>6.8461135834632161E-3</v>
      </c>
      <c r="AP37" s="106">
        <f t="shared" si="5"/>
        <v>28.844648279537985</v>
      </c>
      <c r="AQ37" s="107">
        <f t="shared" si="6"/>
        <v>29.775035257177521</v>
      </c>
      <c r="AR37" s="107">
        <f t="shared" si="7"/>
        <v>26.227089907940023</v>
      </c>
      <c r="AS37" s="107">
        <f t="shared" si="8"/>
        <v>27.058103286413907</v>
      </c>
      <c r="AT37" s="107">
        <f t="shared" si="9"/>
        <v>2.5050723314626908</v>
      </c>
      <c r="AU37" s="120">
        <f t="shared" si="10"/>
        <v>2.8294180108988889</v>
      </c>
    </row>
    <row r="38" spans="1:47" ht="14.45" customHeight="1" x14ac:dyDescent="0.15">
      <c r="A38" s="155"/>
      <c r="B38" s="99" t="s">
        <v>81</v>
      </c>
      <c r="C38" s="142">
        <v>5693</v>
      </c>
      <c r="D38" s="101">
        <v>37</v>
      </c>
      <c r="E38" s="101">
        <v>1905</v>
      </c>
      <c r="F38" s="156">
        <v>14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6.49920955559459E-3</v>
      </c>
      <c r="R38" s="109">
        <f t="shared" si="14"/>
        <v>6.35136499632358E-3</v>
      </c>
      <c r="S38" s="110">
        <f t="shared" si="15"/>
        <v>7.3490813648293962E-3</v>
      </c>
      <c r="T38" s="111">
        <f t="shared" si="28"/>
        <v>3.1296989847911641E-2</v>
      </c>
      <c r="U38" s="112">
        <f t="shared" si="29"/>
        <v>92808.513187198871</v>
      </c>
      <c r="V38" s="112">
        <f t="shared" si="30"/>
        <v>457323.28353052441</v>
      </c>
      <c r="W38" s="113">
        <f>SUM(V38:V$42)</f>
        <v>2298441.0134603377</v>
      </c>
      <c r="X38" s="114">
        <f t="shared" si="0"/>
        <v>453962.37750982767</v>
      </c>
      <c r="Y38" s="112">
        <f>SUM(X38:X$42)</f>
        <v>2048369.1318138056</v>
      </c>
      <c r="Z38" s="112">
        <f t="shared" si="1"/>
        <v>3360.9060206967674</v>
      </c>
      <c r="AA38" s="113">
        <f>SUM(Z38:Z$42)</f>
        <v>250071.88164653204</v>
      </c>
      <c r="AB38" s="106">
        <f t="shared" si="2"/>
        <v>24.765411431861651</v>
      </c>
      <c r="AC38" s="107">
        <f t="shared" si="3"/>
        <v>22.070918512423042</v>
      </c>
      <c r="AD38" s="115">
        <f t="shared" si="16"/>
        <v>89.119934765258762</v>
      </c>
      <c r="AE38" s="107">
        <f t="shared" si="4"/>
        <v>2.6944929194386082</v>
      </c>
      <c r="AF38" s="116">
        <f t="shared" si="17"/>
        <v>10.880065234741224</v>
      </c>
      <c r="AH38" s="117">
        <f t="shared" si="31"/>
        <v>2.5644489803707583E-5</v>
      </c>
      <c r="AI38" s="118">
        <f t="shared" si="18"/>
        <v>3.8294343138700854E-6</v>
      </c>
      <c r="AJ38" s="118">
        <f t="shared" si="32"/>
        <v>114745577.88402794</v>
      </c>
      <c r="AK38" s="118">
        <f>SUM(AJ38:AJ$42)/U38/U38</f>
        <v>4.5857224110325057E-2</v>
      </c>
      <c r="AL38" s="118">
        <f t="shared" si="33"/>
        <v>89428592.298126414</v>
      </c>
      <c r="AM38" s="118">
        <f>SUM(AL38:AL$42)/U38/U38</f>
        <v>3.637069217061141E-2</v>
      </c>
      <c r="AN38" s="118">
        <f t="shared" si="34"/>
        <v>2484952.3882218166</v>
      </c>
      <c r="AO38" s="119">
        <f>SUM(AN38:AN$42)/U38/U38</f>
        <v>6.9027973054023766E-3</v>
      </c>
      <c r="AP38" s="106">
        <f t="shared" si="5"/>
        <v>24.345691153411558</v>
      </c>
      <c r="AQ38" s="107">
        <f t="shared" si="6"/>
        <v>25.185131710311744</v>
      </c>
      <c r="AR38" s="107">
        <f t="shared" si="7"/>
        <v>21.697124918252914</v>
      </c>
      <c r="AS38" s="107">
        <f t="shared" si="8"/>
        <v>22.444712106593169</v>
      </c>
      <c r="AT38" s="107">
        <f t="shared" si="9"/>
        <v>2.5316500929818258</v>
      </c>
      <c r="AU38" s="120">
        <f t="shared" si="10"/>
        <v>2.8573357458953907</v>
      </c>
    </row>
    <row r="39" spans="1:47" ht="14.45" customHeight="1" x14ac:dyDescent="0.15">
      <c r="A39" s="155"/>
      <c r="B39" s="99" t="s">
        <v>82</v>
      </c>
      <c r="C39" s="142">
        <v>6101</v>
      </c>
      <c r="D39" s="101">
        <v>51</v>
      </c>
      <c r="E39" s="101">
        <v>2100</v>
      </c>
      <c r="F39" s="156">
        <v>40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8.3592853630552362E-3</v>
      </c>
      <c r="R39" s="109">
        <f t="shared" si="14"/>
        <v>8.4491586158948681E-3</v>
      </c>
      <c r="S39" s="110">
        <f t="shared" si="15"/>
        <v>1.9047619047619049E-2</v>
      </c>
      <c r="T39" s="111">
        <f t="shared" si="28"/>
        <v>4.1440459731628417E-2</v>
      </c>
      <c r="U39" s="112">
        <f t="shared" si="29"/>
        <v>89903.886092179338</v>
      </c>
      <c r="V39" s="112">
        <f t="shared" si="30"/>
        <v>440950.22246487602</v>
      </c>
      <c r="W39" s="113">
        <f>SUM(V39:V$42)</f>
        <v>1841117.7299298134</v>
      </c>
      <c r="X39" s="114">
        <f t="shared" si="0"/>
        <v>432551.17060840217</v>
      </c>
      <c r="Y39" s="112">
        <f>SUM(X39:X$42)</f>
        <v>1594406.7543039781</v>
      </c>
      <c r="Z39" s="112">
        <f t="shared" si="1"/>
        <v>8399.0518564738304</v>
      </c>
      <c r="AA39" s="113">
        <f>SUM(Z39:Z$42)</f>
        <v>246710.9756258353</v>
      </c>
      <c r="AB39" s="106">
        <f t="shared" si="2"/>
        <v>20.478733567112965</v>
      </c>
      <c r="AC39" s="107">
        <f t="shared" si="3"/>
        <v>17.734569923587252</v>
      </c>
      <c r="AD39" s="115">
        <f t="shared" si="16"/>
        <v>86.599934832236897</v>
      </c>
      <c r="AE39" s="107">
        <f t="shared" si="4"/>
        <v>2.7441636435257104</v>
      </c>
      <c r="AF39" s="116">
        <f t="shared" si="17"/>
        <v>13.400065167763081</v>
      </c>
      <c r="AH39" s="117">
        <f t="shared" si="31"/>
        <v>3.2277363064774015E-5</v>
      </c>
      <c r="AI39" s="118">
        <f t="shared" si="18"/>
        <v>8.8975272648742038E-6</v>
      </c>
      <c r="AJ39" s="118">
        <f t="shared" si="32"/>
        <v>89747213.275402844</v>
      </c>
      <c r="AK39" s="118">
        <f>SUM(AJ39:AJ$42)/U39/U39</f>
        <v>3.4671787407198361E-2</v>
      </c>
      <c r="AL39" s="118">
        <f t="shared" si="33"/>
        <v>66350142.091839492</v>
      </c>
      <c r="AM39" s="118">
        <f>SUM(AL39:AL$42)/U39/U39</f>
        <v>2.7694609168387938E-2</v>
      </c>
      <c r="AN39" s="118">
        <f t="shared" si="34"/>
        <v>3788762.9405007083</v>
      </c>
      <c r="AO39" s="119">
        <f>SUM(AN39:AN$42)/U39/U39</f>
        <v>7.048595053726979E-3</v>
      </c>
      <c r="AP39" s="106">
        <f t="shared" si="5"/>
        <v>20.11377447556503</v>
      </c>
      <c r="AQ39" s="107">
        <f t="shared" si="6"/>
        <v>20.843692658660899</v>
      </c>
      <c r="AR39" s="107">
        <f t="shared" si="7"/>
        <v>17.408392654941384</v>
      </c>
      <c r="AS39" s="107">
        <f t="shared" si="8"/>
        <v>18.060747192233119</v>
      </c>
      <c r="AT39" s="107">
        <f t="shared" si="9"/>
        <v>2.5796100572433156</v>
      </c>
      <c r="AU39" s="120">
        <f t="shared" si="10"/>
        <v>2.9087172298081052</v>
      </c>
    </row>
    <row r="40" spans="1:47" ht="14.45" customHeight="1" x14ac:dyDescent="0.15">
      <c r="A40" s="155"/>
      <c r="B40" s="99" t="s">
        <v>83</v>
      </c>
      <c r="C40" s="142">
        <v>4272</v>
      </c>
      <c r="D40" s="101">
        <v>62</v>
      </c>
      <c r="E40" s="101">
        <v>1331</v>
      </c>
      <c r="F40" s="156">
        <v>52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1.451310861423221E-2</v>
      </c>
      <c r="R40" s="109">
        <f t="shared" si="14"/>
        <v>1.4141726872601798E-2</v>
      </c>
      <c r="S40" s="110">
        <f t="shared" si="15"/>
        <v>3.9068369646882047E-2</v>
      </c>
      <c r="T40" s="111">
        <f t="shared" si="28"/>
        <v>6.8501401890177657E-2</v>
      </c>
      <c r="U40" s="112">
        <f t="shared" si="29"/>
        <v>86178.227720859475</v>
      </c>
      <c r="V40" s="112">
        <f t="shared" si="30"/>
        <v>417440.4911416414</v>
      </c>
      <c r="W40" s="113">
        <f>SUM(V40:V$42)</f>
        <v>1400167.5074649374</v>
      </c>
      <c r="X40" s="114">
        <f t="shared" si="0"/>
        <v>401131.77172814374</v>
      </c>
      <c r="Y40" s="112">
        <f>SUM(X40:X$42)</f>
        <v>1161855.5836955758</v>
      </c>
      <c r="Z40" s="112">
        <f t="shared" si="1"/>
        <v>16308.719413497636</v>
      </c>
      <c r="AA40" s="113">
        <f>SUM(Z40:Z$42)</f>
        <v>238311.92376936146</v>
      </c>
      <c r="AB40" s="106">
        <f t="shared" si="2"/>
        <v>16.247346278693851</v>
      </c>
      <c r="AC40" s="107">
        <f t="shared" si="3"/>
        <v>13.482008326499249</v>
      </c>
      <c r="AD40" s="115">
        <f t="shared" si="16"/>
        <v>82.979756172114335</v>
      </c>
      <c r="AE40" s="107">
        <f t="shared" si="4"/>
        <v>2.7653379521946002</v>
      </c>
      <c r="AF40" s="116">
        <f t="shared" si="17"/>
        <v>17.020243827885658</v>
      </c>
      <c r="AH40" s="117">
        <f t="shared" si="31"/>
        <v>7.0500051636422683E-5</v>
      </c>
      <c r="AI40" s="118">
        <f t="shared" si="18"/>
        <v>2.8205884402717231E-5</v>
      </c>
      <c r="AJ40" s="118">
        <f t="shared" si="32"/>
        <v>110394661.37302583</v>
      </c>
      <c r="AK40" s="118">
        <f>SUM(AJ40:AJ$42)/U40/U40</f>
        <v>2.5650030404729973E-2</v>
      </c>
      <c r="AL40" s="118">
        <f t="shared" si="33"/>
        <v>76171639.029695526</v>
      </c>
      <c r="AM40" s="118">
        <f>SUM(AL40:AL$42)/U40/U40</f>
        <v>2.120694176958645E-2</v>
      </c>
      <c r="AN40" s="118">
        <f t="shared" si="34"/>
        <v>9181454.8445194922</v>
      </c>
      <c r="AO40" s="119">
        <f>SUM(AN40:AN$42)/U40/U40</f>
        <v>7.1610636539624177E-3</v>
      </c>
      <c r="AP40" s="106">
        <f t="shared" si="5"/>
        <v>15.933439992036812</v>
      </c>
      <c r="AQ40" s="107">
        <f t="shared" si="6"/>
        <v>16.561252565350888</v>
      </c>
      <c r="AR40" s="107">
        <f t="shared" si="7"/>
        <v>13.1965812999197</v>
      </c>
      <c r="AS40" s="107">
        <f t="shared" si="8"/>
        <v>13.767435353078799</v>
      </c>
      <c r="AT40" s="107">
        <f t="shared" si="9"/>
        <v>2.5994767387266466</v>
      </c>
      <c r="AU40" s="120">
        <f t="shared" si="10"/>
        <v>2.9311991656625538</v>
      </c>
    </row>
    <row r="41" spans="1:47" ht="14.45" customHeight="1" x14ac:dyDescent="0.15">
      <c r="A41" s="155"/>
      <c r="B41" s="99" t="s">
        <v>84</v>
      </c>
      <c r="C41" s="142">
        <v>4648</v>
      </c>
      <c r="D41" s="101">
        <v>114</v>
      </c>
      <c r="E41" s="101">
        <v>1587</v>
      </c>
      <c r="F41" s="156">
        <v>132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2.4526678141135974E-2</v>
      </c>
      <c r="R41" s="109">
        <f t="shared" si="14"/>
        <v>2.4852502692825847E-2</v>
      </c>
      <c r="S41" s="110">
        <f t="shared" si="15"/>
        <v>8.3175803402646506E-2</v>
      </c>
      <c r="T41" s="111">
        <f>5*R41/(1+5*(1-O41)*R41)</f>
        <v>0.11764751586957399</v>
      </c>
      <c r="U41" s="112">
        <f t="shared" si="29"/>
        <v>80274.898309569631</v>
      </c>
      <c r="V41" s="112">
        <f>5*U41*((1-T41)+O41*T41)</f>
        <v>380007.69940685952</v>
      </c>
      <c r="W41" s="113">
        <f>SUM(V41:V$42)</f>
        <v>982727.01632329589</v>
      </c>
      <c r="X41" s="114">
        <f t="shared" si="0"/>
        <v>348400.25370950258</v>
      </c>
      <c r="Y41" s="112">
        <f>SUM(X41:X$42)</f>
        <v>760723.81196743215</v>
      </c>
      <c r="Z41" s="112">
        <f t="shared" si="1"/>
        <v>31607.445697356936</v>
      </c>
      <c r="AA41" s="113">
        <f>SUM(Z41:Z$42)</f>
        <v>222003.20435586383</v>
      </c>
      <c r="AB41" s="106">
        <f t="shared" si="2"/>
        <v>12.242021316969319</v>
      </c>
      <c r="AC41" s="107">
        <f t="shared" si="3"/>
        <v>9.4764842807249714</v>
      </c>
      <c r="AD41" s="115">
        <f t="shared" si="16"/>
        <v>77.409473773657865</v>
      </c>
      <c r="AE41" s="107">
        <f t="shared" si="4"/>
        <v>2.7655370362443508</v>
      </c>
      <c r="AF41" s="116">
        <f t="shared" si="17"/>
        <v>22.590526226342149</v>
      </c>
      <c r="AH41" s="117">
        <f>IF(D41=0,0,T41*T41*(1-T41)/D41)</f>
        <v>1.0712794753000185E-4</v>
      </c>
      <c r="AI41" s="118">
        <f t="shared" si="18"/>
        <v>4.8051410920586516E-5</v>
      </c>
      <c r="AJ41" s="118">
        <f>U41*U41*((1-O41)*5+AB42)^2*AH41</f>
        <v>80100084.267613158</v>
      </c>
      <c r="AK41" s="118">
        <f>SUM(AJ41:AJ$42)/U41/U41</f>
        <v>1.2430066291424298E-2</v>
      </c>
      <c r="AL41" s="118">
        <f>U41*U41*((1-O41)*5*(1-S41)+AC42)^2*AH41+V41*V41*AI41</f>
        <v>49973978.346691601</v>
      </c>
      <c r="AM41" s="118">
        <f>SUM(AL41:AL$42)/U41/U41</f>
        <v>1.2620256042522945E-2</v>
      </c>
      <c r="AN41" s="118">
        <f>U41*U41*((1-O41)*5*S41+AE42)^2*AH41+V41*V41*AI41</f>
        <v>12649823.066530628</v>
      </c>
      <c r="AO41" s="119">
        <f>SUM(AN41:AN$42)/U41/U41</f>
        <v>6.8282306202550602E-3</v>
      </c>
      <c r="AP41" s="106">
        <f t="shared" si="5"/>
        <v>12.023500510945876</v>
      </c>
      <c r="AQ41" s="107">
        <f t="shared" si="6"/>
        <v>12.460542122992763</v>
      </c>
      <c r="AR41" s="107">
        <f t="shared" si="7"/>
        <v>9.2562980513350386</v>
      </c>
      <c r="AS41" s="107">
        <f t="shared" si="8"/>
        <v>9.6966705101149042</v>
      </c>
      <c r="AT41" s="107">
        <f t="shared" si="9"/>
        <v>2.6035761435857467</v>
      </c>
      <c r="AU41" s="120">
        <f t="shared" si="10"/>
        <v>2.9274979289029548</v>
      </c>
    </row>
    <row r="42" spans="1:47" ht="14.45" customHeight="1" thickBot="1" x14ac:dyDescent="0.2">
      <c r="A42" s="157"/>
      <c r="B42" s="158" t="s">
        <v>85</v>
      </c>
      <c r="C42" s="159">
        <v>7580</v>
      </c>
      <c r="D42" s="160">
        <v>784</v>
      </c>
      <c r="E42" s="160">
        <v>2504</v>
      </c>
      <c r="F42" s="161">
        <v>791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0.10343007915567283</v>
      </c>
      <c r="R42" s="168">
        <f t="shared" si="14"/>
        <v>0.11751864250700028</v>
      </c>
      <c r="S42" s="169">
        <f t="shared" si="15"/>
        <v>0.31589456869009586</v>
      </c>
      <c r="T42" s="165">
        <v>1</v>
      </c>
      <c r="U42" s="170">
        <f>U41*(1-T41)</f>
        <v>70830.755936766102</v>
      </c>
      <c r="V42" s="170">
        <f>U42/R42</f>
        <v>602719.31691643642</v>
      </c>
      <c r="W42" s="171">
        <f>SUM(V42:V$42)</f>
        <v>602719.31691643642</v>
      </c>
      <c r="X42" s="165">
        <f t="shared" si="0"/>
        <v>412323.55825792957</v>
      </c>
      <c r="Y42" s="170">
        <f>SUM(X42:X$42)</f>
        <v>412323.55825792957</v>
      </c>
      <c r="Z42" s="170">
        <f t="shared" si="1"/>
        <v>190395.75865850688</v>
      </c>
      <c r="AA42" s="171">
        <f>SUM(Z42:Z$42)</f>
        <v>190395.75865850688</v>
      </c>
      <c r="AB42" s="172">
        <f t="shared" si="2"/>
        <v>8.5092882173177973</v>
      </c>
      <c r="AC42" s="166">
        <f t="shared" si="3"/>
        <v>5.8212502860484774</v>
      </c>
      <c r="AD42" s="173">
        <f t="shared" si="16"/>
        <v>68.410543130990419</v>
      </c>
      <c r="AE42" s="166">
        <f t="shared" si="4"/>
        <v>2.6880379312693203</v>
      </c>
      <c r="AF42" s="174">
        <f t="shared" si="17"/>
        <v>31.589456869009584</v>
      </c>
      <c r="AH42" s="175">
        <f>0</f>
        <v>0</v>
      </c>
      <c r="AI42" s="176">
        <f t="shared" si="18"/>
        <v>8.6303989681387451E-5</v>
      </c>
      <c r="AJ42" s="176">
        <v>0</v>
      </c>
      <c r="AK42" s="176">
        <f>(1-R42)/R42/R42/D42</f>
        <v>8.1503441005185848E-2</v>
      </c>
      <c r="AL42" s="176">
        <f>V42*V42*AI42</f>
        <v>31351699.954989437</v>
      </c>
      <c r="AM42" s="176">
        <f>(1-S42)*(1-S42)*(1-R42)/R42/R42/D42+AI42/R42/R42</f>
        <v>4.4392728118401642E-2</v>
      </c>
      <c r="AN42" s="176">
        <f>V42*V42*AI42</f>
        <v>31351699.954989437</v>
      </c>
      <c r="AO42" s="177">
        <f>S42*S42*(1-R42)/R42/R42/D42+AI42/R42/R42</f>
        <v>1.4382275799399501E-2</v>
      </c>
      <c r="AP42" s="172">
        <f t="shared" si="5"/>
        <v>7.9497315901874215</v>
      </c>
      <c r="AQ42" s="166">
        <f t="shared" si="6"/>
        <v>9.0688448444481722</v>
      </c>
      <c r="AR42" s="166">
        <f t="shared" si="7"/>
        <v>5.4082864809279174</v>
      </c>
      <c r="AS42" s="166">
        <f t="shared" si="8"/>
        <v>6.2342140911690374</v>
      </c>
      <c r="AT42" s="166">
        <f t="shared" si="9"/>
        <v>2.4529827234755488</v>
      </c>
      <c r="AU42" s="178">
        <f t="shared" si="10"/>
        <v>2.9230931390630919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80.928100756742623</v>
      </c>
      <c r="D47" s="194">
        <f t="shared" ref="D47:E82" si="35">AP7</f>
        <v>79.925802976764075</v>
      </c>
      <c r="E47" s="195">
        <f t="shared" si="35"/>
        <v>81.930398536721171</v>
      </c>
      <c r="F47" s="196">
        <f>AC7</f>
        <v>79.769475585355551</v>
      </c>
      <c r="G47" s="194">
        <f t="shared" ref="G47:H82" si="36">AR7</f>
        <v>78.806337562817916</v>
      </c>
      <c r="H47" s="194">
        <f t="shared" si="36"/>
        <v>80.732613607893185</v>
      </c>
      <c r="I47" s="197">
        <f t="shared" ref="I47:J82" si="37">AD7</f>
        <v>98.568327737148167</v>
      </c>
      <c r="J47" s="196">
        <f t="shared" si="37"/>
        <v>1.1586251713870743</v>
      </c>
      <c r="K47" s="194">
        <f t="shared" ref="K47:L82" si="38">AT7</f>
        <v>1.0406205957991443</v>
      </c>
      <c r="L47" s="194">
        <f t="shared" si="38"/>
        <v>1.2766297469750043</v>
      </c>
      <c r="M47" s="198">
        <f>AF7</f>
        <v>1.4316722628518403</v>
      </c>
    </row>
    <row r="48" spans="1:47" ht="14.45" customHeight="1" x14ac:dyDescent="0.25">
      <c r="A48" s="75"/>
      <c r="B48" s="99">
        <v>5</v>
      </c>
      <c r="C48" s="199">
        <f>AB8</f>
        <v>75.928100756742623</v>
      </c>
      <c r="D48" s="199">
        <f t="shared" si="35"/>
        <v>74.925802976764075</v>
      </c>
      <c r="E48" s="200">
        <f t="shared" si="35"/>
        <v>76.930398536721171</v>
      </c>
      <c r="F48" s="201">
        <f>AC8</f>
        <v>74.769475585355551</v>
      </c>
      <c r="G48" s="199">
        <f t="shared" si="36"/>
        <v>73.806337562817916</v>
      </c>
      <c r="H48" s="199">
        <f t="shared" si="36"/>
        <v>75.732613607893185</v>
      </c>
      <c r="I48" s="202">
        <f t="shared" si="37"/>
        <v>98.474049581328188</v>
      </c>
      <c r="J48" s="201">
        <f t="shared" si="37"/>
        <v>1.1586251713870743</v>
      </c>
      <c r="K48" s="199">
        <f t="shared" si="38"/>
        <v>1.0406205957991443</v>
      </c>
      <c r="L48" s="199">
        <f t="shared" si="38"/>
        <v>1.2766297469750043</v>
      </c>
      <c r="M48" s="203">
        <f>AF8</f>
        <v>1.5259504186718187</v>
      </c>
    </row>
    <row r="49" spans="1:13" ht="14.45" customHeight="1" x14ac:dyDescent="0.25">
      <c r="A49" s="75"/>
      <c r="B49" s="99">
        <v>10</v>
      </c>
      <c r="C49" s="199">
        <f t="shared" ref="C49:C62" si="39">AB9</f>
        <v>70.928100756742595</v>
      </c>
      <c r="D49" s="199">
        <f t="shared" si="35"/>
        <v>69.925802976764047</v>
      </c>
      <c r="E49" s="200">
        <f t="shared" si="35"/>
        <v>71.930398536721142</v>
      </c>
      <c r="F49" s="201">
        <f t="shared" ref="F49:F62" si="40">AC9</f>
        <v>69.769475585355551</v>
      </c>
      <c r="G49" s="199">
        <f t="shared" si="36"/>
        <v>68.806337562817916</v>
      </c>
      <c r="H49" s="199">
        <f t="shared" si="36"/>
        <v>70.732613607893185</v>
      </c>
      <c r="I49" s="202">
        <f t="shared" si="37"/>
        <v>98.366479351589149</v>
      </c>
      <c r="J49" s="201">
        <f t="shared" si="37"/>
        <v>1.1586251713870743</v>
      </c>
      <c r="K49" s="199">
        <f t="shared" si="38"/>
        <v>1.0406205957991443</v>
      </c>
      <c r="L49" s="199">
        <f t="shared" si="38"/>
        <v>1.2766297469750043</v>
      </c>
      <c r="M49" s="203">
        <f t="shared" ref="M49:M62" si="41">AF9</f>
        <v>1.6335206484108946</v>
      </c>
    </row>
    <row r="50" spans="1:13" ht="14.45" customHeight="1" x14ac:dyDescent="0.25">
      <c r="A50" s="75"/>
      <c r="B50" s="99">
        <v>15</v>
      </c>
      <c r="C50" s="199">
        <f t="shared" si="39"/>
        <v>65.928100756742623</v>
      </c>
      <c r="D50" s="199">
        <f t="shared" si="35"/>
        <v>64.925802976764075</v>
      </c>
      <c r="E50" s="200">
        <f t="shared" si="35"/>
        <v>66.930398536721171</v>
      </c>
      <c r="F50" s="201">
        <f t="shared" si="40"/>
        <v>64.769475585355551</v>
      </c>
      <c r="G50" s="199">
        <f t="shared" si="36"/>
        <v>63.806337562817916</v>
      </c>
      <c r="H50" s="199">
        <f t="shared" si="36"/>
        <v>65.732613607893185</v>
      </c>
      <c r="I50" s="202">
        <f t="shared" si="37"/>
        <v>98.242592827507508</v>
      </c>
      <c r="J50" s="201">
        <f t="shared" si="37"/>
        <v>1.1586251713870743</v>
      </c>
      <c r="K50" s="199">
        <f t="shared" si="38"/>
        <v>1.0406205957991443</v>
      </c>
      <c r="L50" s="199">
        <f t="shared" si="38"/>
        <v>1.2766297469750043</v>
      </c>
      <c r="M50" s="203">
        <f t="shared" si="41"/>
        <v>1.757407172492496</v>
      </c>
    </row>
    <row r="51" spans="1:13" ht="14.45" customHeight="1" x14ac:dyDescent="0.25">
      <c r="A51" s="75"/>
      <c r="B51" s="99">
        <v>20</v>
      </c>
      <c r="C51" s="199">
        <f t="shared" si="39"/>
        <v>61.03414729219093</v>
      </c>
      <c r="D51" s="199">
        <f t="shared" si="35"/>
        <v>60.051951238022291</v>
      </c>
      <c r="E51" s="200">
        <f t="shared" si="35"/>
        <v>62.016343346359569</v>
      </c>
      <c r="F51" s="201">
        <f t="shared" si="40"/>
        <v>59.873572889107066</v>
      </c>
      <c r="G51" s="199">
        <f t="shared" si="36"/>
        <v>58.930673026139949</v>
      </c>
      <c r="H51" s="199">
        <f t="shared" si="36"/>
        <v>60.816472752074183</v>
      </c>
      <c r="I51" s="202">
        <f t="shared" si="37"/>
        <v>98.098483464464891</v>
      </c>
      <c r="J51" s="201">
        <f t="shared" si="37"/>
        <v>1.1605744030838623</v>
      </c>
      <c r="K51" s="199">
        <f t="shared" si="38"/>
        <v>1.0424331625901544</v>
      </c>
      <c r="L51" s="199">
        <f t="shared" si="38"/>
        <v>1.2787156435775702</v>
      </c>
      <c r="M51" s="203">
        <f t="shared" si="41"/>
        <v>1.9015165355351056</v>
      </c>
    </row>
    <row r="52" spans="1:13" ht="14.45" customHeight="1" x14ac:dyDescent="0.25">
      <c r="A52" s="75"/>
      <c r="B52" s="99">
        <v>25</v>
      </c>
      <c r="C52" s="199">
        <f t="shared" si="39"/>
        <v>56.219594326448508</v>
      </c>
      <c r="D52" s="199">
        <f t="shared" si="35"/>
        <v>55.304003996143642</v>
      </c>
      <c r="E52" s="200">
        <f t="shared" si="35"/>
        <v>57.135184656753374</v>
      </c>
      <c r="F52" s="201">
        <f t="shared" si="40"/>
        <v>55.055338098466009</v>
      </c>
      <c r="G52" s="199">
        <f t="shared" si="36"/>
        <v>54.179332197873833</v>
      </c>
      <c r="H52" s="199">
        <f t="shared" si="36"/>
        <v>55.931343999058186</v>
      </c>
      <c r="I52" s="202">
        <f t="shared" si="37"/>
        <v>97.929091730505817</v>
      </c>
      <c r="J52" s="201">
        <f t="shared" si="37"/>
        <v>1.1642562279825017</v>
      </c>
      <c r="K52" s="199">
        <f t="shared" si="38"/>
        <v>1.045960797240415</v>
      </c>
      <c r="L52" s="199">
        <f t="shared" si="38"/>
        <v>1.2825516587245884</v>
      </c>
      <c r="M52" s="203">
        <f t="shared" si="41"/>
        <v>2.0709082694941778</v>
      </c>
    </row>
    <row r="53" spans="1:13" ht="14.45" customHeight="1" x14ac:dyDescent="0.25">
      <c r="A53" s="75"/>
      <c r="B53" s="99">
        <v>30</v>
      </c>
      <c r="C53" s="199">
        <f t="shared" si="39"/>
        <v>51.468990296915997</v>
      </c>
      <c r="D53" s="199">
        <f t="shared" si="35"/>
        <v>50.616883799322906</v>
      </c>
      <c r="E53" s="200">
        <f t="shared" si="35"/>
        <v>52.321096794509089</v>
      </c>
      <c r="F53" s="201">
        <f t="shared" si="40"/>
        <v>50.299326533818309</v>
      </c>
      <c r="G53" s="199">
        <f t="shared" si="36"/>
        <v>49.487135463338745</v>
      </c>
      <c r="H53" s="199">
        <f t="shared" si="36"/>
        <v>51.111517604297873</v>
      </c>
      <c r="I53" s="202">
        <f t="shared" si="37"/>
        <v>97.727439849994937</v>
      </c>
      <c r="J53" s="201">
        <f t="shared" si="37"/>
        <v>1.1696637630976776</v>
      </c>
      <c r="K53" s="199">
        <f t="shared" si="38"/>
        <v>1.0510565330553143</v>
      </c>
      <c r="L53" s="199">
        <f t="shared" si="38"/>
        <v>1.2882709931400409</v>
      </c>
      <c r="M53" s="203">
        <f t="shared" si="41"/>
        <v>2.2725601500050479</v>
      </c>
    </row>
    <row r="54" spans="1:13" ht="14.45" customHeight="1" x14ac:dyDescent="0.25">
      <c r="A54" s="75"/>
      <c r="B54" s="99">
        <v>35</v>
      </c>
      <c r="C54" s="199">
        <f t="shared" si="39"/>
        <v>46.839503950568037</v>
      </c>
      <c r="D54" s="199">
        <f t="shared" si="35"/>
        <v>46.062137931958027</v>
      </c>
      <c r="E54" s="200">
        <f t="shared" si="35"/>
        <v>47.616869969178047</v>
      </c>
      <c r="F54" s="201">
        <f t="shared" si="40"/>
        <v>45.660968238824779</v>
      </c>
      <c r="G54" s="199">
        <f t="shared" si="36"/>
        <v>44.92398728491677</v>
      </c>
      <c r="H54" s="199">
        <f t="shared" si="36"/>
        <v>46.397949192732789</v>
      </c>
      <c r="I54" s="202">
        <f t="shared" si="37"/>
        <v>97.483885156027654</v>
      </c>
      <c r="J54" s="201">
        <f t="shared" si="37"/>
        <v>1.1785357117432649</v>
      </c>
      <c r="K54" s="199">
        <f t="shared" si="38"/>
        <v>1.0593479426779546</v>
      </c>
      <c r="L54" s="199">
        <f t="shared" si="38"/>
        <v>1.2977234808085751</v>
      </c>
      <c r="M54" s="203">
        <f t="shared" si="41"/>
        <v>2.5161148439723653</v>
      </c>
    </row>
    <row r="55" spans="1:13" ht="14.45" customHeight="1" x14ac:dyDescent="0.25">
      <c r="A55" s="75"/>
      <c r="B55" s="99">
        <v>40</v>
      </c>
      <c r="C55" s="199">
        <f t="shared" si="39"/>
        <v>41.973064529841849</v>
      </c>
      <c r="D55" s="199">
        <f t="shared" si="35"/>
        <v>41.215709434469183</v>
      </c>
      <c r="E55" s="200">
        <f t="shared" si="35"/>
        <v>42.730419625214516</v>
      </c>
      <c r="F55" s="201">
        <f t="shared" si="40"/>
        <v>40.790968766570437</v>
      </c>
      <c r="G55" s="199">
        <f t="shared" si="36"/>
        <v>40.074123304291426</v>
      </c>
      <c r="H55" s="199">
        <f t="shared" si="36"/>
        <v>41.507814228849448</v>
      </c>
      <c r="I55" s="202">
        <f t="shared" si="37"/>
        <v>97.183680113633415</v>
      </c>
      <c r="J55" s="201">
        <f t="shared" si="37"/>
        <v>1.1820957632714078</v>
      </c>
      <c r="K55" s="199">
        <f t="shared" si="38"/>
        <v>1.0626501276702796</v>
      </c>
      <c r="L55" s="199">
        <f t="shared" si="38"/>
        <v>1.3015413988725359</v>
      </c>
      <c r="M55" s="203">
        <f t="shared" si="41"/>
        <v>2.8163198863665668</v>
      </c>
    </row>
    <row r="56" spans="1:13" ht="14.45" customHeight="1" x14ac:dyDescent="0.25">
      <c r="A56" s="75"/>
      <c r="B56" s="99">
        <v>45</v>
      </c>
      <c r="C56" s="199">
        <f t="shared" si="39"/>
        <v>37.241111452270758</v>
      </c>
      <c r="D56" s="199">
        <f t="shared" si="35"/>
        <v>36.515951966644003</v>
      </c>
      <c r="E56" s="200">
        <f t="shared" si="35"/>
        <v>37.966270937897512</v>
      </c>
      <c r="F56" s="201">
        <f t="shared" si="40"/>
        <v>36.050955124994921</v>
      </c>
      <c r="G56" s="199">
        <f t="shared" si="36"/>
        <v>35.366402570680251</v>
      </c>
      <c r="H56" s="199">
        <f t="shared" si="36"/>
        <v>36.735507679309592</v>
      </c>
      <c r="I56" s="202">
        <f t="shared" si="37"/>
        <v>96.804186876105518</v>
      </c>
      <c r="J56" s="201">
        <f t="shared" si="37"/>
        <v>1.1901563272758291</v>
      </c>
      <c r="K56" s="199">
        <f t="shared" si="38"/>
        <v>1.0701053532042424</v>
      </c>
      <c r="L56" s="199">
        <f t="shared" si="38"/>
        <v>1.3102073013474158</v>
      </c>
      <c r="M56" s="203">
        <f t="shared" si="41"/>
        <v>3.1958131238944532</v>
      </c>
    </row>
    <row r="57" spans="1:13" ht="14.45" customHeight="1" x14ac:dyDescent="0.25">
      <c r="A57" s="75"/>
      <c r="B57" s="99">
        <v>50</v>
      </c>
      <c r="C57" s="199">
        <f t="shared" si="39"/>
        <v>32.612373907253918</v>
      </c>
      <c r="D57" s="199">
        <f t="shared" si="35"/>
        <v>31.926570807426632</v>
      </c>
      <c r="E57" s="200">
        <f t="shared" si="35"/>
        <v>33.298177007081208</v>
      </c>
      <c r="F57" s="201">
        <f t="shared" si="40"/>
        <v>31.413902636314546</v>
      </c>
      <c r="G57" s="199">
        <f t="shared" si="36"/>
        <v>30.768691250828592</v>
      </c>
      <c r="H57" s="199">
        <f t="shared" si="36"/>
        <v>32.059114021800504</v>
      </c>
      <c r="I57" s="202">
        <f t="shared" si="37"/>
        <v>96.325102630223441</v>
      </c>
      <c r="J57" s="201">
        <f t="shared" si="37"/>
        <v>1.1984712709393732</v>
      </c>
      <c r="K57" s="199">
        <f t="shared" si="38"/>
        <v>1.0777461381299129</v>
      </c>
      <c r="L57" s="199">
        <f t="shared" si="38"/>
        <v>1.3191964037488335</v>
      </c>
      <c r="M57" s="203">
        <f t="shared" si="41"/>
        <v>3.6748973697765654</v>
      </c>
    </row>
    <row r="58" spans="1:13" ht="14.45" customHeight="1" x14ac:dyDescent="0.25">
      <c r="A58" s="75"/>
      <c r="B58" s="99">
        <v>55</v>
      </c>
      <c r="C58" s="199">
        <f t="shared" si="39"/>
        <v>28.107180521698499</v>
      </c>
      <c r="D58" s="199">
        <f t="shared" si="35"/>
        <v>27.475438107230708</v>
      </c>
      <c r="E58" s="200">
        <f t="shared" si="35"/>
        <v>28.73892293616629</v>
      </c>
      <c r="F58" s="201">
        <f t="shared" si="40"/>
        <v>26.893619132928173</v>
      </c>
      <c r="G58" s="199">
        <f t="shared" si="36"/>
        <v>26.302009420255672</v>
      </c>
      <c r="H58" s="199">
        <f t="shared" si="36"/>
        <v>27.485228845600673</v>
      </c>
      <c r="I58" s="202">
        <f t="shared" si="37"/>
        <v>95.682379497888562</v>
      </c>
      <c r="J58" s="201">
        <f t="shared" si="37"/>
        <v>1.2135613887703276</v>
      </c>
      <c r="K58" s="199">
        <f t="shared" si="38"/>
        <v>1.0917275858836843</v>
      </c>
      <c r="L58" s="199">
        <f t="shared" si="38"/>
        <v>1.3353951916569708</v>
      </c>
      <c r="M58" s="203">
        <f t="shared" si="41"/>
        <v>4.3176205021114393</v>
      </c>
    </row>
    <row r="59" spans="1:13" ht="14.45" customHeight="1" x14ac:dyDescent="0.25">
      <c r="A59" s="75"/>
      <c r="B59" s="99">
        <v>60</v>
      </c>
      <c r="C59" s="199">
        <f t="shared" si="39"/>
        <v>23.9107518483037</v>
      </c>
      <c r="D59" s="199">
        <f t="shared" si="35"/>
        <v>23.350880445611079</v>
      </c>
      <c r="E59" s="200">
        <f t="shared" si="35"/>
        <v>24.470623250996322</v>
      </c>
      <c r="F59" s="201">
        <f t="shared" si="40"/>
        <v>22.668152496141573</v>
      </c>
      <c r="G59" s="199">
        <f t="shared" si="36"/>
        <v>22.147210046508114</v>
      </c>
      <c r="H59" s="199">
        <f t="shared" si="36"/>
        <v>23.189094945775032</v>
      </c>
      <c r="I59" s="202">
        <f t="shared" si="37"/>
        <v>94.803177415559674</v>
      </c>
      <c r="J59" s="201">
        <f t="shared" si="37"/>
        <v>1.2425993521621292</v>
      </c>
      <c r="K59" s="199">
        <f t="shared" si="38"/>
        <v>1.1185265858324067</v>
      </c>
      <c r="L59" s="199">
        <f t="shared" si="38"/>
        <v>1.3666721184918518</v>
      </c>
      <c r="M59" s="203">
        <f t="shared" si="41"/>
        <v>5.1968225844403255</v>
      </c>
    </row>
    <row r="60" spans="1:13" ht="14.45" customHeight="1" x14ac:dyDescent="0.25">
      <c r="A60" s="75"/>
      <c r="B60" s="99">
        <v>65</v>
      </c>
      <c r="C60" s="199">
        <f t="shared" si="39"/>
        <v>19.867299681841711</v>
      </c>
      <c r="D60" s="199">
        <f t="shared" si="35"/>
        <v>19.369152385388642</v>
      </c>
      <c r="E60" s="200">
        <f t="shared" si="35"/>
        <v>20.365446978294781</v>
      </c>
      <c r="F60" s="201">
        <f t="shared" si="40"/>
        <v>18.591686704310515</v>
      </c>
      <c r="G60" s="199">
        <f t="shared" si="36"/>
        <v>18.130713928858917</v>
      </c>
      <c r="H60" s="199">
        <f t="shared" si="36"/>
        <v>19.052659479762113</v>
      </c>
      <c r="I60" s="202">
        <f t="shared" si="37"/>
        <v>93.579333890568535</v>
      </c>
      <c r="J60" s="201">
        <f t="shared" si="37"/>
        <v>1.2756129775311975</v>
      </c>
      <c r="K60" s="199">
        <f t="shared" si="38"/>
        <v>1.1483722659523365</v>
      </c>
      <c r="L60" s="199">
        <f t="shared" si="38"/>
        <v>1.4028536891100585</v>
      </c>
      <c r="M60" s="203">
        <f t="shared" si="41"/>
        <v>6.4206661094314725</v>
      </c>
    </row>
    <row r="61" spans="1:13" ht="14.45" customHeight="1" x14ac:dyDescent="0.25">
      <c r="A61" s="75"/>
      <c r="B61" s="99">
        <v>70</v>
      </c>
      <c r="C61" s="199">
        <f t="shared" si="39"/>
        <v>16.187608353146761</v>
      </c>
      <c r="D61" s="199">
        <f t="shared" si="35"/>
        <v>15.744359179495472</v>
      </c>
      <c r="E61" s="200">
        <f t="shared" si="35"/>
        <v>16.630857526798049</v>
      </c>
      <c r="F61" s="201">
        <f t="shared" si="40"/>
        <v>14.878943966232537</v>
      </c>
      <c r="G61" s="199">
        <f t="shared" si="36"/>
        <v>14.47014364559814</v>
      </c>
      <c r="H61" s="199">
        <f t="shared" si="36"/>
        <v>15.287744286866934</v>
      </c>
      <c r="I61" s="202">
        <f t="shared" si="37"/>
        <v>91.915640912699573</v>
      </c>
      <c r="J61" s="201">
        <f t="shared" si="37"/>
        <v>1.3086643869142269</v>
      </c>
      <c r="K61" s="199">
        <f t="shared" si="38"/>
        <v>1.1761160088305311</v>
      </c>
      <c r="L61" s="199">
        <f t="shared" si="38"/>
        <v>1.4412127649979227</v>
      </c>
      <c r="M61" s="203">
        <f t="shared" si="41"/>
        <v>8.0843590873004505</v>
      </c>
    </row>
    <row r="62" spans="1:13" ht="14.45" customHeight="1" x14ac:dyDescent="0.25">
      <c r="A62" s="75"/>
      <c r="B62" s="99">
        <v>75</v>
      </c>
      <c r="C62" s="199">
        <f t="shared" si="39"/>
        <v>12.70754253893818</v>
      </c>
      <c r="D62" s="199">
        <f t="shared" si="35"/>
        <v>12.310096598959944</v>
      </c>
      <c r="E62" s="200">
        <f t="shared" si="35"/>
        <v>13.104988478916415</v>
      </c>
      <c r="F62" s="201">
        <f t="shared" si="40"/>
        <v>11.399030439379224</v>
      </c>
      <c r="G62" s="199">
        <f t="shared" si="36"/>
        <v>11.031722017909406</v>
      </c>
      <c r="H62" s="199">
        <f t="shared" si="36"/>
        <v>11.766338860849043</v>
      </c>
      <c r="I62" s="202">
        <f t="shared" si="37"/>
        <v>89.702870593984315</v>
      </c>
      <c r="J62" s="201">
        <f t="shared" si="37"/>
        <v>1.3085120995589568</v>
      </c>
      <c r="K62" s="199">
        <f t="shared" si="38"/>
        <v>1.1689645906846309</v>
      </c>
      <c r="L62" s="199">
        <f t="shared" si="38"/>
        <v>1.4480596084332826</v>
      </c>
      <c r="M62" s="203">
        <f t="shared" si="41"/>
        <v>10.297129406015696</v>
      </c>
    </row>
    <row r="63" spans="1:13" ht="14.45" customHeight="1" x14ac:dyDescent="0.25">
      <c r="A63" s="75"/>
      <c r="B63" s="99">
        <v>80</v>
      </c>
      <c r="C63" s="199">
        <f>AB23</f>
        <v>9.6041652172414409</v>
      </c>
      <c r="D63" s="199">
        <f t="shared" si="35"/>
        <v>9.3084986524491722</v>
      </c>
      <c r="E63" s="200">
        <f t="shared" si="35"/>
        <v>9.8998317820337096</v>
      </c>
      <c r="F63" s="201">
        <f>AC23</f>
        <v>8.2934293360911759</v>
      </c>
      <c r="G63" s="199">
        <f t="shared" si="36"/>
        <v>8.0094976002787419</v>
      </c>
      <c r="H63" s="199">
        <f t="shared" si="36"/>
        <v>8.57736107190361</v>
      </c>
      <c r="I63" s="202">
        <f t="shared" si="37"/>
        <v>86.352422605171071</v>
      </c>
      <c r="J63" s="201">
        <f t="shared" si="37"/>
        <v>1.3107358811502667</v>
      </c>
      <c r="K63" s="199">
        <f t="shared" si="38"/>
        <v>1.1653802825686597</v>
      </c>
      <c r="L63" s="199">
        <f t="shared" si="38"/>
        <v>1.4560914797318738</v>
      </c>
      <c r="M63" s="203">
        <f>AF23</f>
        <v>13.647577394828941</v>
      </c>
    </row>
    <row r="64" spans="1:13" ht="14.45" customHeight="1" x14ac:dyDescent="0.25">
      <c r="A64" s="51"/>
      <c r="B64" s="121">
        <v>85</v>
      </c>
      <c r="C64" s="204">
        <f>AB24</f>
        <v>6.7831757949137819</v>
      </c>
      <c r="D64" s="204">
        <f t="shared" si="35"/>
        <v>6.2064004286737351</v>
      </c>
      <c r="E64" s="205">
        <f t="shared" si="35"/>
        <v>7.3599511611538286</v>
      </c>
      <c r="F64" s="206">
        <f>AC24</f>
        <v>5.4976306879301218</v>
      </c>
      <c r="G64" s="204">
        <f t="shared" si="36"/>
        <v>5.0054562332788821</v>
      </c>
      <c r="H64" s="204">
        <f t="shared" si="36"/>
        <v>5.9898051425813614</v>
      </c>
      <c r="I64" s="207">
        <f t="shared" si="37"/>
        <v>81.048034934497821</v>
      </c>
      <c r="J64" s="206">
        <f t="shared" si="37"/>
        <v>1.2855451069836599</v>
      </c>
      <c r="K64" s="204">
        <f t="shared" si="38"/>
        <v>1.0967044121502278</v>
      </c>
      <c r="L64" s="204">
        <f t="shared" si="38"/>
        <v>1.4743858018170919</v>
      </c>
      <c r="M64" s="208">
        <f>AF24</f>
        <v>18.951965065502183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86.997536199164557</v>
      </c>
      <c r="D65" s="210">
        <f t="shared" si="35"/>
        <v>86.129627161824402</v>
      </c>
      <c r="E65" s="211">
        <f t="shared" si="35"/>
        <v>87.865445236504712</v>
      </c>
      <c r="F65" s="212">
        <f>AC25</f>
        <v>84.464966194441686</v>
      </c>
      <c r="G65" s="210">
        <f t="shared" si="36"/>
        <v>83.657578798487833</v>
      </c>
      <c r="H65" s="210">
        <f t="shared" si="36"/>
        <v>85.272353590395539</v>
      </c>
      <c r="I65" s="213">
        <f t="shared" si="37"/>
        <v>97.08891755402702</v>
      </c>
      <c r="J65" s="212">
        <f t="shared" si="37"/>
        <v>2.5325700047228858</v>
      </c>
      <c r="K65" s="210">
        <f t="shared" si="38"/>
        <v>2.3724155638981035</v>
      </c>
      <c r="L65" s="210">
        <f t="shared" si="38"/>
        <v>2.6927244455476682</v>
      </c>
      <c r="M65" s="214">
        <f>AF25</f>
        <v>2.9110824459730003</v>
      </c>
    </row>
    <row r="66" spans="1:13" ht="14.45" customHeight="1" x14ac:dyDescent="0.25">
      <c r="A66" s="155"/>
      <c r="B66" s="99">
        <v>5</v>
      </c>
      <c r="C66" s="199">
        <f>AB26</f>
        <v>81.997536199164557</v>
      </c>
      <c r="D66" s="199">
        <f t="shared" si="35"/>
        <v>81.129627161824402</v>
      </c>
      <c r="E66" s="200">
        <f t="shared" si="35"/>
        <v>82.865445236504712</v>
      </c>
      <c r="F66" s="201">
        <f>AC26</f>
        <v>79.464966194441701</v>
      </c>
      <c r="G66" s="199">
        <f t="shared" si="36"/>
        <v>78.657578798487847</v>
      </c>
      <c r="H66" s="199">
        <f t="shared" si="36"/>
        <v>80.272353590395554</v>
      </c>
      <c r="I66" s="202">
        <f t="shared" si="37"/>
        <v>96.911407193294835</v>
      </c>
      <c r="J66" s="201">
        <f t="shared" si="37"/>
        <v>2.5325700047228858</v>
      </c>
      <c r="K66" s="199">
        <f t="shared" si="38"/>
        <v>2.3724155638981035</v>
      </c>
      <c r="L66" s="199">
        <f t="shared" si="38"/>
        <v>2.6927244455476682</v>
      </c>
      <c r="M66" s="203">
        <f>AF26</f>
        <v>3.0885928067051962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76.997536199164571</v>
      </c>
      <c r="D67" s="199">
        <f t="shared" si="35"/>
        <v>76.129627161824416</v>
      </c>
      <c r="E67" s="200">
        <f t="shared" si="35"/>
        <v>77.865445236504726</v>
      </c>
      <c r="F67" s="201">
        <f t="shared" ref="F67:F80" si="43">AC27</f>
        <v>74.464966194441701</v>
      </c>
      <c r="G67" s="199">
        <f t="shared" si="36"/>
        <v>73.657578798487847</v>
      </c>
      <c r="H67" s="199">
        <f t="shared" si="36"/>
        <v>75.272353590395554</v>
      </c>
      <c r="I67" s="202">
        <f t="shared" si="37"/>
        <v>96.710842801291676</v>
      </c>
      <c r="J67" s="201">
        <f t="shared" si="37"/>
        <v>2.5325700047228858</v>
      </c>
      <c r="K67" s="199">
        <f t="shared" si="38"/>
        <v>2.3724155638981035</v>
      </c>
      <c r="L67" s="199">
        <f t="shared" si="38"/>
        <v>2.6927244455476682</v>
      </c>
      <c r="M67" s="203">
        <f t="shared" ref="M67:M80" si="44">AF27</f>
        <v>3.2891571987083457</v>
      </c>
    </row>
    <row r="68" spans="1:13" ht="14.45" customHeight="1" x14ac:dyDescent="0.25">
      <c r="A68" s="155"/>
      <c r="B68" s="99">
        <v>15</v>
      </c>
      <c r="C68" s="199">
        <f t="shared" si="42"/>
        <v>71.997536199164557</v>
      </c>
      <c r="D68" s="199">
        <f t="shared" si="35"/>
        <v>71.129627161824402</v>
      </c>
      <c r="E68" s="200">
        <f t="shared" si="35"/>
        <v>72.865445236504712</v>
      </c>
      <c r="F68" s="201">
        <f t="shared" si="43"/>
        <v>69.464966194441701</v>
      </c>
      <c r="G68" s="199">
        <f t="shared" si="36"/>
        <v>68.657578798487847</v>
      </c>
      <c r="H68" s="199">
        <f t="shared" si="36"/>
        <v>70.272353590395554</v>
      </c>
      <c r="I68" s="202">
        <f t="shared" si="37"/>
        <v>96.482421290477092</v>
      </c>
      <c r="J68" s="201">
        <f t="shared" si="37"/>
        <v>2.5325700047228858</v>
      </c>
      <c r="K68" s="199">
        <f t="shared" si="38"/>
        <v>2.3724155638981035</v>
      </c>
      <c r="L68" s="199">
        <f t="shared" si="38"/>
        <v>2.6927244455476682</v>
      </c>
      <c r="M68" s="203">
        <f t="shared" si="44"/>
        <v>3.517578709522942</v>
      </c>
    </row>
    <row r="69" spans="1:13" ht="14.45" customHeight="1" x14ac:dyDescent="0.25">
      <c r="A69" s="155"/>
      <c r="B69" s="99">
        <v>20</v>
      </c>
      <c r="C69" s="199">
        <f t="shared" si="42"/>
        <v>67.128757087610182</v>
      </c>
      <c r="D69" s="199">
        <f t="shared" si="35"/>
        <v>66.298184963033719</v>
      </c>
      <c r="E69" s="200">
        <f t="shared" si="35"/>
        <v>67.959329212186645</v>
      </c>
      <c r="F69" s="201">
        <f t="shared" si="43"/>
        <v>64.591387979492282</v>
      </c>
      <c r="G69" s="199">
        <f t="shared" si="36"/>
        <v>63.821431684030756</v>
      </c>
      <c r="H69" s="199">
        <f t="shared" si="36"/>
        <v>65.361344274953808</v>
      </c>
      <c r="I69" s="202">
        <f t="shared" si="37"/>
        <v>96.220145853726507</v>
      </c>
      <c r="J69" s="201">
        <f t="shared" si="37"/>
        <v>2.5373691081179102</v>
      </c>
      <c r="K69" s="199">
        <f t="shared" si="38"/>
        <v>2.3771876454299665</v>
      </c>
      <c r="L69" s="199">
        <f t="shared" si="38"/>
        <v>2.6975505708058538</v>
      </c>
      <c r="M69" s="203">
        <f t="shared" si="44"/>
        <v>3.7798541462735162</v>
      </c>
    </row>
    <row r="70" spans="1:13" ht="14.45" customHeight="1" x14ac:dyDescent="0.25">
      <c r="A70" s="155"/>
      <c r="B70" s="99">
        <v>25</v>
      </c>
      <c r="C70" s="199">
        <f t="shared" si="42"/>
        <v>62.128757087610182</v>
      </c>
      <c r="D70" s="199">
        <f t="shared" si="35"/>
        <v>61.298184963033719</v>
      </c>
      <c r="E70" s="200">
        <f t="shared" si="35"/>
        <v>62.959329212186645</v>
      </c>
      <c r="F70" s="201">
        <f t="shared" si="43"/>
        <v>59.591387979492282</v>
      </c>
      <c r="G70" s="199">
        <f t="shared" si="36"/>
        <v>58.821431684030756</v>
      </c>
      <c r="H70" s="199">
        <f t="shared" si="36"/>
        <v>60.361344274953808</v>
      </c>
      <c r="I70" s="202">
        <f t="shared" si="37"/>
        <v>95.915950636933147</v>
      </c>
      <c r="J70" s="201">
        <f t="shared" si="37"/>
        <v>2.5373691081179102</v>
      </c>
      <c r="K70" s="199">
        <f t="shared" si="38"/>
        <v>2.3771876454299665</v>
      </c>
      <c r="L70" s="199">
        <f t="shared" si="38"/>
        <v>2.6975505708058538</v>
      </c>
      <c r="M70" s="203">
        <f t="shared" si="44"/>
        <v>4.0840493630668755</v>
      </c>
    </row>
    <row r="71" spans="1:13" ht="14.45" customHeight="1" x14ac:dyDescent="0.25">
      <c r="A71" s="155"/>
      <c r="B71" s="99">
        <v>30</v>
      </c>
      <c r="C71" s="199">
        <f t="shared" si="42"/>
        <v>57.262237944341202</v>
      </c>
      <c r="D71" s="199">
        <f t="shared" si="35"/>
        <v>56.472081600191892</v>
      </c>
      <c r="E71" s="200">
        <f t="shared" si="35"/>
        <v>58.052394288490511</v>
      </c>
      <c r="F71" s="201">
        <f t="shared" si="43"/>
        <v>54.71918002161344</v>
      </c>
      <c r="G71" s="199">
        <f t="shared" si="36"/>
        <v>53.98937396942658</v>
      </c>
      <c r="H71" s="199">
        <f t="shared" si="36"/>
        <v>55.448986073800299</v>
      </c>
      <c r="I71" s="202">
        <f t="shared" si="37"/>
        <v>95.558926765664296</v>
      </c>
      <c r="J71" s="201">
        <f t="shared" si="37"/>
        <v>2.5430579227277721</v>
      </c>
      <c r="K71" s="199">
        <f t="shared" si="38"/>
        <v>2.3829058743156417</v>
      </c>
      <c r="L71" s="199">
        <f t="shared" si="38"/>
        <v>2.7032099711399025</v>
      </c>
      <c r="M71" s="203">
        <f t="shared" si="44"/>
        <v>4.4410732343357235</v>
      </c>
    </row>
    <row r="72" spans="1:13" ht="14.45" customHeight="1" x14ac:dyDescent="0.25">
      <c r="A72" s="155"/>
      <c r="B72" s="99">
        <v>35</v>
      </c>
      <c r="C72" s="199">
        <f t="shared" si="42"/>
        <v>52.568209590842834</v>
      </c>
      <c r="D72" s="199">
        <f t="shared" si="35"/>
        <v>51.853501069538915</v>
      </c>
      <c r="E72" s="200">
        <f t="shared" si="35"/>
        <v>53.282918112146753</v>
      </c>
      <c r="F72" s="201">
        <f t="shared" si="43"/>
        <v>50.010905855706909</v>
      </c>
      <c r="G72" s="199">
        <f t="shared" si="36"/>
        <v>49.355915840814099</v>
      </c>
      <c r="H72" s="199">
        <f t="shared" si="36"/>
        <v>50.665895870599719</v>
      </c>
      <c r="I72" s="202">
        <f t="shared" si="37"/>
        <v>95.135265676650718</v>
      </c>
      <c r="J72" s="201">
        <f t="shared" si="37"/>
        <v>2.5573037351359296</v>
      </c>
      <c r="K72" s="199">
        <f t="shared" si="38"/>
        <v>2.3970679339837289</v>
      </c>
      <c r="L72" s="199">
        <f t="shared" si="38"/>
        <v>2.7175395362881303</v>
      </c>
      <c r="M72" s="203">
        <f t="shared" si="44"/>
        <v>4.8647343233492988</v>
      </c>
    </row>
    <row r="73" spans="1:13" ht="14.45" customHeight="1" x14ac:dyDescent="0.25">
      <c r="A73" s="155"/>
      <c r="B73" s="99">
        <v>40</v>
      </c>
      <c r="C73" s="199">
        <f t="shared" si="42"/>
        <v>47.644019016659833</v>
      </c>
      <c r="D73" s="199">
        <f t="shared" si="35"/>
        <v>46.943840743999118</v>
      </c>
      <c r="E73" s="200">
        <f t="shared" si="35"/>
        <v>48.344197289320547</v>
      </c>
      <c r="F73" s="201">
        <f t="shared" si="43"/>
        <v>45.082831233332122</v>
      </c>
      <c r="G73" s="199">
        <f t="shared" si="36"/>
        <v>44.442196937162223</v>
      </c>
      <c r="H73" s="199">
        <f t="shared" si="36"/>
        <v>45.723465529502022</v>
      </c>
      <c r="I73" s="202">
        <f t="shared" si="37"/>
        <v>94.624324655667408</v>
      </c>
      <c r="J73" s="201">
        <f t="shared" si="37"/>
        <v>2.5611877833277035</v>
      </c>
      <c r="K73" s="199">
        <f t="shared" si="38"/>
        <v>2.4008895559699668</v>
      </c>
      <c r="L73" s="199">
        <f t="shared" si="38"/>
        <v>2.7214860106854402</v>
      </c>
      <c r="M73" s="203">
        <f t="shared" si="44"/>
        <v>5.3756753443325698</v>
      </c>
    </row>
    <row r="74" spans="1:13" ht="14.45" customHeight="1" x14ac:dyDescent="0.25">
      <c r="A74" s="155"/>
      <c r="B74" s="99">
        <v>45</v>
      </c>
      <c r="C74" s="199">
        <f t="shared" si="42"/>
        <v>42.926877416569013</v>
      </c>
      <c r="D74" s="199">
        <f t="shared" si="35"/>
        <v>42.267651480610517</v>
      </c>
      <c r="E74" s="200">
        <f t="shared" si="35"/>
        <v>43.586103352527509</v>
      </c>
      <c r="F74" s="201">
        <f t="shared" si="43"/>
        <v>40.349575430847537</v>
      </c>
      <c r="G74" s="199">
        <f t="shared" si="36"/>
        <v>39.749091371173598</v>
      </c>
      <c r="H74" s="199">
        <f t="shared" si="36"/>
        <v>40.950059490521475</v>
      </c>
      <c r="I74" s="202">
        <f t="shared" si="37"/>
        <v>93.996064608401525</v>
      </c>
      <c r="J74" s="201">
        <f t="shared" si="37"/>
        <v>2.5773019857214732</v>
      </c>
      <c r="K74" s="199">
        <f t="shared" si="38"/>
        <v>2.4166187182592656</v>
      </c>
      <c r="L74" s="199">
        <f t="shared" si="38"/>
        <v>2.7379852531836808</v>
      </c>
      <c r="M74" s="203">
        <f t="shared" si="44"/>
        <v>6.0039353915984588</v>
      </c>
    </row>
    <row r="75" spans="1:13" ht="14.45" customHeight="1" x14ac:dyDescent="0.25">
      <c r="A75" s="155"/>
      <c r="B75" s="99">
        <v>50</v>
      </c>
      <c r="C75" s="199">
        <f t="shared" si="42"/>
        <v>38.189000369931115</v>
      </c>
      <c r="D75" s="199">
        <f t="shared" si="35"/>
        <v>37.566804698206163</v>
      </c>
      <c r="E75" s="200">
        <f t="shared" si="35"/>
        <v>38.811196041656068</v>
      </c>
      <c r="F75" s="201">
        <f t="shared" si="43"/>
        <v>35.598773844157755</v>
      </c>
      <c r="G75" s="199">
        <f t="shared" si="36"/>
        <v>35.034246934653574</v>
      </c>
      <c r="H75" s="199">
        <f t="shared" si="36"/>
        <v>36.163300753661936</v>
      </c>
      <c r="I75" s="202">
        <f t="shared" si="37"/>
        <v>93.217349234904759</v>
      </c>
      <c r="J75" s="201">
        <f t="shared" si="37"/>
        <v>2.5902265257733537</v>
      </c>
      <c r="K75" s="199">
        <f t="shared" si="38"/>
        <v>2.429349607478914</v>
      </c>
      <c r="L75" s="199">
        <f t="shared" si="38"/>
        <v>2.7511034440677933</v>
      </c>
      <c r="M75" s="203">
        <f t="shared" si="44"/>
        <v>6.782650765095231</v>
      </c>
    </row>
    <row r="76" spans="1:13" ht="14.45" customHeight="1" x14ac:dyDescent="0.25">
      <c r="A76" s="155"/>
      <c r="B76" s="99">
        <v>55</v>
      </c>
      <c r="C76" s="199">
        <f t="shared" si="42"/>
        <v>33.70758984869925</v>
      </c>
      <c r="D76" s="199">
        <f t="shared" si="35"/>
        <v>33.165658832390264</v>
      </c>
      <c r="E76" s="200">
        <f t="shared" si="35"/>
        <v>34.249520865008236</v>
      </c>
      <c r="F76" s="201">
        <f t="shared" si="43"/>
        <v>31.083825311058888</v>
      </c>
      <c r="G76" s="199">
        <f t="shared" si="36"/>
        <v>30.596091000702408</v>
      </c>
      <c r="H76" s="199">
        <f t="shared" si="36"/>
        <v>31.571559621415368</v>
      </c>
      <c r="I76" s="202">
        <f t="shared" si="37"/>
        <v>92.216101627504486</v>
      </c>
      <c r="J76" s="201">
        <f t="shared" si="37"/>
        <v>2.6237645376403629</v>
      </c>
      <c r="K76" s="199">
        <f t="shared" si="38"/>
        <v>2.4624689291296935</v>
      </c>
      <c r="L76" s="199">
        <f t="shared" si="38"/>
        <v>2.7850601461510323</v>
      </c>
      <c r="M76" s="203">
        <f t="shared" si="44"/>
        <v>7.7838983724955106</v>
      </c>
    </row>
    <row r="77" spans="1:13" ht="14.45" customHeight="1" x14ac:dyDescent="0.25">
      <c r="A77" s="155"/>
      <c r="B77" s="99">
        <v>60</v>
      </c>
      <c r="C77" s="199">
        <f t="shared" si="42"/>
        <v>29.309841768357753</v>
      </c>
      <c r="D77" s="199">
        <f t="shared" si="35"/>
        <v>28.844648279537985</v>
      </c>
      <c r="E77" s="200">
        <f t="shared" si="35"/>
        <v>29.775035257177521</v>
      </c>
      <c r="F77" s="201">
        <f t="shared" si="43"/>
        <v>26.642596597176965</v>
      </c>
      <c r="G77" s="199">
        <f t="shared" si="36"/>
        <v>26.227089907940023</v>
      </c>
      <c r="H77" s="199">
        <f t="shared" si="36"/>
        <v>27.058103286413907</v>
      </c>
      <c r="I77" s="202">
        <f t="shared" si="37"/>
        <v>90.899830875032947</v>
      </c>
      <c r="J77" s="201">
        <f t="shared" si="37"/>
        <v>2.6672451711807899</v>
      </c>
      <c r="K77" s="199">
        <f t="shared" si="38"/>
        <v>2.5050723314626908</v>
      </c>
      <c r="L77" s="199">
        <f t="shared" si="38"/>
        <v>2.8294180108988889</v>
      </c>
      <c r="M77" s="203">
        <f t="shared" si="44"/>
        <v>9.1001691249670547</v>
      </c>
    </row>
    <row r="78" spans="1:13" ht="14.45" customHeight="1" x14ac:dyDescent="0.25">
      <c r="A78" s="155"/>
      <c r="B78" s="99">
        <v>65</v>
      </c>
      <c r="C78" s="199">
        <f t="shared" si="42"/>
        <v>24.765411431861651</v>
      </c>
      <c r="D78" s="199">
        <f t="shared" si="35"/>
        <v>24.345691153411558</v>
      </c>
      <c r="E78" s="200">
        <f t="shared" si="35"/>
        <v>25.185131710311744</v>
      </c>
      <c r="F78" s="201">
        <f t="shared" si="43"/>
        <v>22.070918512423042</v>
      </c>
      <c r="G78" s="199">
        <f t="shared" si="36"/>
        <v>21.697124918252914</v>
      </c>
      <c r="H78" s="199">
        <f t="shared" si="36"/>
        <v>22.444712106593169</v>
      </c>
      <c r="I78" s="202">
        <f t="shared" si="37"/>
        <v>89.119934765258762</v>
      </c>
      <c r="J78" s="201">
        <f t="shared" si="37"/>
        <v>2.6944929194386082</v>
      </c>
      <c r="K78" s="199">
        <f t="shared" si="38"/>
        <v>2.5316500929818258</v>
      </c>
      <c r="L78" s="199">
        <f t="shared" si="38"/>
        <v>2.8573357458953907</v>
      </c>
      <c r="M78" s="203">
        <f t="shared" si="44"/>
        <v>10.880065234741224</v>
      </c>
    </row>
    <row r="79" spans="1:13" ht="14.45" customHeight="1" x14ac:dyDescent="0.25">
      <c r="A79" s="155"/>
      <c r="B79" s="99">
        <v>70</v>
      </c>
      <c r="C79" s="199">
        <f t="shared" si="42"/>
        <v>20.478733567112965</v>
      </c>
      <c r="D79" s="199">
        <f t="shared" si="35"/>
        <v>20.11377447556503</v>
      </c>
      <c r="E79" s="200">
        <f t="shared" si="35"/>
        <v>20.843692658660899</v>
      </c>
      <c r="F79" s="201">
        <f t="shared" si="43"/>
        <v>17.734569923587252</v>
      </c>
      <c r="G79" s="199">
        <f t="shared" si="36"/>
        <v>17.408392654941384</v>
      </c>
      <c r="H79" s="199">
        <f t="shared" si="36"/>
        <v>18.060747192233119</v>
      </c>
      <c r="I79" s="202">
        <f t="shared" si="37"/>
        <v>86.599934832236897</v>
      </c>
      <c r="J79" s="201">
        <f t="shared" si="37"/>
        <v>2.7441636435257104</v>
      </c>
      <c r="K79" s="199">
        <f t="shared" si="38"/>
        <v>2.5796100572433156</v>
      </c>
      <c r="L79" s="199">
        <f t="shared" si="38"/>
        <v>2.9087172298081052</v>
      </c>
      <c r="M79" s="203">
        <f t="shared" si="44"/>
        <v>13.400065167763081</v>
      </c>
    </row>
    <row r="80" spans="1:13" ht="14.45" customHeight="1" x14ac:dyDescent="0.25">
      <c r="A80" s="155"/>
      <c r="B80" s="99">
        <v>75</v>
      </c>
      <c r="C80" s="199">
        <f t="shared" si="42"/>
        <v>16.247346278693851</v>
      </c>
      <c r="D80" s="199">
        <f t="shared" si="35"/>
        <v>15.933439992036812</v>
      </c>
      <c r="E80" s="200">
        <f t="shared" si="35"/>
        <v>16.561252565350888</v>
      </c>
      <c r="F80" s="201">
        <f t="shared" si="43"/>
        <v>13.482008326499249</v>
      </c>
      <c r="G80" s="199">
        <f t="shared" si="36"/>
        <v>13.1965812999197</v>
      </c>
      <c r="H80" s="199">
        <f t="shared" si="36"/>
        <v>13.767435353078799</v>
      </c>
      <c r="I80" s="202">
        <f t="shared" si="37"/>
        <v>82.979756172114335</v>
      </c>
      <c r="J80" s="201">
        <f t="shared" si="37"/>
        <v>2.7653379521946002</v>
      </c>
      <c r="K80" s="199">
        <f t="shared" si="38"/>
        <v>2.5994767387266466</v>
      </c>
      <c r="L80" s="199">
        <f t="shared" si="38"/>
        <v>2.9311991656625538</v>
      </c>
      <c r="M80" s="203">
        <f t="shared" si="44"/>
        <v>17.020243827885658</v>
      </c>
    </row>
    <row r="81" spans="1:13" ht="14.45" customHeight="1" x14ac:dyDescent="0.25">
      <c r="A81" s="155"/>
      <c r="B81" s="99">
        <v>80</v>
      </c>
      <c r="C81" s="199">
        <f>AB41</f>
        <v>12.242021316969319</v>
      </c>
      <c r="D81" s="199">
        <f t="shared" si="35"/>
        <v>12.023500510945876</v>
      </c>
      <c r="E81" s="200">
        <f t="shared" si="35"/>
        <v>12.460542122992763</v>
      </c>
      <c r="F81" s="201">
        <f>AC41</f>
        <v>9.4764842807249714</v>
      </c>
      <c r="G81" s="199">
        <f t="shared" si="36"/>
        <v>9.2562980513350386</v>
      </c>
      <c r="H81" s="199">
        <f t="shared" si="36"/>
        <v>9.6966705101149042</v>
      </c>
      <c r="I81" s="202">
        <f t="shared" si="37"/>
        <v>77.409473773657865</v>
      </c>
      <c r="J81" s="201">
        <f t="shared" si="37"/>
        <v>2.7655370362443508</v>
      </c>
      <c r="K81" s="199">
        <f t="shared" si="38"/>
        <v>2.6035761435857467</v>
      </c>
      <c r="L81" s="199">
        <f t="shared" si="38"/>
        <v>2.9274979289029548</v>
      </c>
      <c r="M81" s="203">
        <f>AF41</f>
        <v>22.590526226342149</v>
      </c>
    </row>
    <row r="82" spans="1:13" ht="14.45" customHeight="1" thickBot="1" x14ac:dyDescent="0.3">
      <c r="A82" s="157"/>
      <c r="B82" s="215">
        <v>85</v>
      </c>
      <c r="C82" s="216">
        <f>AB42</f>
        <v>8.5092882173177973</v>
      </c>
      <c r="D82" s="216">
        <f t="shared" si="35"/>
        <v>7.9497315901874215</v>
      </c>
      <c r="E82" s="217">
        <f t="shared" si="35"/>
        <v>9.0688448444481722</v>
      </c>
      <c r="F82" s="218">
        <f>AC42</f>
        <v>5.8212502860484774</v>
      </c>
      <c r="G82" s="216">
        <f t="shared" si="36"/>
        <v>5.4082864809279174</v>
      </c>
      <c r="H82" s="216">
        <f t="shared" si="36"/>
        <v>6.2342140911690374</v>
      </c>
      <c r="I82" s="219">
        <f t="shared" si="37"/>
        <v>68.410543130990419</v>
      </c>
      <c r="J82" s="218">
        <f t="shared" si="37"/>
        <v>2.6880379312693203</v>
      </c>
      <c r="K82" s="216">
        <f t="shared" si="38"/>
        <v>2.4529827234755488</v>
      </c>
      <c r="L82" s="216">
        <f t="shared" si="38"/>
        <v>2.9230931390630919</v>
      </c>
      <c r="M82" s="220">
        <f>AF42</f>
        <v>31.589456869009584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F3F75-BA60-49DB-942A-0FBDE12B5050}">
  <dimension ref="A1:AU84"/>
  <sheetViews>
    <sheetView view="pageBreakPreview" zoomScaleNormal="100" zoomScaleSheetLayoutView="100" workbookViewId="0">
      <selection sqref="A1:M82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98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3526</v>
      </c>
      <c r="D7" s="78">
        <v>1</v>
      </c>
      <c r="E7" s="78">
        <v>1184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2.836074872376631E-4</v>
      </c>
      <c r="R7" s="87">
        <f>IF(P7=0,Q7,Q7/P7)</f>
        <v>2.9765438622538599E-4</v>
      </c>
      <c r="S7" s="88">
        <f>IF(E7&lt;0.5,0,F7/E7)</f>
        <v>0</v>
      </c>
      <c r="T7" s="89">
        <f>5*R7/(1+5*(1-O7)*R7)</f>
        <v>1.4864162497581501E-3</v>
      </c>
      <c r="U7" s="90">
        <v>100000</v>
      </c>
      <c r="V7" s="90">
        <f>5*U7*((1-T7)+O7*T7)</f>
        <v>499376.56508532871</v>
      </c>
      <c r="W7" s="91">
        <f>SUM(V7:V$24)</f>
        <v>8081780.1910394337</v>
      </c>
      <c r="X7" s="92">
        <f t="shared" ref="X7:X42" si="0">V7*(1-S7)</f>
        <v>499376.56508532871</v>
      </c>
      <c r="Y7" s="90">
        <f>SUM(X7:X$24)</f>
        <v>7966928.390576438</v>
      </c>
      <c r="Z7" s="90">
        <f t="shared" ref="Z7:Z42" si="1">V7*S7</f>
        <v>0</v>
      </c>
      <c r="AA7" s="91">
        <f>SUM(Z7:Z$24)</f>
        <v>114851.80046299656</v>
      </c>
      <c r="AB7" s="84">
        <f t="shared" ref="AB7:AB42" si="2">W7/U7</f>
        <v>80.817801910394337</v>
      </c>
      <c r="AC7" s="85">
        <f t="shared" ref="AC7:AC42" si="3">Y7/U7</f>
        <v>79.669283905764374</v>
      </c>
      <c r="AD7" s="93">
        <f>AC7/AB7*100</f>
        <v>98.57887992808395</v>
      </c>
      <c r="AE7" s="85">
        <f t="shared" ref="AE7:AE42" si="4">AA7/U7</f>
        <v>1.1485180046299657</v>
      </c>
      <c r="AF7" s="94">
        <f>AE7/AB7*100</f>
        <v>1.4211200719160484</v>
      </c>
      <c r="AH7" s="95">
        <f>IF(D7=0,0,T7*T7*(1-T7)/D7)</f>
        <v>2.2061491300334477E-6</v>
      </c>
      <c r="AI7" s="96">
        <f>IF(E7&lt;0.5,0,S7*(1-S7)/E7)</f>
        <v>0</v>
      </c>
      <c r="AJ7" s="96">
        <f>U7*U7*((1-O7)*5+AB8)^2*AH7</f>
        <v>141656773.70402133</v>
      </c>
      <c r="AK7" s="96">
        <f>SUM(AJ7:AJ$24)/U7/U7</f>
        <v>0.16162442477730296</v>
      </c>
      <c r="AL7" s="96">
        <f>U7*U7*((1-O7)*5*(1-S7)+AC8)^2*AH7+V7*V7*AI7</f>
        <v>137619188.5747022</v>
      </c>
      <c r="AM7" s="96">
        <f>SUM(AL7:AL$24)/U7/U7</f>
        <v>0.14893567840033706</v>
      </c>
      <c r="AN7" s="96">
        <f>U7*U7*((1-O7)*5*S7+AE8)^2*AH7+V7*V7*AI7</f>
        <v>29187.878318845993</v>
      </c>
      <c r="AO7" s="97">
        <f>SUM(AN7:AN$24)/U7/U7</f>
        <v>2.9813980910207674E-3</v>
      </c>
      <c r="AP7" s="84">
        <f t="shared" ref="AP7:AP42" si="5">AB7-1.96*SQRT(AK7)</f>
        <v>80.02983212022184</v>
      </c>
      <c r="AQ7" s="85">
        <f t="shared" ref="AQ7:AQ42" si="6">AB7+1.96*SQRT(AK7)</f>
        <v>81.605771700566834</v>
      </c>
      <c r="AR7" s="85">
        <f t="shared" ref="AR7:AR42" si="7">AC7-1.96*SQRT(AM7)</f>
        <v>78.912877069370936</v>
      </c>
      <c r="AS7" s="85">
        <f t="shared" ref="AS7:AS42" si="8">AC7+1.96*SQRT(AM7)</f>
        <v>80.425690742157812</v>
      </c>
      <c r="AT7" s="85">
        <f t="shared" ref="AT7:AT42" si="9">AE7-1.96*SQRT(AO7)</f>
        <v>1.0414977312867091</v>
      </c>
      <c r="AU7" s="98">
        <f t="shared" ref="AU7:AU42" si="10">AE7+1.96*SQRT(AO7)</f>
        <v>1.2555382779732223</v>
      </c>
    </row>
    <row r="8" spans="1:47" ht="14.45" customHeight="1" x14ac:dyDescent="0.25">
      <c r="A8" s="75"/>
      <c r="B8" s="99" t="s">
        <v>69</v>
      </c>
      <c r="C8" s="100">
        <v>4043</v>
      </c>
      <c r="D8" s="101">
        <v>0</v>
      </c>
      <c r="E8" s="101">
        <v>1338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99851.358375024181</v>
      </c>
      <c r="V8" s="112">
        <f>5*U8*((1-T8)+O8*T8)</f>
        <v>499256.79187512089</v>
      </c>
      <c r="W8" s="113">
        <f>SUM(V8:V$24)</f>
        <v>7582403.6259541055</v>
      </c>
      <c r="X8" s="114">
        <f t="shared" si="0"/>
        <v>499256.79187512089</v>
      </c>
      <c r="Y8" s="112">
        <f>SUM(X8:X$24)</f>
        <v>7467551.8254911089</v>
      </c>
      <c r="Z8" s="112">
        <f t="shared" si="1"/>
        <v>0</v>
      </c>
      <c r="AA8" s="113">
        <f>SUM(Z8:Z$24)</f>
        <v>114851.80046299656</v>
      </c>
      <c r="AB8" s="106">
        <f t="shared" si="2"/>
        <v>75.936910116694932</v>
      </c>
      <c r="AC8" s="107">
        <f t="shared" si="3"/>
        <v>74.786682394888359</v>
      </c>
      <c r="AD8" s="115">
        <f t="shared" ref="AD8:AD42" si="16">AC8/AB8*100</f>
        <v>98.485285060928902</v>
      </c>
      <c r="AE8" s="107">
        <f t="shared" si="4"/>
        <v>1.1502277218065813</v>
      </c>
      <c r="AF8" s="116">
        <f t="shared" ref="AF8:AF42" si="17">AE8/AB8*100</f>
        <v>1.5147149390711128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0.14789809690502118</v>
      </c>
      <c r="AL8" s="118">
        <f>U8*U8*((1-O8)*5*(1-S8)+AC9)^2*AH8+V8*V8*AI8</f>
        <v>0</v>
      </c>
      <c r="AM8" s="118">
        <f>SUM(AL8:AL$24)/U8/U8</f>
        <v>0.13557650623954345</v>
      </c>
      <c r="AN8" s="118">
        <f>U8*U8*((1-O8)*5*S8+AE9)^2*AH8+V8*V8*AI8</f>
        <v>0</v>
      </c>
      <c r="AO8" s="119">
        <f>SUM(AN8:AN$24)/U8/U8</f>
        <v>2.9873536047140881E-3</v>
      </c>
      <c r="AP8" s="106">
        <f t="shared" si="5"/>
        <v>75.183142692969071</v>
      </c>
      <c r="AQ8" s="107">
        <f t="shared" si="6"/>
        <v>76.690677540420793</v>
      </c>
      <c r="AR8" s="107">
        <f t="shared" si="7"/>
        <v>74.06499637841732</v>
      </c>
      <c r="AS8" s="107">
        <f t="shared" si="8"/>
        <v>75.508368411359399</v>
      </c>
      <c r="AT8" s="107">
        <f t="shared" si="9"/>
        <v>1.0431006122223605</v>
      </c>
      <c r="AU8" s="120">
        <f t="shared" si="10"/>
        <v>1.2573548313908021</v>
      </c>
    </row>
    <row r="9" spans="1:47" ht="14.45" customHeight="1" x14ac:dyDescent="0.25">
      <c r="A9" s="75"/>
      <c r="B9" s="99" t="s">
        <v>70</v>
      </c>
      <c r="C9" s="100">
        <v>4574</v>
      </c>
      <c r="D9" s="101">
        <v>1</v>
      </c>
      <c r="E9" s="101">
        <v>1537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2.1862702229995628E-4</v>
      </c>
      <c r="R9" s="109">
        <f t="shared" si="14"/>
        <v>2.1951105531049076E-4</v>
      </c>
      <c r="S9" s="110">
        <f t="shared" si="15"/>
        <v>0</v>
      </c>
      <c r="T9" s="111">
        <f t="shared" ref="T9:T22" si="19">5*R9/(1+5*(1-O9)*R9)</f>
        <v>1.097057589596048E-3</v>
      </c>
      <c r="U9" s="112">
        <f t="shared" ref="U9:U23" si="20">U8*(1-T8)</f>
        <v>99851.358375024181</v>
      </c>
      <c r="V9" s="112">
        <f t="shared" ref="V9:V22" si="21">5*U9*((1-T9)+O9*T9)</f>
        <v>499030.40364801156</v>
      </c>
      <c r="W9" s="113">
        <f>SUM(V9:V$24)</f>
        <v>7083146.8340789843</v>
      </c>
      <c r="X9" s="114">
        <f t="shared" si="0"/>
        <v>499030.40364801156</v>
      </c>
      <c r="Y9" s="112">
        <f>SUM(X9:X$24)</f>
        <v>6968295.0336159887</v>
      </c>
      <c r="Z9" s="112">
        <f t="shared" si="1"/>
        <v>0</v>
      </c>
      <c r="AA9" s="113">
        <f>SUM(Z9:Z$24)</f>
        <v>114851.80046299656</v>
      </c>
      <c r="AB9" s="106">
        <f t="shared" si="2"/>
        <v>70.936910116694932</v>
      </c>
      <c r="AC9" s="107">
        <f t="shared" si="3"/>
        <v>69.786682394888359</v>
      </c>
      <c r="AD9" s="115">
        <f t="shared" si="16"/>
        <v>98.378520124552381</v>
      </c>
      <c r="AE9" s="107">
        <f t="shared" si="4"/>
        <v>1.1502277218065813</v>
      </c>
      <c r="AF9" s="116">
        <f t="shared" si="17"/>
        <v>1.6214798754476285</v>
      </c>
      <c r="AH9" s="117">
        <f>IF(D9=0,0,T9*T9*(1-T9)/D9)</f>
        <v>1.2022150072948613E-6</v>
      </c>
      <c r="AI9" s="118">
        <f t="shared" si="18"/>
        <v>0</v>
      </c>
      <c r="AJ9" s="118">
        <f t="shared" ref="AJ9:AJ23" si="22">U9*U9*((1-O9)*5+AB10)^2*AH9</f>
        <v>55552937.296766415</v>
      </c>
      <c r="AK9" s="118">
        <f>SUM(AJ9:AJ$24)/U9/U9</f>
        <v>0.14789809690502118</v>
      </c>
      <c r="AL9" s="118">
        <f t="shared" ref="AL9:AL23" si="23">U9*U9*((1-O9)*5*(1-S9)+AC10)^2*AH9+V9*V9*AI9</f>
        <v>53689560.854076102</v>
      </c>
      <c r="AM9" s="118">
        <f>SUM(AL9:AL$24)/U9/U9</f>
        <v>0.13557650623954345</v>
      </c>
      <c r="AN9" s="118">
        <f t="shared" ref="AN9:AN23" si="24">U9*U9*((1-O9)*5*S9+AE10)^2*AH9+V9*V9*AI9</f>
        <v>15893.193672592952</v>
      </c>
      <c r="AO9" s="119">
        <f>SUM(AN9:AN$24)/U9/U9</f>
        <v>2.9873536047140881E-3</v>
      </c>
      <c r="AP9" s="106">
        <f t="shared" si="5"/>
        <v>70.183142692969071</v>
      </c>
      <c r="AQ9" s="107">
        <f t="shared" si="6"/>
        <v>71.690677540420793</v>
      </c>
      <c r="AR9" s="107">
        <f t="shared" si="7"/>
        <v>69.06499637841732</v>
      </c>
      <c r="AS9" s="107">
        <f t="shared" si="8"/>
        <v>70.508368411359399</v>
      </c>
      <c r="AT9" s="107">
        <f t="shared" si="9"/>
        <v>1.0431006122223605</v>
      </c>
      <c r="AU9" s="120">
        <f t="shared" si="10"/>
        <v>1.2573548313908021</v>
      </c>
    </row>
    <row r="10" spans="1:47" ht="14.45" customHeight="1" x14ac:dyDescent="0.25">
      <c r="A10" s="75"/>
      <c r="B10" s="99" t="s">
        <v>71</v>
      </c>
      <c r="C10" s="100">
        <v>4022</v>
      </c>
      <c r="D10" s="101">
        <v>4</v>
      </c>
      <c r="E10" s="101">
        <v>1334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9.945300845350571E-4</v>
      </c>
      <c r="R10" s="109">
        <f t="shared" si="14"/>
        <v>9.8553765950863529E-4</v>
      </c>
      <c r="S10" s="110">
        <f t="shared" si="15"/>
        <v>0</v>
      </c>
      <c r="T10" s="111">
        <f t="shared" si="19"/>
        <v>4.917481562777451E-3</v>
      </c>
      <c r="U10" s="112">
        <f t="shared" si="20"/>
        <v>99741.815684487388</v>
      </c>
      <c r="V10" s="112">
        <f t="shared" si="21"/>
        <v>497676.10089192737</v>
      </c>
      <c r="W10" s="113">
        <f>SUM(V10:V$24)</f>
        <v>6584116.4304309729</v>
      </c>
      <c r="X10" s="114">
        <f t="shared" si="0"/>
        <v>497676.10089192737</v>
      </c>
      <c r="Y10" s="112">
        <f>SUM(X10:X$24)</f>
        <v>6469264.6299679773</v>
      </c>
      <c r="Z10" s="112">
        <f t="shared" si="1"/>
        <v>0</v>
      </c>
      <c r="AA10" s="113">
        <f>SUM(Z10:Z$24)</f>
        <v>114851.80046299656</v>
      </c>
      <c r="AB10" s="106">
        <f t="shared" si="2"/>
        <v>66.011595891320681</v>
      </c>
      <c r="AC10" s="107">
        <f t="shared" si="3"/>
        <v>64.860104917602044</v>
      </c>
      <c r="AD10" s="115">
        <f t="shared" si="16"/>
        <v>98.255623185334869</v>
      </c>
      <c r="AE10" s="107">
        <f t="shared" si="4"/>
        <v>1.1514909737186505</v>
      </c>
      <c r="AF10" s="116">
        <f t="shared" si="17"/>
        <v>1.7443768146651495</v>
      </c>
      <c r="AH10" s="117">
        <f t="shared" ref="AH10:AH22" si="25">IF(D10=0,0,T10*T10*(1-T10)/D10)</f>
        <v>6.0156780563882002E-6</v>
      </c>
      <c r="AI10" s="118">
        <f t="shared" si="18"/>
        <v>0</v>
      </c>
      <c r="AJ10" s="118">
        <f t="shared" si="22"/>
        <v>240781249.16594446</v>
      </c>
      <c r="AK10" s="118">
        <f>SUM(AJ10:AJ$24)/U10/U10</f>
        <v>0.14263904614749773</v>
      </c>
      <c r="AL10" s="118">
        <f t="shared" si="23"/>
        <v>232075971.80011627</v>
      </c>
      <c r="AM10" s="118">
        <f>SUM(AL10:AL$24)/U10/U10</f>
        <v>0.13047767951194789</v>
      </c>
      <c r="AN10" s="118">
        <f t="shared" si="24"/>
        <v>80138.647416624968</v>
      </c>
      <c r="AO10" s="119">
        <f>SUM(AN10:AN$24)/U10/U10</f>
        <v>2.9923214465534102E-3</v>
      </c>
      <c r="AP10" s="106">
        <f t="shared" si="5"/>
        <v>65.271351229279659</v>
      </c>
      <c r="AQ10" s="107">
        <f t="shared" si="6"/>
        <v>66.751840553361703</v>
      </c>
      <c r="AR10" s="107">
        <f t="shared" si="7"/>
        <v>64.152119710402701</v>
      </c>
      <c r="AS10" s="107">
        <f t="shared" si="8"/>
        <v>65.568090124801387</v>
      </c>
      <c r="AT10" s="107">
        <f t="shared" si="9"/>
        <v>1.044274827224386</v>
      </c>
      <c r="AU10" s="120">
        <f t="shared" si="10"/>
        <v>1.258707120212915</v>
      </c>
    </row>
    <row r="11" spans="1:47" ht="14.45" customHeight="1" x14ac:dyDescent="0.25">
      <c r="A11" s="75"/>
      <c r="B11" s="99" t="s">
        <v>72</v>
      </c>
      <c r="C11" s="100">
        <v>2816</v>
      </c>
      <c r="D11" s="101">
        <v>0</v>
      </c>
      <c r="E11" s="101">
        <v>913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99251.337144820965</v>
      </c>
      <c r="V11" s="112">
        <f t="shared" si="21"/>
        <v>496256.68572410481</v>
      </c>
      <c r="W11" s="113">
        <f>SUM(V11:V$24)</f>
        <v>6086440.3295390466</v>
      </c>
      <c r="X11" s="114">
        <f t="shared" si="0"/>
        <v>496256.68572410481</v>
      </c>
      <c r="Y11" s="112">
        <f>SUM(X11:X$24)</f>
        <v>5971588.5290760491</v>
      </c>
      <c r="Z11" s="112">
        <f t="shared" si="1"/>
        <v>0</v>
      </c>
      <c r="AA11" s="113">
        <f>SUM(Z11:Z$24)</f>
        <v>114851.80046299656</v>
      </c>
      <c r="AB11" s="106">
        <f t="shared" si="2"/>
        <v>61.323509633508685</v>
      </c>
      <c r="AC11" s="107">
        <f t="shared" si="3"/>
        <v>60.166328241630673</v>
      </c>
      <c r="AD11" s="115">
        <f t="shared" si="16"/>
        <v>98.112988968188958</v>
      </c>
      <c r="AE11" s="107">
        <f t="shared" si="4"/>
        <v>1.1571813918779998</v>
      </c>
      <c r="AF11" s="116">
        <f t="shared" si="17"/>
        <v>1.8870110318110156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0.11960956952784461</v>
      </c>
      <c r="AL11" s="118">
        <f t="shared" si="23"/>
        <v>0</v>
      </c>
      <c r="AM11" s="118">
        <f>SUM(AL11:AL$24)/U11/U11</f>
        <v>0.10821141846010851</v>
      </c>
      <c r="AN11" s="118">
        <f t="shared" si="24"/>
        <v>0</v>
      </c>
      <c r="AO11" s="119">
        <f>SUM(AN11:AN$24)/U11/U11</f>
        <v>3.0138341078264621E-3</v>
      </c>
      <c r="AP11" s="106">
        <f t="shared" si="5"/>
        <v>60.645651151007975</v>
      </c>
      <c r="AQ11" s="107">
        <f t="shared" si="6"/>
        <v>62.001368116009395</v>
      </c>
      <c r="AR11" s="107">
        <f t="shared" si="7"/>
        <v>59.521576362877028</v>
      </c>
      <c r="AS11" s="107">
        <f t="shared" si="8"/>
        <v>60.811080120384318</v>
      </c>
      <c r="AT11" s="107">
        <f t="shared" si="9"/>
        <v>1.0495805317112421</v>
      </c>
      <c r="AU11" s="120">
        <f t="shared" si="10"/>
        <v>1.2647822520447576</v>
      </c>
    </row>
    <row r="12" spans="1:47" ht="14.45" customHeight="1" x14ac:dyDescent="0.25">
      <c r="A12" s="75"/>
      <c r="B12" s="99" t="s">
        <v>73</v>
      </c>
      <c r="C12" s="100">
        <v>3588</v>
      </c>
      <c r="D12" s="101">
        <v>0</v>
      </c>
      <c r="E12" s="101">
        <v>1225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0</v>
      </c>
      <c r="R12" s="109">
        <f t="shared" si="14"/>
        <v>0</v>
      </c>
      <c r="S12" s="110">
        <f t="shared" si="15"/>
        <v>0</v>
      </c>
      <c r="T12" s="111">
        <f t="shared" si="19"/>
        <v>0</v>
      </c>
      <c r="U12" s="112">
        <f t="shared" si="20"/>
        <v>99251.337144820965</v>
      </c>
      <c r="V12" s="112">
        <f t="shared" si="21"/>
        <v>496256.68572410481</v>
      </c>
      <c r="W12" s="113">
        <f>SUM(V12:V$24)</f>
        <v>5590183.6438149419</v>
      </c>
      <c r="X12" s="114">
        <f t="shared" si="0"/>
        <v>496256.68572410481</v>
      </c>
      <c r="Y12" s="112">
        <f>SUM(X12:X$24)</f>
        <v>5475331.8433519443</v>
      </c>
      <c r="Z12" s="112">
        <f t="shared" si="1"/>
        <v>0</v>
      </c>
      <c r="AA12" s="113">
        <f>SUM(Z12:Z$24)</f>
        <v>114851.80046299656</v>
      </c>
      <c r="AB12" s="106">
        <f t="shared" si="2"/>
        <v>56.323509633508685</v>
      </c>
      <c r="AC12" s="107">
        <f t="shared" si="3"/>
        <v>55.166328241630673</v>
      </c>
      <c r="AD12" s="115">
        <f t="shared" si="16"/>
        <v>97.945473569726616</v>
      </c>
      <c r="AE12" s="107">
        <f t="shared" si="4"/>
        <v>1.1571813918779998</v>
      </c>
      <c r="AF12" s="116">
        <f t="shared" si="17"/>
        <v>2.0545264302733632</v>
      </c>
      <c r="AH12" s="117">
        <f t="shared" si="25"/>
        <v>0</v>
      </c>
      <c r="AI12" s="118">
        <f t="shared" si="18"/>
        <v>0</v>
      </c>
      <c r="AJ12" s="118">
        <f t="shared" si="22"/>
        <v>0</v>
      </c>
      <c r="AK12" s="118">
        <f>SUM(AJ12:AJ$24)/U12/U12</f>
        <v>0.11960956952784461</v>
      </c>
      <c r="AL12" s="118">
        <f t="shared" si="23"/>
        <v>0</v>
      </c>
      <c r="AM12" s="118">
        <f>SUM(AL12:AL$24)/U12/U12</f>
        <v>0.10821141846010851</v>
      </c>
      <c r="AN12" s="118">
        <f t="shared" si="24"/>
        <v>0</v>
      </c>
      <c r="AO12" s="119">
        <f>SUM(AN12:AN$24)/U12/U12</f>
        <v>3.0138341078264621E-3</v>
      </c>
      <c r="AP12" s="106">
        <f t="shared" si="5"/>
        <v>55.645651151007975</v>
      </c>
      <c r="AQ12" s="107">
        <f t="shared" si="6"/>
        <v>57.001368116009395</v>
      </c>
      <c r="AR12" s="107">
        <f t="shared" si="7"/>
        <v>54.521576362877028</v>
      </c>
      <c r="AS12" s="107">
        <f t="shared" si="8"/>
        <v>55.811080120384318</v>
      </c>
      <c r="AT12" s="107">
        <f t="shared" si="9"/>
        <v>1.0495805317112421</v>
      </c>
      <c r="AU12" s="120">
        <f t="shared" si="10"/>
        <v>1.2647822520447576</v>
      </c>
    </row>
    <row r="13" spans="1:47" ht="14.45" customHeight="1" x14ac:dyDescent="0.25">
      <c r="A13" s="75"/>
      <c r="B13" s="99" t="s">
        <v>74</v>
      </c>
      <c r="C13" s="100">
        <v>3828</v>
      </c>
      <c r="D13" s="101">
        <v>2</v>
      </c>
      <c r="E13" s="101">
        <v>1243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5.2246603970741907E-4</v>
      </c>
      <c r="R13" s="109">
        <f t="shared" si="14"/>
        <v>5.1807419717272833E-4</v>
      </c>
      <c r="S13" s="110">
        <f t="shared" si="15"/>
        <v>0</v>
      </c>
      <c r="T13" s="111">
        <f t="shared" si="19"/>
        <v>2.5871823579940527E-3</v>
      </c>
      <c r="U13" s="112">
        <f t="shared" si="20"/>
        <v>99251.337144820965</v>
      </c>
      <c r="V13" s="112">
        <f t="shared" si="21"/>
        <v>495645.81650606421</v>
      </c>
      <c r="W13" s="113">
        <f>SUM(V13:V$24)</f>
        <v>5093926.9580908362</v>
      </c>
      <c r="X13" s="114">
        <f t="shared" si="0"/>
        <v>495645.81650606421</v>
      </c>
      <c r="Y13" s="112">
        <f>SUM(X13:X$24)</f>
        <v>4979075.1576278396</v>
      </c>
      <c r="Z13" s="112">
        <f t="shared" si="1"/>
        <v>0</v>
      </c>
      <c r="AA13" s="113">
        <f>SUM(Z13:Z$24)</f>
        <v>114851.80046299656</v>
      </c>
      <c r="AB13" s="106">
        <f t="shared" si="2"/>
        <v>51.323509633508678</v>
      </c>
      <c r="AC13" s="107">
        <f t="shared" si="3"/>
        <v>50.166328241630673</v>
      </c>
      <c r="AD13" s="115">
        <f t="shared" si="16"/>
        <v>97.745319055261007</v>
      </c>
      <c r="AE13" s="107">
        <f t="shared" si="4"/>
        <v>1.1571813918779998</v>
      </c>
      <c r="AF13" s="116">
        <f t="shared" si="17"/>
        <v>2.2546809447389897</v>
      </c>
      <c r="AH13" s="117">
        <f t="shared" si="25"/>
        <v>3.3380976079620996E-6</v>
      </c>
      <c r="AI13" s="118">
        <f t="shared" si="18"/>
        <v>0</v>
      </c>
      <c r="AJ13" s="118">
        <f t="shared" si="22"/>
        <v>78401363.84859249</v>
      </c>
      <c r="AK13" s="118">
        <f>SUM(AJ13:AJ$24)/U13/U13</f>
        <v>0.11960956952784461</v>
      </c>
      <c r="AL13" s="118">
        <f t="shared" si="23"/>
        <v>74719956.939634174</v>
      </c>
      <c r="AM13" s="118">
        <f>SUM(AL13:AL$24)/U13/U13</f>
        <v>0.10821141846010851</v>
      </c>
      <c r="AN13" s="118">
        <f t="shared" si="24"/>
        <v>44261.360297721345</v>
      </c>
      <c r="AO13" s="119">
        <f>SUM(AN13:AN$24)/U13/U13</f>
        <v>3.0138341078264621E-3</v>
      </c>
      <c r="AP13" s="106">
        <f t="shared" si="5"/>
        <v>50.645651151007968</v>
      </c>
      <c r="AQ13" s="107">
        <f t="shared" si="6"/>
        <v>52.001368116009388</v>
      </c>
      <c r="AR13" s="107">
        <f t="shared" si="7"/>
        <v>49.521576362877028</v>
      </c>
      <c r="AS13" s="107">
        <f t="shared" si="8"/>
        <v>50.811080120384318</v>
      </c>
      <c r="AT13" s="107">
        <f t="shared" si="9"/>
        <v>1.0495805317112421</v>
      </c>
      <c r="AU13" s="120">
        <f t="shared" si="10"/>
        <v>1.2647822520447576</v>
      </c>
    </row>
    <row r="14" spans="1:47" ht="14.45" customHeight="1" x14ac:dyDescent="0.25">
      <c r="A14" s="75"/>
      <c r="B14" s="99" t="s">
        <v>75</v>
      </c>
      <c r="C14" s="100">
        <v>4676</v>
      </c>
      <c r="D14" s="101">
        <v>5</v>
      </c>
      <c r="E14" s="101">
        <v>1569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1.0692899914456801E-3</v>
      </c>
      <c r="R14" s="109">
        <f t="shared" si="14"/>
        <v>1.0603583248741766E-3</v>
      </c>
      <c r="S14" s="110">
        <f t="shared" si="15"/>
        <v>0</v>
      </c>
      <c r="T14" s="111">
        <f t="shared" si="19"/>
        <v>5.2884733920015572E-3</v>
      </c>
      <c r="U14" s="112">
        <f t="shared" si="20"/>
        <v>98994.555836352563</v>
      </c>
      <c r="V14" s="112">
        <f t="shared" si="21"/>
        <v>493729.39525484061</v>
      </c>
      <c r="W14" s="113">
        <f>SUM(V14:V$24)</f>
        <v>4598281.1415847726</v>
      </c>
      <c r="X14" s="114">
        <f t="shared" si="0"/>
        <v>493729.39525484061</v>
      </c>
      <c r="Y14" s="112">
        <f>SUM(X14:X$24)</f>
        <v>4483429.3411217751</v>
      </c>
      <c r="Z14" s="112">
        <f t="shared" si="1"/>
        <v>0</v>
      </c>
      <c r="AA14" s="113">
        <f>SUM(Z14:Z$24)</f>
        <v>114851.80046299656</v>
      </c>
      <c r="AB14" s="106">
        <f t="shared" si="2"/>
        <v>46.449838607146937</v>
      </c>
      <c r="AC14" s="107">
        <f t="shared" si="3"/>
        <v>45.289655610287411</v>
      </c>
      <c r="AD14" s="115">
        <f t="shared" si="16"/>
        <v>97.502288421986009</v>
      </c>
      <c r="AE14" s="107">
        <f t="shared" si="4"/>
        <v>1.1601829968595196</v>
      </c>
      <c r="AF14" s="116">
        <f t="shared" si="17"/>
        <v>2.4977115780139862</v>
      </c>
      <c r="AH14" s="117">
        <f t="shared" si="25"/>
        <v>5.5640086108358277E-6</v>
      </c>
      <c r="AI14" s="118">
        <f t="shared" si="18"/>
        <v>0</v>
      </c>
      <c r="AJ14" s="118">
        <f t="shared" si="22"/>
        <v>105841690.0697059</v>
      </c>
      <c r="AK14" s="118">
        <f>SUM(AJ14:AJ$24)/U14/U14</f>
        <v>0.11223068042700024</v>
      </c>
      <c r="AL14" s="118">
        <f t="shared" si="23"/>
        <v>100311934.06423198</v>
      </c>
      <c r="AM14" s="118">
        <f>SUM(AL14:AL$24)/U14/U14</f>
        <v>0.10114897824832013</v>
      </c>
      <c r="AN14" s="118">
        <f t="shared" si="24"/>
        <v>74176.973196352716</v>
      </c>
      <c r="AO14" s="119">
        <f>SUM(AN14:AN$24)/U14/U14</f>
        <v>3.0249730123018425E-3</v>
      </c>
      <c r="AP14" s="106">
        <f t="shared" si="5"/>
        <v>45.793221989988673</v>
      </c>
      <c r="AQ14" s="107">
        <f t="shared" si="6"/>
        <v>47.106455224305201</v>
      </c>
      <c r="AR14" s="107">
        <f t="shared" si="7"/>
        <v>44.666298638048595</v>
      </c>
      <c r="AS14" s="107">
        <f t="shared" si="8"/>
        <v>45.913012582526228</v>
      </c>
      <c r="AT14" s="107">
        <f t="shared" si="9"/>
        <v>1.0523834777323049</v>
      </c>
      <c r="AU14" s="120">
        <f t="shared" si="10"/>
        <v>1.2679825159867344</v>
      </c>
    </row>
    <row r="15" spans="1:47" ht="14.45" customHeight="1" x14ac:dyDescent="0.25">
      <c r="A15" s="75"/>
      <c r="B15" s="99" t="s">
        <v>76</v>
      </c>
      <c r="C15" s="100">
        <v>5521</v>
      </c>
      <c r="D15" s="101">
        <v>7</v>
      </c>
      <c r="E15" s="101">
        <v>1817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1.2678862524904909E-3</v>
      </c>
      <c r="R15" s="109">
        <f t="shared" si="14"/>
        <v>1.2445894256662047E-3</v>
      </c>
      <c r="S15" s="110">
        <f t="shared" si="15"/>
        <v>0</v>
      </c>
      <c r="T15" s="111">
        <f t="shared" si="19"/>
        <v>6.2049034973326242E-3</v>
      </c>
      <c r="U15" s="112">
        <f t="shared" si="20"/>
        <v>98471.025761858997</v>
      </c>
      <c r="V15" s="112">
        <f t="shared" si="21"/>
        <v>490927.52962177189</v>
      </c>
      <c r="W15" s="113">
        <f>SUM(V15:V$24)</f>
        <v>4104551.7463299315</v>
      </c>
      <c r="X15" s="114">
        <f t="shared" si="0"/>
        <v>490927.52962177189</v>
      </c>
      <c r="Y15" s="112">
        <f>SUM(X15:X$24)</f>
        <v>3989699.9458669359</v>
      </c>
      <c r="Z15" s="112">
        <f t="shared" si="1"/>
        <v>0</v>
      </c>
      <c r="AA15" s="113">
        <f>SUM(Z15:Z$24)</f>
        <v>114851.80046299656</v>
      </c>
      <c r="AB15" s="106">
        <f t="shared" si="2"/>
        <v>41.682837307456552</v>
      </c>
      <c r="AC15" s="107">
        <f t="shared" si="3"/>
        <v>40.516486093234903</v>
      </c>
      <c r="AD15" s="115">
        <f t="shared" si="16"/>
        <v>97.201843037654726</v>
      </c>
      <c r="AE15" s="107">
        <f t="shared" si="4"/>
        <v>1.1663512142216594</v>
      </c>
      <c r="AF15" s="116">
        <f t="shared" si="17"/>
        <v>2.7981569623452995</v>
      </c>
      <c r="AH15" s="117">
        <f t="shared" si="25"/>
        <v>5.4659904989366591E-6</v>
      </c>
      <c r="AI15" s="118">
        <f t="shared" si="18"/>
        <v>0</v>
      </c>
      <c r="AJ15" s="118">
        <f t="shared" si="22"/>
        <v>81705542.503033757</v>
      </c>
      <c r="AK15" s="118">
        <f>SUM(AJ15:AJ$24)/U15/U15</f>
        <v>0.10251181709226234</v>
      </c>
      <c r="AL15" s="118">
        <f t="shared" si="23"/>
        <v>76893923.084301397</v>
      </c>
      <c r="AM15" s="118">
        <f>SUM(AL15:AL$24)/U15/U15</f>
        <v>9.1882249129202509E-2</v>
      </c>
      <c r="AN15" s="118">
        <f t="shared" si="24"/>
        <v>73004.69465772828</v>
      </c>
      <c r="AO15" s="119">
        <f>SUM(AN15:AN$24)/U15/U15</f>
        <v>3.0495737622946036E-3</v>
      </c>
      <c r="AP15" s="106">
        <f t="shared" si="5"/>
        <v>41.055294961043472</v>
      </c>
      <c r="AQ15" s="107">
        <f t="shared" si="6"/>
        <v>42.310379653869632</v>
      </c>
      <c r="AR15" s="107">
        <f t="shared" si="7"/>
        <v>39.92236922909558</v>
      </c>
      <c r="AS15" s="107">
        <f t="shared" si="8"/>
        <v>41.110602957374226</v>
      </c>
      <c r="AT15" s="107">
        <f t="shared" si="9"/>
        <v>1.0581142401082311</v>
      </c>
      <c r="AU15" s="120">
        <f t="shared" si="10"/>
        <v>1.2745881883350878</v>
      </c>
    </row>
    <row r="16" spans="1:47" ht="14.45" customHeight="1" x14ac:dyDescent="0.25">
      <c r="A16" s="75"/>
      <c r="B16" s="99" t="s">
        <v>77</v>
      </c>
      <c r="C16" s="100">
        <v>6179</v>
      </c>
      <c r="D16" s="101">
        <v>15</v>
      </c>
      <c r="E16" s="101">
        <v>2087</v>
      </c>
      <c r="F16" s="102">
        <v>1.9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2.4275772778766789E-3</v>
      </c>
      <c r="R16" s="109">
        <f t="shared" si="14"/>
        <v>2.4064669309255874E-3</v>
      </c>
      <c r="S16" s="110">
        <f t="shared" si="15"/>
        <v>9.1039770004791565E-4</v>
      </c>
      <c r="T16" s="111">
        <f t="shared" si="19"/>
        <v>1.1966545895066639E-2</v>
      </c>
      <c r="U16" s="112">
        <f t="shared" si="20"/>
        <v>97860.022549723304</v>
      </c>
      <c r="V16" s="112">
        <f t="shared" si="21"/>
        <v>486624.78427788173</v>
      </c>
      <c r="W16" s="113">
        <f>SUM(V16:V$24)</f>
        <v>3613624.21670816</v>
      </c>
      <c r="X16" s="114">
        <f t="shared" si="0"/>
        <v>486181.76219348883</v>
      </c>
      <c r="Y16" s="112">
        <f>SUM(X16:X$24)</f>
        <v>3498772.4162451634</v>
      </c>
      <c r="Z16" s="112">
        <f t="shared" si="1"/>
        <v>443.0220843928966</v>
      </c>
      <c r="AA16" s="113">
        <f>SUM(Z16:Z$24)</f>
        <v>114851.80046299656</v>
      </c>
      <c r="AB16" s="106">
        <f t="shared" si="2"/>
        <v>36.92646008610977</v>
      </c>
      <c r="AC16" s="107">
        <f t="shared" si="3"/>
        <v>35.752826589299168</v>
      </c>
      <c r="AD16" s="115">
        <f t="shared" si="16"/>
        <v>96.821700498575353</v>
      </c>
      <c r="AE16" s="107">
        <f t="shared" si="4"/>
        <v>1.1736334968106064</v>
      </c>
      <c r="AF16" s="116">
        <f t="shared" si="17"/>
        <v>3.1782995014246698</v>
      </c>
      <c r="AH16" s="117">
        <f t="shared" si="25"/>
        <v>9.4323088386087723E-6</v>
      </c>
      <c r="AI16" s="118">
        <f t="shared" si="18"/>
        <v>4.3582600674444812E-7</v>
      </c>
      <c r="AJ16" s="118">
        <f t="shared" si="22"/>
        <v>108297252.77675335</v>
      </c>
      <c r="AK16" s="118">
        <f>SUM(AJ16:AJ$24)/U16/U16</f>
        <v>9.5264103557734583E-2</v>
      </c>
      <c r="AL16" s="118">
        <f t="shared" si="23"/>
        <v>101112597.21638438</v>
      </c>
      <c r="AM16" s="118">
        <f>SUM(AL16:AL$24)/U16/U16</f>
        <v>8.5003822609868704E-2</v>
      </c>
      <c r="AN16" s="118">
        <f t="shared" si="24"/>
        <v>230121.91462124494</v>
      </c>
      <c r="AO16" s="119">
        <f>SUM(AN16:AN$24)/U16/U16</f>
        <v>3.0801503042498387E-3</v>
      </c>
      <c r="AP16" s="106">
        <f t="shared" si="5"/>
        <v>36.321508368840206</v>
      </c>
      <c r="AQ16" s="107">
        <f t="shared" si="6"/>
        <v>37.531411803379335</v>
      </c>
      <c r="AR16" s="107">
        <f t="shared" si="7"/>
        <v>35.181380454533979</v>
      </c>
      <c r="AS16" s="107">
        <f t="shared" si="8"/>
        <v>36.324272724064357</v>
      </c>
      <c r="AT16" s="107">
        <f t="shared" si="9"/>
        <v>1.0648552572182772</v>
      </c>
      <c r="AU16" s="120">
        <f t="shared" si="10"/>
        <v>1.2824117364029355</v>
      </c>
    </row>
    <row r="17" spans="1:47" ht="14.45" customHeight="1" x14ac:dyDescent="0.25">
      <c r="A17" s="75"/>
      <c r="B17" s="99" t="s">
        <v>78</v>
      </c>
      <c r="C17" s="100">
        <v>5304</v>
      </c>
      <c r="D17" s="101">
        <v>16</v>
      </c>
      <c r="E17" s="101">
        <v>1776</v>
      </c>
      <c r="F17" s="102">
        <v>1.9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3.0165912518853697E-3</v>
      </c>
      <c r="R17" s="109">
        <f t="shared" si="14"/>
        <v>3.0939558040231326E-3</v>
      </c>
      <c r="S17" s="110">
        <f t="shared" si="15"/>
        <v>1.0698198198198197E-3</v>
      </c>
      <c r="T17" s="111">
        <f t="shared" si="19"/>
        <v>1.5360761437067418E-2</v>
      </c>
      <c r="U17" s="112">
        <f t="shared" si="20"/>
        <v>96688.976098589788</v>
      </c>
      <c r="V17" s="112">
        <f t="shared" si="21"/>
        <v>480037.98034655018</v>
      </c>
      <c r="W17" s="113">
        <f>SUM(V17:V$24)</f>
        <v>3126999.4324302785</v>
      </c>
      <c r="X17" s="114">
        <f t="shared" si="0"/>
        <v>479524.42620090919</v>
      </c>
      <c r="Y17" s="112">
        <f>SUM(X17:X$24)</f>
        <v>3012590.6540516745</v>
      </c>
      <c r="Z17" s="112">
        <f t="shared" si="1"/>
        <v>513.55414564101648</v>
      </c>
      <c r="AA17" s="113">
        <f>SUM(Z17:Z$24)</f>
        <v>114408.77837860366</v>
      </c>
      <c r="AB17" s="106">
        <f t="shared" si="2"/>
        <v>32.340806145695502</v>
      </c>
      <c r="AC17" s="107">
        <f t="shared" si="3"/>
        <v>31.157540141699911</v>
      </c>
      <c r="AD17" s="115">
        <f t="shared" si="16"/>
        <v>96.341260020962466</v>
      </c>
      <c r="AE17" s="107">
        <f t="shared" si="4"/>
        <v>1.1832660039955922</v>
      </c>
      <c r="AF17" s="116">
        <f t="shared" si="17"/>
        <v>3.6587399790375437</v>
      </c>
      <c r="AH17" s="117">
        <f t="shared" si="25"/>
        <v>1.4520535894197016E-5</v>
      </c>
      <c r="AI17" s="118">
        <f t="shared" si="18"/>
        <v>6.0173159086314216E-7</v>
      </c>
      <c r="AJ17" s="118">
        <f t="shared" si="22"/>
        <v>122965364.02164139</v>
      </c>
      <c r="AK17" s="118">
        <f>SUM(AJ17:AJ$24)/U17/U17</f>
        <v>8.6001523399643648E-2</v>
      </c>
      <c r="AL17" s="118">
        <f t="shared" si="23"/>
        <v>113503507.7343282</v>
      </c>
      <c r="AM17" s="118">
        <f>SUM(AL17:AL$24)/U17/U17</f>
        <v>7.6259717485541362E-2</v>
      </c>
      <c r="AN17" s="118">
        <f t="shared" si="24"/>
        <v>333743.84538601688</v>
      </c>
      <c r="AO17" s="119">
        <f>SUM(AN17:AN$24)/U17/U17</f>
        <v>3.1305972342119954E-3</v>
      </c>
      <c r="AP17" s="106">
        <f t="shared" si="5"/>
        <v>31.766016225557657</v>
      </c>
      <c r="AQ17" s="107">
        <f t="shared" si="6"/>
        <v>32.915596065833348</v>
      </c>
      <c r="AR17" s="107">
        <f t="shared" si="7"/>
        <v>30.616282965588169</v>
      </c>
      <c r="AS17" s="107">
        <f t="shared" si="8"/>
        <v>31.698797317811653</v>
      </c>
      <c r="AT17" s="107">
        <f t="shared" si="9"/>
        <v>1.0736005931544852</v>
      </c>
      <c r="AU17" s="120">
        <f t="shared" si="10"/>
        <v>1.2929314148366993</v>
      </c>
    </row>
    <row r="18" spans="1:47" ht="14.45" customHeight="1" x14ac:dyDescent="0.25">
      <c r="A18" s="75"/>
      <c r="B18" s="99" t="s">
        <v>79</v>
      </c>
      <c r="C18" s="100">
        <v>5269</v>
      </c>
      <c r="D18" s="101">
        <v>28</v>
      </c>
      <c r="E18" s="101">
        <v>1737</v>
      </c>
      <c r="F18" s="102">
        <v>3.8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5.31410134750427E-3</v>
      </c>
      <c r="R18" s="109">
        <f t="shared" si="14"/>
        <v>5.27506985969068E-3</v>
      </c>
      <c r="S18" s="110">
        <f t="shared" si="15"/>
        <v>2.1876799078871618E-3</v>
      </c>
      <c r="T18" s="111">
        <f t="shared" si="19"/>
        <v>2.6055751264628731E-2</v>
      </c>
      <c r="U18" s="112">
        <f t="shared" si="20"/>
        <v>95203.759803145032</v>
      </c>
      <c r="V18" s="112">
        <f t="shared" si="21"/>
        <v>470250.73617388343</v>
      </c>
      <c r="W18" s="113">
        <f>SUM(V18:V$24)</f>
        <v>2646961.4520837283</v>
      </c>
      <c r="X18" s="114">
        <f t="shared" si="0"/>
        <v>469221.97808668669</v>
      </c>
      <c r="Y18" s="112">
        <f>SUM(X18:X$24)</f>
        <v>2533066.227850765</v>
      </c>
      <c r="Z18" s="112">
        <f t="shared" si="1"/>
        <v>1028.7580871967514</v>
      </c>
      <c r="AA18" s="113">
        <f>SUM(Z18:Z$24)</f>
        <v>113895.22423296265</v>
      </c>
      <c r="AB18" s="106">
        <f t="shared" si="2"/>
        <v>27.803118884767894</v>
      </c>
      <c r="AC18" s="107">
        <f t="shared" si="3"/>
        <v>26.606787726539828</v>
      </c>
      <c r="AD18" s="115">
        <f t="shared" si="16"/>
        <v>95.697133249020197</v>
      </c>
      <c r="AE18" s="107">
        <f t="shared" si="4"/>
        <v>1.1963311582280614</v>
      </c>
      <c r="AF18" s="116">
        <f t="shared" si="17"/>
        <v>4.3028667509797929</v>
      </c>
      <c r="AH18" s="117">
        <f t="shared" si="25"/>
        <v>2.3614745278084809E-5</v>
      </c>
      <c r="AI18" s="118">
        <f t="shared" si="18"/>
        <v>1.2567034913689053E-6</v>
      </c>
      <c r="AJ18" s="118">
        <f t="shared" si="22"/>
        <v>142479491.06950536</v>
      </c>
      <c r="AK18" s="118">
        <f>SUM(AJ18:AJ$24)/U18/U18</f>
        <v>7.5139057511482685E-2</v>
      </c>
      <c r="AL18" s="118">
        <f t="shared" si="23"/>
        <v>129576997.40533465</v>
      </c>
      <c r="AM18" s="118">
        <f>SUM(AL18:AL$24)/U18/U18</f>
        <v>6.613485089718478E-2</v>
      </c>
      <c r="AN18" s="118">
        <f t="shared" si="24"/>
        <v>597693.82354849961</v>
      </c>
      <c r="AO18" s="119">
        <f>SUM(AN18:AN$24)/U18/U18</f>
        <v>3.1922144399756116E-3</v>
      </c>
      <c r="AP18" s="106">
        <f t="shared" si="5"/>
        <v>27.26585339794028</v>
      </c>
      <c r="AQ18" s="107">
        <f t="shared" si="6"/>
        <v>28.340384371595508</v>
      </c>
      <c r="AR18" s="107">
        <f t="shared" si="7"/>
        <v>26.102740463669942</v>
      </c>
      <c r="AS18" s="107">
        <f t="shared" si="8"/>
        <v>27.110834989409714</v>
      </c>
      <c r="AT18" s="107">
        <f t="shared" si="9"/>
        <v>1.0855917750231225</v>
      </c>
      <c r="AU18" s="120">
        <f t="shared" si="10"/>
        <v>1.3070705414330002</v>
      </c>
    </row>
    <row r="19" spans="1:47" ht="14.45" customHeight="1" x14ac:dyDescent="0.25">
      <c r="A19" s="75"/>
      <c r="B19" s="99" t="s">
        <v>80</v>
      </c>
      <c r="C19" s="100">
        <v>5655</v>
      </c>
      <c r="D19" s="101">
        <v>53</v>
      </c>
      <c r="E19" s="101">
        <v>1877</v>
      </c>
      <c r="F19" s="102">
        <v>11.4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9.3722369584438546E-3</v>
      </c>
      <c r="R19" s="109">
        <f t="shared" si="14"/>
        <v>9.3694752464383649E-3</v>
      </c>
      <c r="S19" s="110">
        <f t="shared" si="15"/>
        <v>6.0735215769845497E-3</v>
      </c>
      <c r="T19" s="111">
        <f t="shared" si="19"/>
        <v>4.585141013403056E-2</v>
      </c>
      <c r="U19" s="112">
        <f t="shared" si="20"/>
        <v>92723.154318256828</v>
      </c>
      <c r="V19" s="112">
        <f t="shared" si="21"/>
        <v>453759.39054682117</v>
      </c>
      <c r="W19" s="113">
        <f>SUM(V19:V$24)</f>
        <v>2176710.7159098443</v>
      </c>
      <c r="X19" s="114">
        <f t="shared" si="0"/>
        <v>451003.47309757565</v>
      </c>
      <c r="Y19" s="112">
        <f>SUM(X19:X$24)</f>
        <v>2063844.2497640788</v>
      </c>
      <c r="Z19" s="112">
        <f t="shared" si="1"/>
        <v>2755.9174492454777</v>
      </c>
      <c r="AA19" s="113">
        <f>SUM(Z19:Z$24)</f>
        <v>112866.46614576589</v>
      </c>
      <c r="AB19" s="106">
        <f t="shared" si="2"/>
        <v>23.475373890308415</v>
      </c>
      <c r="AC19" s="107">
        <f t="shared" si="3"/>
        <v>22.258132447482062</v>
      </c>
      <c r="AD19" s="115">
        <f t="shared" si="16"/>
        <v>94.814815523219934</v>
      </c>
      <c r="AE19" s="107">
        <f t="shared" si="4"/>
        <v>1.2172414428263569</v>
      </c>
      <c r="AF19" s="116">
        <f t="shared" si="17"/>
        <v>5.1851844767800843</v>
      </c>
      <c r="AH19" s="117">
        <f t="shared" si="25"/>
        <v>3.7848226719511343E-5</v>
      </c>
      <c r="AI19" s="118">
        <f t="shared" si="18"/>
        <v>3.2161075719970442E-6</v>
      </c>
      <c r="AJ19" s="118">
        <f t="shared" si="22"/>
        <v>154544628.11128059</v>
      </c>
      <c r="AK19" s="118">
        <f>SUM(AJ19:AJ$24)/U19/U19</f>
        <v>6.2641158753299286E-2</v>
      </c>
      <c r="AL19" s="118">
        <f t="shared" si="23"/>
        <v>137870682.70637363</v>
      </c>
      <c r="AM19" s="118">
        <f>SUM(AL19:AL$24)/U19/U19</f>
        <v>5.4649443614770407E-2</v>
      </c>
      <c r="AN19" s="118">
        <f t="shared" si="24"/>
        <v>1177705.6395584131</v>
      </c>
      <c r="AO19" s="119">
        <f>SUM(AN19:AN$24)/U19/U19</f>
        <v>3.2957817838286212E-3</v>
      </c>
      <c r="AP19" s="106">
        <f t="shared" si="5"/>
        <v>22.984820860079598</v>
      </c>
      <c r="AQ19" s="107">
        <f t="shared" si="6"/>
        <v>23.965926920537232</v>
      </c>
      <c r="AR19" s="107">
        <f t="shared" si="7"/>
        <v>21.799938926586684</v>
      </c>
      <c r="AS19" s="107">
        <f t="shared" si="8"/>
        <v>22.71632596837744</v>
      </c>
      <c r="AT19" s="107">
        <f t="shared" si="9"/>
        <v>1.1047199990889252</v>
      </c>
      <c r="AU19" s="120">
        <f t="shared" si="10"/>
        <v>1.3297628865637887</v>
      </c>
    </row>
    <row r="20" spans="1:47" ht="14.45" customHeight="1" x14ac:dyDescent="0.25">
      <c r="A20" s="75"/>
      <c r="B20" s="99" t="s">
        <v>81</v>
      </c>
      <c r="C20" s="100">
        <v>6792</v>
      </c>
      <c r="D20" s="101">
        <v>107</v>
      </c>
      <c r="E20" s="101">
        <v>2302</v>
      </c>
      <c r="F20" s="102">
        <v>31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1.5753828032979977E-2</v>
      </c>
      <c r="R20" s="109">
        <f t="shared" si="14"/>
        <v>1.5454839578623153E-2</v>
      </c>
      <c r="S20" s="110">
        <f t="shared" si="15"/>
        <v>1.3466550825369244E-2</v>
      </c>
      <c r="T20" s="111">
        <f t="shared" si="19"/>
        <v>7.4604986268310344E-2</v>
      </c>
      <c r="U20" s="112">
        <f t="shared" si="20"/>
        <v>88471.666940689422</v>
      </c>
      <c r="V20" s="112">
        <f t="shared" si="21"/>
        <v>427078.35714931972</v>
      </c>
      <c r="W20" s="113">
        <f>SUM(V20:V$24)</f>
        <v>1722951.3253630234</v>
      </c>
      <c r="X20" s="114">
        <f t="shared" si="0"/>
        <v>421327.08474635321</v>
      </c>
      <c r="Y20" s="112">
        <f>SUM(X20:X$24)</f>
        <v>1612840.7766665029</v>
      </c>
      <c r="Z20" s="112">
        <f t="shared" si="1"/>
        <v>5751.2724029665123</v>
      </c>
      <c r="AA20" s="113">
        <f>SUM(Z20:Z$24)</f>
        <v>110110.54869652042</v>
      </c>
      <c r="AB20" s="106">
        <f t="shared" si="2"/>
        <v>19.474611307121339</v>
      </c>
      <c r="AC20" s="107">
        <f t="shared" si="3"/>
        <v>18.23002586520424</v>
      </c>
      <c r="AD20" s="115">
        <f t="shared" si="16"/>
        <v>93.60918982007108</v>
      </c>
      <c r="AE20" s="107">
        <f t="shared" si="4"/>
        <v>1.2445854419170999</v>
      </c>
      <c r="AF20" s="116">
        <f t="shared" si="17"/>
        <v>6.3908101799289243</v>
      </c>
      <c r="AH20" s="117">
        <f t="shared" si="25"/>
        <v>4.8137007349415791E-5</v>
      </c>
      <c r="AI20" s="118">
        <f t="shared" si="18"/>
        <v>5.7711567481481276E-6</v>
      </c>
      <c r="AJ20" s="118">
        <f t="shared" si="22"/>
        <v>124026470.85897678</v>
      </c>
      <c r="AK20" s="118">
        <f>SUM(AJ20:AJ$24)/U20/U20</f>
        <v>4.9061758518974076E-2</v>
      </c>
      <c r="AL20" s="118">
        <f t="shared" si="23"/>
        <v>107868063.16280413</v>
      </c>
      <c r="AM20" s="118">
        <f>SUM(AL20:AL$24)/U20/U20</f>
        <v>4.2413754987370739E-2</v>
      </c>
      <c r="AN20" s="118">
        <f t="shared" si="24"/>
        <v>1695137.576553728</v>
      </c>
      <c r="AO20" s="119">
        <f>SUM(AN20:AN$24)/U20/U20</f>
        <v>3.4696862922748129E-3</v>
      </c>
      <c r="AP20" s="106">
        <f t="shared" si="5"/>
        <v>19.040473481625231</v>
      </c>
      <c r="AQ20" s="107">
        <f t="shared" si="6"/>
        <v>19.908749132617448</v>
      </c>
      <c r="AR20" s="107">
        <f t="shared" si="7"/>
        <v>17.82637170486462</v>
      </c>
      <c r="AS20" s="107">
        <f t="shared" si="8"/>
        <v>18.63368002554386</v>
      </c>
      <c r="AT20" s="107">
        <f t="shared" si="9"/>
        <v>1.129133517461927</v>
      </c>
      <c r="AU20" s="120">
        <f t="shared" si="10"/>
        <v>1.3600373663722727</v>
      </c>
    </row>
    <row r="21" spans="1:47" ht="14.45" customHeight="1" x14ac:dyDescent="0.25">
      <c r="A21" s="75"/>
      <c r="B21" s="99" t="s">
        <v>82</v>
      </c>
      <c r="C21" s="100">
        <v>6914</v>
      </c>
      <c r="D21" s="101">
        <v>153</v>
      </c>
      <c r="E21" s="101">
        <v>2347</v>
      </c>
      <c r="F21" s="102">
        <v>57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2.2129013595603125E-2</v>
      </c>
      <c r="R21" s="109">
        <f t="shared" si="14"/>
        <v>2.2336941156921777E-2</v>
      </c>
      <c r="S21" s="110">
        <f t="shared" si="15"/>
        <v>2.4286322965487855E-2</v>
      </c>
      <c r="T21" s="111">
        <f t="shared" si="19"/>
        <v>0.10611219044269896</v>
      </c>
      <c r="U21" s="112">
        <f t="shared" si="20"/>
        <v>81871.239443444763</v>
      </c>
      <c r="V21" s="112">
        <f t="shared" si="21"/>
        <v>388931.34429512167</v>
      </c>
      <c r="W21" s="113">
        <f>SUM(V21:V$24)</f>
        <v>1295872.9682137035</v>
      </c>
      <c r="X21" s="114">
        <f t="shared" si="0"/>
        <v>379485.63205616898</v>
      </c>
      <c r="Y21" s="112">
        <f>SUM(X21:X$24)</f>
        <v>1191513.6919201496</v>
      </c>
      <c r="Z21" s="112">
        <f t="shared" si="1"/>
        <v>9445.7122389526776</v>
      </c>
      <c r="AA21" s="113">
        <f>SUM(Z21:Z$24)</f>
        <v>104359.27629355391</v>
      </c>
      <c r="AB21" s="106">
        <f t="shared" si="2"/>
        <v>15.828183096078204</v>
      </c>
      <c r="AC21" s="107">
        <f t="shared" si="3"/>
        <v>14.553507434600727</v>
      </c>
      <c r="AD21" s="115">
        <f t="shared" si="16"/>
        <v>91.946797344078561</v>
      </c>
      <c r="AE21" s="107">
        <f t="shared" si="4"/>
        <v>1.2746756614774777</v>
      </c>
      <c r="AF21" s="116">
        <f t="shared" si="17"/>
        <v>8.0532026559214369</v>
      </c>
      <c r="AH21" s="117">
        <f t="shared" si="25"/>
        <v>6.5784282621724586E-5</v>
      </c>
      <c r="AI21" s="118">
        <f t="shared" si="18"/>
        <v>1.0096505105370207E-5</v>
      </c>
      <c r="AJ21" s="118">
        <f t="shared" si="22"/>
        <v>95851579.830494136</v>
      </c>
      <c r="AK21" s="118">
        <f>SUM(AJ21:AJ$24)/U21/U21</f>
        <v>3.8787911238768708E-2</v>
      </c>
      <c r="AL21" s="118">
        <f t="shared" si="23"/>
        <v>80581812.820448577</v>
      </c>
      <c r="AM21" s="118">
        <f>SUM(AL21:AL$24)/U21/U21</f>
        <v>3.3435439219304156E-2</v>
      </c>
      <c r="AN21" s="118">
        <f t="shared" si="24"/>
        <v>2335690.9009045083</v>
      </c>
      <c r="AO21" s="119">
        <f>SUM(AN21:AN$24)/U21/U21</f>
        <v>3.7987909621766472E-3</v>
      </c>
      <c r="AP21" s="106">
        <f t="shared" si="5"/>
        <v>15.442168018892282</v>
      </c>
      <c r="AQ21" s="107">
        <f t="shared" si="6"/>
        <v>16.214198173264126</v>
      </c>
      <c r="AR21" s="107">
        <f t="shared" si="7"/>
        <v>14.195114377602019</v>
      </c>
      <c r="AS21" s="107">
        <f t="shared" si="8"/>
        <v>14.911900491599434</v>
      </c>
      <c r="AT21" s="107">
        <f t="shared" si="9"/>
        <v>1.1538723694681214</v>
      </c>
      <c r="AU21" s="120">
        <f t="shared" si="10"/>
        <v>1.3954789534868339</v>
      </c>
    </row>
    <row r="22" spans="1:47" ht="14.45" customHeight="1" x14ac:dyDescent="0.25">
      <c r="A22" s="75"/>
      <c r="B22" s="99" t="s">
        <v>83</v>
      </c>
      <c r="C22" s="100">
        <v>4355</v>
      </c>
      <c r="D22" s="101">
        <v>151</v>
      </c>
      <c r="E22" s="101">
        <v>1382</v>
      </c>
      <c r="F22" s="102">
        <v>81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3.467278989667049E-2</v>
      </c>
      <c r="R22" s="109">
        <f t="shared" si="14"/>
        <v>3.3840332198241924E-2</v>
      </c>
      <c r="S22" s="110">
        <f t="shared" si="15"/>
        <v>5.8610709117221417E-2</v>
      </c>
      <c r="T22" s="111">
        <f t="shared" si="19"/>
        <v>0.15674126943356359</v>
      </c>
      <c r="U22" s="112">
        <f t="shared" si="20"/>
        <v>73183.702891842142</v>
      </c>
      <c r="V22" s="112">
        <f t="shared" si="21"/>
        <v>338971.4505731723</v>
      </c>
      <c r="W22" s="113">
        <f>SUM(V22:V$24)</f>
        <v>906941.62391858175</v>
      </c>
      <c r="X22" s="114">
        <f t="shared" si="0"/>
        <v>319104.09348458552</v>
      </c>
      <c r="Y22" s="112">
        <f>SUM(X22:X$24)</f>
        <v>812028.05986398051</v>
      </c>
      <c r="Z22" s="112">
        <f t="shared" si="1"/>
        <v>19867.357088586799</v>
      </c>
      <c r="AA22" s="113">
        <f>SUM(Z22:Z$24)</f>
        <v>94913.564054601244</v>
      </c>
      <c r="AB22" s="106">
        <f t="shared" si="2"/>
        <v>12.392671975876194</v>
      </c>
      <c r="AC22" s="107">
        <f t="shared" si="3"/>
        <v>11.0957498428861</v>
      </c>
      <c r="AD22" s="115">
        <f t="shared" si="16"/>
        <v>89.534765904280306</v>
      </c>
      <c r="AE22" s="107">
        <f t="shared" si="4"/>
        <v>1.2969221329900944</v>
      </c>
      <c r="AF22" s="116">
        <f t="shared" si="17"/>
        <v>10.465234095719691</v>
      </c>
      <c r="AH22" s="117">
        <f t="shared" si="25"/>
        <v>1.3719889656100485E-4</v>
      </c>
      <c r="AI22" s="118">
        <f t="shared" si="18"/>
        <v>3.9924380531112791E-5</v>
      </c>
      <c r="AJ22" s="118">
        <f t="shared" si="22"/>
        <v>98070749.133767635</v>
      </c>
      <c r="AK22" s="118">
        <f>SUM(AJ22:AJ$24)/U22/U22</f>
        <v>3.0646819948568296E-2</v>
      </c>
      <c r="AL22" s="118">
        <f t="shared" si="23"/>
        <v>81020777.819668174</v>
      </c>
      <c r="AM22" s="118">
        <f>SUM(AL22:AL$24)/U22/U22</f>
        <v>2.6799195376267782E-2</v>
      </c>
      <c r="AN22" s="118">
        <f t="shared" si="24"/>
        <v>5934016.228812132</v>
      </c>
      <c r="AO22" s="119">
        <f>SUM(AN22:AN$24)/U22/U22</f>
        <v>4.3181204843999697E-3</v>
      </c>
      <c r="AP22" s="106">
        <f t="shared" si="5"/>
        <v>12.049549805921497</v>
      </c>
      <c r="AQ22" s="107">
        <f t="shared" si="6"/>
        <v>12.735794145830891</v>
      </c>
      <c r="AR22" s="107">
        <f t="shared" si="7"/>
        <v>10.774888830986134</v>
      </c>
      <c r="AS22" s="107">
        <f t="shared" si="8"/>
        <v>11.416610854786066</v>
      </c>
      <c r="AT22" s="107">
        <f t="shared" si="9"/>
        <v>1.1681258145144837</v>
      </c>
      <c r="AU22" s="120">
        <f t="shared" si="10"/>
        <v>1.4257184514657051</v>
      </c>
    </row>
    <row r="23" spans="1:47" ht="14.45" customHeight="1" x14ac:dyDescent="0.25">
      <c r="A23" s="75"/>
      <c r="B23" s="99" t="s">
        <v>84</v>
      </c>
      <c r="C23" s="100">
        <v>3552</v>
      </c>
      <c r="D23" s="101">
        <v>190</v>
      </c>
      <c r="E23" s="101">
        <v>1204</v>
      </c>
      <c r="F23" s="102">
        <v>84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5.3490990990990993E-2</v>
      </c>
      <c r="R23" s="109">
        <f t="shared" si="14"/>
        <v>5.4314928342999252E-2</v>
      </c>
      <c r="S23" s="110">
        <f t="shared" si="15"/>
        <v>6.9767441860465115E-2</v>
      </c>
      <c r="T23" s="111">
        <f>5*R23/(1+5*(1-O23)*R23)</f>
        <v>0.24056342335403791</v>
      </c>
      <c r="U23" s="112">
        <f t="shared" si="20"/>
        <v>61712.796398726045</v>
      </c>
      <c r="V23" s="112">
        <f>5*U23*((1-T23)+O23*T23)</f>
        <v>273328.93588069675</v>
      </c>
      <c r="W23" s="113">
        <f>SUM(V23:V$24)</f>
        <v>567970.17334540945</v>
      </c>
      <c r="X23" s="114">
        <f t="shared" si="0"/>
        <v>254259.47523785743</v>
      </c>
      <c r="Y23" s="112">
        <f>SUM(X23:X$24)</f>
        <v>492923.96637939499</v>
      </c>
      <c r="Z23" s="112">
        <f t="shared" si="1"/>
        <v>19069.460642839309</v>
      </c>
      <c r="AA23" s="113">
        <f>SUM(Z23:Z$24)</f>
        <v>75046.206966014433</v>
      </c>
      <c r="AB23" s="106">
        <f t="shared" si="2"/>
        <v>9.2034425028442595</v>
      </c>
      <c r="AC23" s="107">
        <f t="shared" si="3"/>
        <v>7.9873866546998764</v>
      </c>
      <c r="AD23" s="115">
        <f t="shared" si="16"/>
        <v>86.786945778510926</v>
      </c>
      <c r="AE23" s="107">
        <f t="shared" si="4"/>
        <v>1.2160558481443831</v>
      </c>
      <c r="AF23" s="116">
        <f t="shared" si="17"/>
        <v>13.213054221489074</v>
      </c>
      <c r="AH23" s="117">
        <f>IF(D23=0,0,T23*T23*(1-T23)/D23)</f>
        <v>2.3131143347552245E-4</v>
      </c>
      <c r="AI23" s="118">
        <f t="shared" si="18"/>
        <v>5.3903609565375195E-5</v>
      </c>
      <c r="AJ23" s="118">
        <f t="shared" si="22"/>
        <v>66069155.38254597</v>
      </c>
      <c r="AK23" s="118">
        <f>SUM(AJ23:AJ$24)/U23/U23</f>
        <v>1.7347955630018817E-2</v>
      </c>
      <c r="AL23" s="118">
        <f t="shared" si="23"/>
        <v>50974968.994559236</v>
      </c>
      <c r="AM23" s="118">
        <f>SUM(AL23:AL$24)/U23/U23</f>
        <v>1.6413893848759395E-2</v>
      </c>
      <c r="AN23" s="118">
        <f t="shared" si="24"/>
        <v>5656367.4068560768</v>
      </c>
      <c r="AO23" s="119">
        <f>SUM(AN23:AN$24)/U23/U23</f>
        <v>4.5144668770371625E-3</v>
      </c>
      <c r="AP23" s="106">
        <f t="shared" si="5"/>
        <v>8.9452876920266409</v>
      </c>
      <c r="AQ23" s="107">
        <f t="shared" si="6"/>
        <v>9.4615973136618781</v>
      </c>
      <c r="AR23" s="107">
        <f t="shared" si="7"/>
        <v>7.7362778842250197</v>
      </c>
      <c r="AS23" s="107">
        <f t="shared" si="8"/>
        <v>8.2384954251747331</v>
      </c>
      <c r="AT23" s="107">
        <f t="shared" si="9"/>
        <v>1.0843638743767081</v>
      </c>
      <c r="AU23" s="120">
        <f t="shared" si="10"/>
        <v>1.347747821912058</v>
      </c>
    </row>
    <row r="24" spans="1:47" ht="14.45" customHeight="1" x14ac:dyDescent="0.25">
      <c r="A24" s="51"/>
      <c r="B24" s="121" t="s">
        <v>85</v>
      </c>
      <c r="C24" s="122">
        <v>3512</v>
      </c>
      <c r="D24" s="123">
        <v>499</v>
      </c>
      <c r="E24" s="123">
        <v>1158</v>
      </c>
      <c r="F24" s="124">
        <v>220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0.14208428246013668</v>
      </c>
      <c r="R24" s="131">
        <f t="shared" si="14"/>
        <v>0.15906447867098278</v>
      </c>
      <c r="S24" s="132">
        <f t="shared" si="15"/>
        <v>0.18998272884283246</v>
      </c>
      <c r="T24" s="128">
        <v>1</v>
      </c>
      <c r="U24" s="133">
        <f>U23*(1-T23)</f>
        <v>46866.954832297764</v>
      </c>
      <c r="V24" s="133">
        <f>U24/R24</f>
        <v>294641.2374647127</v>
      </c>
      <c r="W24" s="134">
        <f>SUM(V24:V$24)</f>
        <v>294641.2374647127</v>
      </c>
      <c r="X24" s="128">
        <f t="shared" si="0"/>
        <v>238664.49114153758</v>
      </c>
      <c r="Y24" s="133">
        <f>SUM(X24:X$24)</f>
        <v>238664.49114153758</v>
      </c>
      <c r="Z24" s="133">
        <f t="shared" si="1"/>
        <v>55976.746323175124</v>
      </c>
      <c r="AA24" s="134">
        <f>SUM(Z24:Z$24)</f>
        <v>55976.746323175124</v>
      </c>
      <c r="AB24" s="135">
        <f t="shared" si="2"/>
        <v>6.286758730517402</v>
      </c>
      <c r="AC24" s="129">
        <f t="shared" si="3"/>
        <v>5.0923831513172049</v>
      </c>
      <c r="AD24" s="136">
        <f t="shared" si="16"/>
        <v>81.001727115716761</v>
      </c>
      <c r="AE24" s="129">
        <f t="shared" si="4"/>
        <v>1.1943755792001973</v>
      </c>
      <c r="AF24" s="137">
        <f t="shared" si="17"/>
        <v>18.998272884283249</v>
      </c>
      <c r="AH24" s="138">
        <f>0</f>
        <v>0</v>
      </c>
      <c r="AI24" s="139">
        <f t="shared" si="18"/>
        <v>1.3289230706758486E-4</v>
      </c>
      <c r="AJ24" s="139">
        <v>0</v>
      </c>
      <c r="AK24" s="139">
        <f>(1-R24)/R24/R24/D24</f>
        <v>6.6606365942323387E-2</v>
      </c>
      <c r="AL24" s="139">
        <f>V24*V24*AI24</f>
        <v>11536840.826407189</v>
      </c>
      <c r="AM24" s="139">
        <f>(1-S24)*(1-S24)*(1-R24)/R24/R24/D24+AI24/R24/R24</f>
        <v>4.8954647528202014E-2</v>
      </c>
      <c r="AN24" s="139">
        <f>V24*V24*AI24</f>
        <v>11536840.826407189</v>
      </c>
      <c r="AO24" s="140">
        <f>S24*S24*(1-R24)/R24/R24/D24+AI24/R24/R24</f>
        <v>7.6563999059324084E-3</v>
      </c>
      <c r="AP24" s="135">
        <f t="shared" si="5"/>
        <v>5.7809178312179981</v>
      </c>
      <c r="AQ24" s="129">
        <f t="shared" si="6"/>
        <v>6.7925996298168059</v>
      </c>
      <c r="AR24" s="129">
        <f t="shared" si="7"/>
        <v>4.6587194867748076</v>
      </c>
      <c r="AS24" s="129">
        <f t="shared" si="8"/>
        <v>5.5260468158596021</v>
      </c>
      <c r="AT24" s="129">
        <f t="shared" si="9"/>
        <v>1.0228739002619724</v>
      </c>
      <c r="AU24" s="141">
        <f t="shared" si="10"/>
        <v>1.3658772581384222</v>
      </c>
    </row>
    <row r="25" spans="1:47" ht="14.45" customHeight="1" x14ac:dyDescent="0.15">
      <c r="A25" s="75" t="s">
        <v>86</v>
      </c>
      <c r="B25" s="76" t="s">
        <v>68</v>
      </c>
      <c r="C25" s="142">
        <v>3262</v>
      </c>
      <c r="D25" s="78">
        <v>1</v>
      </c>
      <c r="E25" s="78">
        <v>1110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3.0656039239730225E-4</v>
      </c>
      <c r="R25" s="148">
        <f t="shared" si="14"/>
        <v>3.1972088367309787E-4</v>
      </c>
      <c r="S25" s="149">
        <f t="shared" si="15"/>
        <v>0</v>
      </c>
      <c r="T25" s="150">
        <f>5*R25/(1+5*(1-O25)*R25)</f>
        <v>1.5964601703789298E-3</v>
      </c>
      <c r="U25" s="151">
        <v>100000</v>
      </c>
      <c r="V25" s="151">
        <f>5*U25*((1-T25)+O25*T25)</f>
        <v>499329.33752655576</v>
      </c>
      <c r="W25" s="152">
        <f>SUM(V25:V$42)</f>
        <v>8753023.5735643748</v>
      </c>
      <c r="X25" s="153">
        <f t="shared" si="0"/>
        <v>499329.33752655576</v>
      </c>
      <c r="Y25" s="151">
        <f>SUM(X25:X$42)</f>
        <v>8494696.9241802357</v>
      </c>
      <c r="Z25" s="151">
        <f t="shared" si="1"/>
        <v>0</v>
      </c>
      <c r="AA25" s="152">
        <f>SUM(Z25:Z$42)</f>
        <v>258326.64938414044</v>
      </c>
      <c r="AB25" s="146">
        <f t="shared" si="2"/>
        <v>87.530235735643743</v>
      </c>
      <c r="AC25" s="147">
        <f t="shared" si="3"/>
        <v>84.946969241802364</v>
      </c>
      <c r="AD25" s="93">
        <f t="shared" si="16"/>
        <v>97.048715255785112</v>
      </c>
      <c r="AE25" s="147">
        <f t="shared" si="4"/>
        <v>2.5832664938414043</v>
      </c>
      <c r="AF25" s="94">
        <f t="shared" si="17"/>
        <v>2.9512847442149135</v>
      </c>
      <c r="AH25" s="95">
        <f>IF(D25=0,0,T25*T25*(1-T25)/D25)</f>
        <v>2.5446162013962767E-6</v>
      </c>
      <c r="AI25" s="96">
        <f t="shared" si="18"/>
        <v>0</v>
      </c>
      <c r="AJ25" s="96">
        <f>U25*U25*((1-O25)*5+AB26)^2*AH25</f>
        <v>192026195.22624916</v>
      </c>
      <c r="AK25" s="96">
        <f>SUM(AJ25:AJ$42)/U25/U25</f>
        <v>0.11364087901004992</v>
      </c>
      <c r="AL25" s="96">
        <f>U25*U25*((1-O25)*5*(1-S25)+AC26)^2*AH25+V25*V25*AI25</f>
        <v>180757642.0893648</v>
      </c>
      <c r="AM25" s="96">
        <f>SUM(AL25:AL$42)/U25/U25</f>
        <v>9.7256121905387058E-2</v>
      </c>
      <c r="AN25" s="96">
        <f>U25*U25*((1-O25)*5*S25+AE26)^2*AH25+V25*V25*AI25</f>
        <v>170352.48990968647</v>
      </c>
      <c r="AO25" s="97">
        <f>SUM(AN25:AN$42)/U25/U25</f>
        <v>5.9786341709289828E-3</v>
      </c>
      <c r="AP25" s="146">
        <f t="shared" si="5"/>
        <v>86.869506743692426</v>
      </c>
      <c r="AQ25" s="147">
        <f t="shared" si="6"/>
        <v>88.190964727595059</v>
      </c>
      <c r="AR25" s="147">
        <f t="shared" si="7"/>
        <v>84.335725331475444</v>
      </c>
      <c r="AS25" s="147">
        <f t="shared" si="8"/>
        <v>85.558213152129284</v>
      </c>
      <c r="AT25" s="147">
        <f t="shared" si="9"/>
        <v>2.4317161027794185</v>
      </c>
      <c r="AU25" s="154">
        <f t="shared" si="10"/>
        <v>2.73481688490339</v>
      </c>
    </row>
    <row r="26" spans="1:47" ht="14.45" customHeight="1" x14ac:dyDescent="0.15">
      <c r="A26" s="155"/>
      <c r="B26" s="99" t="s">
        <v>69</v>
      </c>
      <c r="C26" s="142">
        <v>3961</v>
      </c>
      <c r="D26" s="101">
        <v>0</v>
      </c>
      <c r="E26" s="101">
        <v>1308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99840.3539829621</v>
      </c>
      <c r="V26" s="112">
        <f>5*U26*((1-T26)+O26*T26)</f>
        <v>499201.76991481049</v>
      </c>
      <c r="W26" s="113">
        <f>SUM(V26:V$42)</f>
        <v>8253694.2360378196</v>
      </c>
      <c r="X26" s="114">
        <f t="shared" si="0"/>
        <v>499201.76991481049</v>
      </c>
      <c r="Y26" s="112">
        <f>SUM(X26:X$42)</f>
        <v>7995367.5866536787</v>
      </c>
      <c r="Z26" s="112">
        <f t="shared" si="1"/>
        <v>0</v>
      </c>
      <c r="AA26" s="113">
        <f>SUM(Z26:Z$42)</f>
        <v>258326.64938414044</v>
      </c>
      <c r="AB26" s="106">
        <f t="shared" si="2"/>
        <v>82.668919998484029</v>
      </c>
      <c r="AC26" s="107">
        <f t="shared" si="3"/>
        <v>80.081522828115169</v>
      </c>
      <c r="AD26" s="115">
        <f t="shared" si="16"/>
        <v>96.870169381169717</v>
      </c>
      <c r="AE26" s="107">
        <f t="shared" si="4"/>
        <v>2.5873971703688494</v>
      </c>
      <c r="AF26" s="116">
        <f t="shared" si="17"/>
        <v>3.1298306188302649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9.4740516947338455E-2</v>
      </c>
      <c r="AL26" s="118">
        <f>U26*U26*((1-O26)*5*(1-S26)+AC27)^2*AH26+V26*V26*AI26</f>
        <v>0</v>
      </c>
      <c r="AM26" s="118">
        <f>SUM(AL26:AL$42)/U26/U26</f>
        <v>7.9433780979792201E-2</v>
      </c>
      <c r="AN26" s="118">
        <f>U26*U26*((1-O26)*5*S26+AE27)^2*AH26+V26*V26*AI26</f>
        <v>0</v>
      </c>
      <c r="AO26" s="119">
        <f>SUM(AN26:AN$42)/U26/U26</f>
        <v>5.9806795123358916E-3</v>
      </c>
      <c r="AP26" s="106">
        <f t="shared" si="5"/>
        <v>82.065633027047639</v>
      </c>
      <c r="AQ26" s="107">
        <f t="shared" si="6"/>
        <v>83.272206969920418</v>
      </c>
      <c r="AR26" s="107">
        <f t="shared" si="7"/>
        <v>79.529116444180332</v>
      </c>
      <c r="AS26" s="107">
        <f t="shared" si="8"/>
        <v>80.633929212050006</v>
      </c>
      <c r="AT26" s="107">
        <f t="shared" si="9"/>
        <v>2.4358208581871974</v>
      </c>
      <c r="AU26" s="120">
        <f t="shared" si="10"/>
        <v>2.7389734825505014</v>
      </c>
    </row>
    <row r="27" spans="1:47" ht="14.45" customHeight="1" x14ac:dyDescent="0.15">
      <c r="A27" s="155"/>
      <c r="B27" s="99" t="s">
        <v>70</v>
      </c>
      <c r="C27" s="142">
        <v>4240</v>
      </c>
      <c r="D27" s="101">
        <v>0</v>
      </c>
      <c r="E27" s="101">
        <v>1407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99840.3539829621</v>
      </c>
      <c r="V27" s="112">
        <f t="shared" ref="V27:V40" si="30">5*U27*((1-T27)+O27*T27)</f>
        <v>499201.76991481049</v>
      </c>
      <c r="W27" s="113">
        <f>SUM(V27:V$42)</f>
        <v>7754492.46612301</v>
      </c>
      <c r="X27" s="114">
        <f t="shared" si="0"/>
        <v>499201.76991481049</v>
      </c>
      <c r="Y27" s="112">
        <f>SUM(X27:X$42)</f>
        <v>7496165.8167388691</v>
      </c>
      <c r="Z27" s="112">
        <f t="shared" si="1"/>
        <v>0</v>
      </c>
      <c r="AA27" s="113">
        <f>SUM(Z27:Z$42)</f>
        <v>258326.64938414044</v>
      </c>
      <c r="AB27" s="106">
        <f t="shared" si="2"/>
        <v>77.668919998484029</v>
      </c>
      <c r="AC27" s="107">
        <f t="shared" si="3"/>
        <v>75.081522828115183</v>
      </c>
      <c r="AD27" s="115">
        <f t="shared" si="16"/>
        <v>96.668683985280921</v>
      </c>
      <c r="AE27" s="107">
        <f t="shared" si="4"/>
        <v>2.5873971703688494</v>
      </c>
      <c r="AF27" s="116">
        <f t="shared" si="17"/>
        <v>3.3313160147190808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9.4740516947338455E-2</v>
      </c>
      <c r="AL27" s="118">
        <f t="shared" ref="AL27:AL40" si="33">U27*U27*((1-O27)*5*(1-S27)+AC28)^2*AH27+V27*V27*AI27</f>
        <v>0</v>
      </c>
      <c r="AM27" s="118">
        <f>SUM(AL27:AL$42)/U27/U27</f>
        <v>7.9433780979792201E-2</v>
      </c>
      <c r="AN27" s="118">
        <f t="shared" ref="AN27:AN40" si="34">U27*U27*((1-O27)*5*S27+AE28)^2*AH27+V27*V27*AI27</f>
        <v>0</v>
      </c>
      <c r="AO27" s="119">
        <f>SUM(AN27:AN$42)/U27/U27</f>
        <v>5.9806795123358916E-3</v>
      </c>
      <c r="AP27" s="106">
        <f t="shared" si="5"/>
        <v>77.065633027047639</v>
      </c>
      <c r="AQ27" s="107">
        <f t="shared" si="6"/>
        <v>78.272206969920418</v>
      </c>
      <c r="AR27" s="107">
        <f t="shared" si="7"/>
        <v>74.529116444180346</v>
      </c>
      <c r="AS27" s="107">
        <f t="shared" si="8"/>
        <v>75.63392921205002</v>
      </c>
      <c r="AT27" s="107">
        <f t="shared" si="9"/>
        <v>2.4358208581871974</v>
      </c>
      <c r="AU27" s="120">
        <f t="shared" si="10"/>
        <v>2.7389734825505014</v>
      </c>
    </row>
    <row r="28" spans="1:47" ht="14.45" customHeight="1" x14ac:dyDescent="0.15">
      <c r="A28" s="155"/>
      <c r="B28" s="99" t="s">
        <v>71</v>
      </c>
      <c r="C28" s="142">
        <v>3926</v>
      </c>
      <c r="D28" s="101">
        <v>0</v>
      </c>
      <c r="E28" s="101">
        <v>1316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99840.3539829621</v>
      </c>
      <c r="V28" s="112">
        <f t="shared" si="30"/>
        <v>499201.76991481049</v>
      </c>
      <c r="W28" s="113">
        <f>SUM(V28:V$42)</f>
        <v>7255290.6962081986</v>
      </c>
      <c r="X28" s="114">
        <f t="shared" si="0"/>
        <v>499201.76991481049</v>
      </c>
      <c r="Y28" s="112">
        <f>SUM(X28:X$42)</f>
        <v>6996964.0468240585</v>
      </c>
      <c r="Z28" s="112">
        <f t="shared" si="1"/>
        <v>0</v>
      </c>
      <c r="AA28" s="113">
        <f>SUM(Z28:Z$42)</f>
        <v>258326.64938414044</v>
      </c>
      <c r="AB28" s="106">
        <f t="shared" si="2"/>
        <v>72.668919998484029</v>
      </c>
      <c r="AC28" s="107">
        <f t="shared" si="3"/>
        <v>70.081522828115183</v>
      </c>
      <c r="AD28" s="115">
        <f t="shared" si="16"/>
        <v>96.439472101108947</v>
      </c>
      <c r="AE28" s="107">
        <f t="shared" si="4"/>
        <v>2.5873971703688494</v>
      </c>
      <c r="AF28" s="116">
        <f t="shared" si="17"/>
        <v>3.5605278988910611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9.4740516947338455E-2</v>
      </c>
      <c r="AL28" s="118">
        <f t="shared" si="33"/>
        <v>0</v>
      </c>
      <c r="AM28" s="118">
        <f>SUM(AL28:AL$42)/U28/U28</f>
        <v>7.9433780979792201E-2</v>
      </c>
      <c r="AN28" s="118">
        <f t="shared" si="34"/>
        <v>0</v>
      </c>
      <c r="AO28" s="119">
        <f>SUM(AN28:AN$42)/U28/U28</f>
        <v>5.9806795123358916E-3</v>
      </c>
      <c r="AP28" s="106">
        <f t="shared" si="5"/>
        <v>72.065633027047639</v>
      </c>
      <c r="AQ28" s="107">
        <f t="shared" si="6"/>
        <v>73.272206969920418</v>
      </c>
      <c r="AR28" s="107">
        <f t="shared" si="7"/>
        <v>69.529116444180346</v>
      </c>
      <c r="AS28" s="107">
        <f t="shared" si="8"/>
        <v>70.63392921205002</v>
      </c>
      <c r="AT28" s="107">
        <f t="shared" si="9"/>
        <v>2.4358208581871974</v>
      </c>
      <c r="AU28" s="120">
        <f t="shared" si="10"/>
        <v>2.7389734825505014</v>
      </c>
    </row>
    <row r="29" spans="1:47" ht="14.45" customHeight="1" x14ac:dyDescent="0.15">
      <c r="A29" s="155"/>
      <c r="B29" s="99" t="s">
        <v>72</v>
      </c>
      <c r="C29" s="142">
        <v>2370</v>
      </c>
      <c r="D29" s="101">
        <v>0</v>
      </c>
      <c r="E29" s="101">
        <v>748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99840.3539829621</v>
      </c>
      <c r="V29" s="112">
        <f t="shared" si="30"/>
        <v>499201.76991481049</v>
      </c>
      <c r="W29" s="113">
        <f>SUM(V29:V$42)</f>
        <v>6756088.9262933889</v>
      </c>
      <c r="X29" s="114">
        <f t="shared" si="0"/>
        <v>499201.76991481049</v>
      </c>
      <c r="Y29" s="112">
        <f>SUM(X29:X$42)</f>
        <v>6497762.276909248</v>
      </c>
      <c r="Z29" s="112">
        <f t="shared" si="1"/>
        <v>0</v>
      </c>
      <c r="AA29" s="113">
        <f>SUM(Z29:Z$42)</f>
        <v>258326.64938414044</v>
      </c>
      <c r="AB29" s="106">
        <f t="shared" si="2"/>
        <v>67.668919998484029</v>
      </c>
      <c r="AC29" s="107">
        <f t="shared" si="3"/>
        <v>65.081522828115183</v>
      </c>
      <c r="AD29" s="115">
        <f t="shared" si="16"/>
        <v>96.176387667444956</v>
      </c>
      <c r="AE29" s="107">
        <f t="shared" si="4"/>
        <v>2.5873971703688494</v>
      </c>
      <c r="AF29" s="116">
        <f t="shared" si="17"/>
        <v>3.8236123325550557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9.4740516947338455E-2</v>
      </c>
      <c r="AL29" s="118">
        <f t="shared" si="33"/>
        <v>0</v>
      </c>
      <c r="AM29" s="118">
        <f>SUM(AL29:AL$42)/U29/U29</f>
        <v>7.9433780979792201E-2</v>
      </c>
      <c r="AN29" s="118">
        <f t="shared" si="34"/>
        <v>0</v>
      </c>
      <c r="AO29" s="119">
        <f>SUM(AN29:AN$42)/U29/U29</f>
        <v>5.9806795123358916E-3</v>
      </c>
      <c r="AP29" s="106">
        <f t="shared" si="5"/>
        <v>67.065633027047639</v>
      </c>
      <c r="AQ29" s="107">
        <f t="shared" si="6"/>
        <v>68.272206969920418</v>
      </c>
      <c r="AR29" s="107">
        <f t="shared" si="7"/>
        <v>64.529116444180346</v>
      </c>
      <c r="AS29" s="107">
        <f t="shared" si="8"/>
        <v>65.63392921205002</v>
      </c>
      <c r="AT29" s="107">
        <f t="shared" si="9"/>
        <v>2.4358208581871974</v>
      </c>
      <c r="AU29" s="120">
        <f t="shared" si="10"/>
        <v>2.7389734825505014</v>
      </c>
    </row>
    <row r="30" spans="1:47" ht="14.45" customHeight="1" x14ac:dyDescent="0.15">
      <c r="A30" s="155"/>
      <c r="B30" s="99" t="s">
        <v>73</v>
      </c>
      <c r="C30" s="142">
        <v>3405</v>
      </c>
      <c r="D30" s="101">
        <v>0</v>
      </c>
      <c r="E30" s="101">
        <v>1151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99840.3539829621</v>
      </c>
      <c r="V30" s="112">
        <f t="shared" si="30"/>
        <v>499201.76991481049</v>
      </c>
      <c r="W30" s="113">
        <f>SUM(V30:V$42)</f>
        <v>6256887.1563785775</v>
      </c>
      <c r="X30" s="114">
        <f t="shared" si="0"/>
        <v>499201.76991481049</v>
      </c>
      <c r="Y30" s="112">
        <f>SUM(X30:X$42)</f>
        <v>5998560.5069944374</v>
      </c>
      <c r="Z30" s="112">
        <f t="shared" si="1"/>
        <v>0</v>
      </c>
      <c r="AA30" s="113">
        <f>SUM(Z30:Z$42)</f>
        <v>258326.64938414044</v>
      </c>
      <c r="AB30" s="106">
        <f t="shared" si="2"/>
        <v>62.668919998484022</v>
      </c>
      <c r="AC30" s="107">
        <f t="shared" si="3"/>
        <v>60.081522828115176</v>
      </c>
      <c r="AD30" s="115">
        <f t="shared" si="16"/>
        <v>95.871323184711926</v>
      </c>
      <c r="AE30" s="107">
        <f t="shared" si="4"/>
        <v>2.5873971703688494</v>
      </c>
      <c r="AF30" s="116">
        <f t="shared" si="17"/>
        <v>4.1286768152880873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9.4740516947338455E-2</v>
      </c>
      <c r="AL30" s="118">
        <f t="shared" si="33"/>
        <v>0</v>
      </c>
      <c r="AM30" s="118">
        <f>SUM(AL30:AL$42)/U30/U30</f>
        <v>7.9433780979792201E-2</v>
      </c>
      <c r="AN30" s="118">
        <f t="shared" si="34"/>
        <v>0</v>
      </c>
      <c r="AO30" s="119">
        <f>SUM(AN30:AN$42)/U30/U30</f>
        <v>5.9806795123358916E-3</v>
      </c>
      <c r="AP30" s="106">
        <f t="shared" si="5"/>
        <v>62.065633027047632</v>
      </c>
      <c r="AQ30" s="107">
        <f t="shared" si="6"/>
        <v>63.272206969920411</v>
      </c>
      <c r="AR30" s="107">
        <f t="shared" si="7"/>
        <v>59.529116444180332</v>
      </c>
      <c r="AS30" s="107">
        <f t="shared" si="8"/>
        <v>60.63392921205002</v>
      </c>
      <c r="AT30" s="107">
        <f t="shared" si="9"/>
        <v>2.4358208581871974</v>
      </c>
      <c r="AU30" s="120">
        <f t="shared" si="10"/>
        <v>2.7389734825505014</v>
      </c>
    </row>
    <row r="31" spans="1:47" ht="14.45" customHeight="1" x14ac:dyDescent="0.15">
      <c r="A31" s="155"/>
      <c r="B31" s="99" t="s">
        <v>74</v>
      </c>
      <c r="C31" s="142">
        <v>3729</v>
      </c>
      <c r="D31" s="101">
        <v>3</v>
      </c>
      <c r="E31" s="101">
        <v>1243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8.045052292839903E-4</v>
      </c>
      <c r="R31" s="109">
        <f t="shared" si="14"/>
        <v>7.9323658714261492E-4</v>
      </c>
      <c r="S31" s="110">
        <f t="shared" si="15"/>
        <v>0</v>
      </c>
      <c r="T31" s="111">
        <f t="shared" si="28"/>
        <v>3.958779561296661E-3</v>
      </c>
      <c r="U31" s="112">
        <f t="shared" si="29"/>
        <v>99840.3539829621</v>
      </c>
      <c r="V31" s="112">
        <f t="shared" si="30"/>
        <v>498269.94763834984</v>
      </c>
      <c r="W31" s="113">
        <f>SUM(V31:V$42)</f>
        <v>5757685.3864637678</v>
      </c>
      <c r="X31" s="114">
        <f t="shared" si="0"/>
        <v>498269.94763834984</v>
      </c>
      <c r="Y31" s="112">
        <f>SUM(X31:X$42)</f>
        <v>5499358.7370796269</v>
      </c>
      <c r="Z31" s="112">
        <f t="shared" si="1"/>
        <v>0</v>
      </c>
      <c r="AA31" s="113">
        <f>SUM(Z31:Z$42)</f>
        <v>258326.64938414044</v>
      </c>
      <c r="AB31" s="106">
        <f t="shared" si="2"/>
        <v>57.668919998484029</v>
      </c>
      <c r="AC31" s="107">
        <f t="shared" si="3"/>
        <v>55.081522828115176</v>
      </c>
      <c r="AD31" s="115">
        <f t="shared" si="16"/>
        <v>95.513359413637588</v>
      </c>
      <c r="AE31" s="107">
        <f t="shared" si="4"/>
        <v>2.5873971703688494</v>
      </c>
      <c r="AF31" s="116">
        <f t="shared" si="17"/>
        <v>4.4866405863624035</v>
      </c>
      <c r="AH31" s="117">
        <f t="shared" si="31"/>
        <v>5.203297958847267E-6</v>
      </c>
      <c r="AI31" s="118">
        <f t="shared" si="18"/>
        <v>0</v>
      </c>
      <c r="AJ31" s="118">
        <f t="shared" si="32"/>
        <v>158299670.07745463</v>
      </c>
      <c r="AK31" s="118">
        <f>SUM(AJ31:AJ$42)/U31/U31</f>
        <v>9.4740516947338455E-2</v>
      </c>
      <c r="AL31" s="118">
        <f t="shared" si="33"/>
        <v>143762869.24224257</v>
      </c>
      <c r="AM31" s="118">
        <f>SUM(AL31:AL$42)/U31/U31</f>
        <v>7.9433780979792201E-2</v>
      </c>
      <c r="AN31" s="118">
        <f t="shared" si="34"/>
        <v>349995.52719758678</v>
      </c>
      <c r="AO31" s="119">
        <f>SUM(AN31:AN$42)/U31/U31</f>
        <v>5.9806795123358916E-3</v>
      </c>
      <c r="AP31" s="106">
        <f t="shared" si="5"/>
        <v>57.065633027047639</v>
      </c>
      <c r="AQ31" s="107">
        <f t="shared" si="6"/>
        <v>58.272206969920418</v>
      </c>
      <c r="AR31" s="107">
        <f t="shared" si="7"/>
        <v>54.529116444180332</v>
      </c>
      <c r="AS31" s="107">
        <f t="shared" si="8"/>
        <v>55.63392921205002</v>
      </c>
      <c r="AT31" s="107">
        <f t="shared" si="9"/>
        <v>2.4358208581871974</v>
      </c>
      <c r="AU31" s="120">
        <f t="shared" si="10"/>
        <v>2.7389734825505014</v>
      </c>
    </row>
    <row r="32" spans="1:47" ht="14.45" customHeight="1" x14ac:dyDescent="0.15">
      <c r="A32" s="155"/>
      <c r="B32" s="99" t="s">
        <v>75</v>
      </c>
      <c r="C32" s="142">
        <v>4699</v>
      </c>
      <c r="D32" s="101">
        <v>2</v>
      </c>
      <c r="E32" s="101">
        <v>1566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4.2562247286656737E-4</v>
      </c>
      <c r="R32" s="109">
        <f t="shared" si="14"/>
        <v>4.265636882703226E-4</v>
      </c>
      <c r="S32" s="110">
        <f t="shared" si="15"/>
        <v>0</v>
      </c>
      <c r="T32" s="111">
        <f t="shared" si="28"/>
        <v>2.130686567517138E-3</v>
      </c>
      <c r="U32" s="112">
        <f t="shared" si="29"/>
        <v>99445.108030221731</v>
      </c>
      <c r="V32" s="112">
        <f t="shared" si="30"/>
        <v>496728.53482785699</v>
      </c>
      <c r="W32" s="113">
        <f>SUM(V32:V$42)</f>
        <v>5259415.4388254182</v>
      </c>
      <c r="X32" s="114">
        <f t="shared" si="0"/>
        <v>496728.53482785699</v>
      </c>
      <c r="Y32" s="112">
        <f>SUM(X32:X$42)</f>
        <v>5001088.7894412773</v>
      </c>
      <c r="Z32" s="112">
        <f t="shared" si="1"/>
        <v>0</v>
      </c>
      <c r="AA32" s="113">
        <f>SUM(Z32:Z$42)</f>
        <v>258326.64938414044</v>
      </c>
      <c r="AB32" s="106">
        <f t="shared" si="2"/>
        <v>52.887623564419705</v>
      </c>
      <c r="AC32" s="107">
        <f t="shared" si="3"/>
        <v>50.289942748329338</v>
      </c>
      <c r="AD32" s="115">
        <f t="shared" si="16"/>
        <v>95.088301116562249</v>
      </c>
      <c r="AE32" s="107">
        <f t="shared" si="4"/>
        <v>2.5976808160903606</v>
      </c>
      <c r="AF32" s="116">
        <f t="shared" si="17"/>
        <v>4.9116988834377455</v>
      </c>
      <c r="AH32" s="117">
        <f t="shared" si="31"/>
        <v>2.2650761521605242E-6</v>
      </c>
      <c r="AI32" s="118">
        <f t="shared" si="18"/>
        <v>0</v>
      </c>
      <c r="AJ32" s="118">
        <f t="shared" si="32"/>
        <v>56765543.493987791</v>
      </c>
      <c r="AK32" s="118">
        <f>SUM(AJ32:AJ$42)/U32/U32</f>
        <v>7.948798995028962E-2</v>
      </c>
      <c r="AL32" s="118">
        <f t="shared" si="33"/>
        <v>51046381.237818256</v>
      </c>
      <c r="AM32" s="118">
        <f>SUM(AL32:AL$42)/U32/U32</f>
        <v>6.5529286590370495E-2</v>
      </c>
      <c r="AN32" s="118">
        <f t="shared" si="34"/>
        <v>151800.74216809191</v>
      </c>
      <c r="AO32" s="119">
        <f>SUM(AN32:AN$42)/U32/U32</f>
        <v>5.9929233448442172E-3</v>
      </c>
      <c r="AP32" s="106">
        <f t="shared" si="5"/>
        <v>52.335028719897039</v>
      </c>
      <c r="AQ32" s="107">
        <f t="shared" si="6"/>
        <v>53.440218408942371</v>
      </c>
      <c r="AR32" s="107">
        <f t="shared" si="7"/>
        <v>49.788208448758773</v>
      </c>
      <c r="AS32" s="107">
        <f t="shared" si="8"/>
        <v>50.791677047899903</v>
      </c>
      <c r="AT32" s="107">
        <f t="shared" si="9"/>
        <v>2.4459494273747966</v>
      </c>
      <c r="AU32" s="120">
        <f t="shared" si="10"/>
        <v>2.7494122048059246</v>
      </c>
    </row>
    <row r="33" spans="1:47" ht="14.45" customHeight="1" x14ac:dyDescent="0.15">
      <c r="A33" s="155"/>
      <c r="B33" s="99" t="s">
        <v>76</v>
      </c>
      <c r="C33" s="142">
        <v>5721</v>
      </c>
      <c r="D33" s="101">
        <v>4</v>
      </c>
      <c r="E33" s="101">
        <v>1884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6.9917846530326863E-4</v>
      </c>
      <c r="R33" s="109">
        <f t="shared" si="14"/>
        <v>6.8305737551393423E-4</v>
      </c>
      <c r="S33" s="110">
        <f t="shared" si="15"/>
        <v>0</v>
      </c>
      <c r="T33" s="111">
        <f t="shared" si="28"/>
        <v>3.409898530810123E-3</v>
      </c>
      <c r="U33" s="112">
        <f t="shared" si="29"/>
        <v>99233.221674336441</v>
      </c>
      <c r="V33" s="112">
        <f t="shared" si="30"/>
        <v>495383.30003432097</v>
      </c>
      <c r="W33" s="113">
        <f>SUM(V33:V$42)</f>
        <v>4762686.90399756</v>
      </c>
      <c r="X33" s="114">
        <f t="shared" si="0"/>
        <v>495383.30003432097</v>
      </c>
      <c r="Y33" s="112">
        <f>SUM(X33:X$42)</f>
        <v>4504360.25461342</v>
      </c>
      <c r="Z33" s="112">
        <f t="shared" si="1"/>
        <v>0</v>
      </c>
      <c r="AA33" s="113">
        <f>SUM(Z33:Z$42)</f>
        <v>258326.64938414044</v>
      </c>
      <c r="AB33" s="106">
        <f t="shared" si="2"/>
        <v>47.994883403339905</v>
      </c>
      <c r="AC33" s="107">
        <f t="shared" si="3"/>
        <v>45.391655925430179</v>
      </c>
      <c r="AD33" s="115">
        <f t="shared" si="16"/>
        <v>94.576031248929809</v>
      </c>
      <c r="AE33" s="107">
        <f t="shared" si="4"/>
        <v>2.6032274779097344</v>
      </c>
      <c r="AF33" s="116">
        <f t="shared" si="17"/>
        <v>5.4239687510702002</v>
      </c>
      <c r="AH33" s="117">
        <f t="shared" si="31"/>
        <v>2.8969399272493422E-6</v>
      </c>
      <c r="AI33" s="118">
        <f t="shared" si="18"/>
        <v>0</v>
      </c>
      <c r="AJ33" s="118">
        <f t="shared" si="32"/>
        <v>58962566.58071854</v>
      </c>
      <c r="AK33" s="118">
        <f>SUM(AJ33:AJ$42)/U33/U33</f>
        <v>7.4063184484598282E-2</v>
      </c>
      <c r="AL33" s="118">
        <f t="shared" si="33"/>
        <v>52381724.39467296</v>
      </c>
      <c r="AM33" s="118">
        <f>SUM(AL33:AL$42)/U33/U33</f>
        <v>6.0625596032954109E-2</v>
      </c>
      <c r="AN33" s="118">
        <f t="shared" si="34"/>
        <v>194645.68160294773</v>
      </c>
      <c r="AO33" s="119">
        <f>SUM(AN33:AN$42)/U33/U33</f>
        <v>6.0031277059298125E-3</v>
      </c>
      <c r="AP33" s="106">
        <f t="shared" si="5"/>
        <v>47.461478182596771</v>
      </c>
      <c r="AQ33" s="107">
        <f t="shared" si="6"/>
        <v>48.528288624083039</v>
      </c>
      <c r="AR33" s="107">
        <f t="shared" si="7"/>
        <v>44.909059520843286</v>
      </c>
      <c r="AS33" s="107">
        <f t="shared" si="8"/>
        <v>45.874252330017072</v>
      </c>
      <c r="AT33" s="107">
        <f t="shared" si="9"/>
        <v>2.4513669649542593</v>
      </c>
      <c r="AU33" s="120">
        <f t="shared" si="10"/>
        <v>2.7550879908652095</v>
      </c>
    </row>
    <row r="34" spans="1:47" ht="14.45" customHeight="1" x14ac:dyDescent="0.15">
      <c r="A34" s="155"/>
      <c r="B34" s="99" t="s">
        <v>77</v>
      </c>
      <c r="C34" s="142">
        <v>6188</v>
      </c>
      <c r="D34" s="101">
        <v>2</v>
      </c>
      <c r="E34" s="101">
        <v>2076</v>
      </c>
      <c r="F34" s="156">
        <v>1.3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3.2320620555914673E-4</v>
      </c>
      <c r="R34" s="109">
        <f t="shared" si="14"/>
        <v>3.2247814432066535E-4</v>
      </c>
      <c r="S34" s="110">
        <f t="shared" si="15"/>
        <v>6.262042389210019E-4</v>
      </c>
      <c r="T34" s="111">
        <f t="shared" si="28"/>
        <v>1.6111983991804921E-3</v>
      </c>
      <c r="U34" s="112">
        <f t="shared" si="29"/>
        <v>98894.846457541571</v>
      </c>
      <c r="V34" s="112">
        <f t="shared" si="30"/>
        <v>494108.5810179683</v>
      </c>
      <c r="W34" s="113">
        <f>SUM(V34:V$42)</f>
        <v>4267303.6039632391</v>
      </c>
      <c r="X34" s="114">
        <f t="shared" si="0"/>
        <v>493799.16813004762</v>
      </c>
      <c r="Y34" s="112">
        <f>SUM(X34:X$42)</f>
        <v>4008976.9545790991</v>
      </c>
      <c r="Z34" s="112">
        <f t="shared" si="1"/>
        <v>309.41288792069304</v>
      </c>
      <c r="AA34" s="113">
        <f>SUM(Z34:Z$42)</f>
        <v>258326.64938414044</v>
      </c>
      <c r="AB34" s="106">
        <f t="shared" si="2"/>
        <v>43.149908785138933</v>
      </c>
      <c r="AC34" s="107">
        <f t="shared" si="3"/>
        <v>40.537774193322292</v>
      </c>
      <c r="AD34" s="115">
        <f t="shared" si="16"/>
        <v>93.946372853709775</v>
      </c>
      <c r="AE34" s="107">
        <f t="shared" si="4"/>
        <v>2.6121345918166483</v>
      </c>
      <c r="AF34" s="116">
        <f t="shared" si="17"/>
        <v>6.0536271462902418</v>
      </c>
      <c r="AH34" s="117">
        <f t="shared" si="31"/>
        <v>1.2958888372359283E-6</v>
      </c>
      <c r="AI34" s="118">
        <f t="shared" si="18"/>
        <v>3.0145091867637729E-7</v>
      </c>
      <c r="AJ34" s="118">
        <f t="shared" si="32"/>
        <v>20798836.620119292</v>
      </c>
      <c r="AK34" s="118">
        <f>SUM(AJ34:AJ$42)/U34/U34</f>
        <v>6.85421008966101E-2</v>
      </c>
      <c r="AL34" s="118">
        <f t="shared" si="33"/>
        <v>18274221.76976759</v>
      </c>
      <c r="AM34" s="118">
        <f>SUM(AL34:AL$42)/U34/U34</f>
        <v>5.5685274577282014E-2</v>
      </c>
      <c r="AN34" s="118">
        <f t="shared" si="34"/>
        <v>160242.17644135471</v>
      </c>
      <c r="AO34" s="119">
        <f>SUM(AN34:AN$42)/U34/U34</f>
        <v>6.0243761437415652E-3</v>
      </c>
      <c r="AP34" s="106">
        <f t="shared" si="5"/>
        <v>42.636770076012034</v>
      </c>
      <c r="AQ34" s="107">
        <f t="shared" si="6"/>
        <v>43.663047494265832</v>
      </c>
      <c r="AR34" s="107">
        <f t="shared" si="7"/>
        <v>40.075258733238968</v>
      </c>
      <c r="AS34" s="107">
        <f t="shared" si="8"/>
        <v>41.000289653405616</v>
      </c>
      <c r="AT34" s="107">
        <f t="shared" si="9"/>
        <v>2.4600055564756009</v>
      </c>
      <c r="AU34" s="120">
        <f t="shared" si="10"/>
        <v>2.7642636271576957</v>
      </c>
    </row>
    <row r="35" spans="1:47" ht="14.45" customHeight="1" x14ac:dyDescent="0.15">
      <c r="A35" s="155"/>
      <c r="B35" s="99" t="s">
        <v>78</v>
      </c>
      <c r="C35" s="142">
        <v>5580</v>
      </c>
      <c r="D35" s="101">
        <v>11</v>
      </c>
      <c r="E35" s="101">
        <v>1885</v>
      </c>
      <c r="F35" s="156">
        <v>1.3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1.9713261648745522E-3</v>
      </c>
      <c r="R35" s="109">
        <f t="shared" si="14"/>
        <v>2.0123919303180575E-3</v>
      </c>
      <c r="S35" s="110">
        <f t="shared" si="15"/>
        <v>6.8965517241379316E-4</v>
      </c>
      <c r="T35" s="111">
        <f t="shared" si="28"/>
        <v>1.0014812584931754E-2</v>
      </c>
      <c r="U35" s="112">
        <f t="shared" si="29"/>
        <v>98735.507239241982</v>
      </c>
      <c r="V35" s="112">
        <f t="shared" si="30"/>
        <v>491364.32400764932</v>
      </c>
      <c r="W35" s="113">
        <f>SUM(V35:V$42)</f>
        <v>3773195.0229452713</v>
      </c>
      <c r="X35" s="114">
        <f t="shared" si="0"/>
        <v>491025.45206005784</v>
      </c>
      <c r="Y35" s="112">
        <f>SUM(X35:X$42)</f>
        <v>3515177.7864490515</v>
      </c>
      <c r="Z35" s="112">
        <f t="shared" si="1"/>
        <v>338.8719475914823</v>
      </c>
      <c r="AA35" s="113">
        <f>SUM(Z35:Z$42)</f>
        <v>258017.23649621973</v>
      </c>
      <c r="AB35" s="106">
        <f t="shared" si="2"/>
        <v>38.215178393752474</v>
      </c>
      <c r="AC35" s="107">
        <f t="shared" si="3"/>
        <v>35.601962097906352</v>
      </c>
      <c r="AD35" s="115">
        <f t="shared" si="16"/>
        <v>93.161836721208829</v>
      </c>
      <c r="AE35" s="107">
        <f t="shared" si="4"/>
        <v>2.6132162958461205</v>
      </c>
      <c r="AF35" s="116">
        <f t="shared" si="17"/>
        <v>6.838163278791173</v>
      </c>
      <c r="AH35" s="117">
        <f t="shared" si="31"/>
        <v>9.0265473409270607E-6</v>
      </c>
      <c r="AI35" s="118">
        <f t="shared" si="18"/>
        <v>3.6561249239095811E-7</v>
      </c>
      <c r="AJ35" s="118">
        <f t="shared" si="32"/>
        <v>113501441.22426812</v>
      </c>
      <c r="AK35" s="118">
        <f>SUM(AJ35:AJ$42)/U35/U35</f>
        <v>6.6630007296381258E-2</v>
      </c>
      <c r="AL35" s="118">
        <f t="shared" si="33"/>
        <v>97529275.405527577</v>
      </c>
      <c r="AM35" s="118">
        <f>SUM(AL35:AL$42)/U35/U35</f>
        <v>5.3990620213462195E-2</v>
      </c>
      <c r="AN35" s="118">
        <f t="shared" si="34"/>
        <v>700555.23054973304</v>
      </c>
      <c r="AO35" s="119">
        <f>SUM(AN35:AN$42)/U35/U35</f>
        <v>6.0273988062560071E-3</v>
      </c>
      <c r="AP35" s="106">
        <f t="shared" si="5"/>
        <v>37.709247730489437</v>
      </c>
      <c r="AQ35" s="107">
        <f t="shared" si="6"/>
        <v>38.721109057015511</v>
      </c>
      <c r="AR35" s="107">
        <f t="shared" si="7"/>
        <v>35.146538815001279</v>
      </c>
      <c r="AS35" s="107">
        <f t="shared" si="8"/>
        <v>36.057385380811425</v>
      </c>
      <c r="AT35" s="107">
        <f t="shared" si="9"/>
        <v>2.4610491007805839</v>
      </c>
      <c r="AU35" s="120">
        <f t="shared" si="10"/>
        <v>2.765383490911657</v>
      </c>
    </row>
    <row r="36" spans="1:47" ht="14.45" customHeight="1" x14ac:dyDescent="0.15">
      <c r="A36" s="155"/>
      <c r="B36" s="99" t="s">
        <v>79</v>
      </c>
      <c r="C36" s="142">
        <v>5380</v>
      </c>
      <c r="D36" s="101">
        <v>16</v>
      </c>
      <c r="E36" s="101">
        <v>1741</v>
      </c>
      <c r="F36" s="156">
        <v>2.6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2.9739776951672862E-3</v>
      </c>
      <c r="R36" s="109">
        <f t="shared" si="14"/>
        <v>2.9514477581518064E-3</v>
      </c>
      <c r="S36" s="110">
        <f t="shared" si="15"/>
        <v>1.4933946008041357E-3</v>
      </c>
      <c r="T36" s="111">
        <f t="shared" si="28"/>
        <v>1.4654238077090804E-2</v>
      </c>
      <c r="U36" s="112">
        <f t="shared" si="29"/>
        <v>97746.689638762808</v>
      </c>
      <c r="V36" s="112">
        <f t="shared" si="30"/>
        <v>485322.24812642619</v>
      </c>
      <c r="W36" s="113">
        <f>SUM(V36:V$42)</f>
        <v>3281830.6989376219</v>
      </c>
      <c r="X36" s="114">
        <f t="shared" si="0"/>
        <v>484597.47050142405</v>
      </c>
      <c r="Y36" s="112">
        <f>SUM(X36:X$42)</f>
        <v>3024152.3343889937</v>
      </c>
      <c r="Z36" s="112">
        <f t="shared" si="1"/>
        <v>724.77762500212998</v>
      </c>
      <c r="AA36" s="113">
        <f>SUM(Z36:Z$42)</f>
        <v>257678.36454862825</v>
      </c>
      <c r="AB36" s="106">
        <f t="shared" si="2"/>
        <v>33.574852622284268</v>
      </c>
      <c r="AC36" s="107">
        <f t="shared" si="3"/>
        <v>30.938667545317301</v>
      </c>
      <c r="AD36" s="115">
        <f t="shared" si="16"/>
        <v>92.148334628229222</v>
      </c>
      <c r="AE36" s="107">
        <f t="shared" si="4"/>
        <v>2.6361850769669677</v>
      </c>
      <c r="AF36" s="116">
        <f t="shared" si="17"/>
        <v>7.8516653717707801</v>
      </c>
      <c r="AH36" s="117">
        <f t="shared" si="31"/>
        <v>1.3224984027842599E-5</v>
      </c>
      <c r="AI36" s="118">
        <f t="shared" si="18"/>
        <v>8.5649877850110553E-7</v>
      </c>
      <c r="AJ36" s="118">
        <f t="shared" si="32"/>
        <v>124715432.97916009</v>
      </c>
      <c r="AK36" s="118">
        <f>SUM(AJ36:AJ$42)/U36/U36</f>
        <v>5.6105425404223898E-2</v>
      </c>
      <c r="AL36" s="118">
        <f t="shared" si="33"/>
        <v>104609327.42854837</v>
      </c>
      <c r="AM36" s="118">
        <f>SUM(AL36:AL$42)/U36/U36</f>
        <v>4.4880726853954514E-2</v>
      </c>
      <c r="AN36" s="118">
        <f t="shared" si="34"/>
        <v>1103483.9724772854</v>
      </c>
      <c r="AO36" s="119">
        <f>SUM(AN36:AN$42)/U36/U36</f>
        <v>6.0766407805920349E-3</v>
      </c>
      <c r="AP36" s="106">
        <f t="shared" si="5"/>
        <v>33.110595579006663</v>
      </c>
      <c r="AQ36" s="107">
        <f t="shared" si="6"/>
        <v>34.039109665561874</v>
      </c>
      <c r="AR36" s="107">
        <f t="shared" si="7"/>
        <v>30.523440137404297</v>
      </c>
      <c r="AS36" s="107">
        <f t="shared" si="8"/>
        <v>31.353894953230306</v>
      </c>
      <c r="AT36" s="107">
        <f t="shared" si="9"/>
        <v>2.4833975669318789</v>
      </c>
      <c r="AU36" s="120">
        <f t="shared" si="10"/>
        <v>2.7889725870020565</v>
      </c>
    </row>
    <row r="37" spans="1:47" ht="14.45" customHeight="1" x14ac:dyDescent="0.15">
      <c r="A37" s="155"/>
      <c r="B37" s="99" t="s">
        <v>80</v>
      </c>
      <c r="C37" s="142">
        <v>6366</v>
      </c>
      <c r="D37" s="101">
        <v>20</v>
      </c>
      <c r="E37" s="101">
        <v>2125</v>
      </c>
      <c r="F37" s="156">
        <v>7.8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3.1416902293433867E-3</v>
      </c>
      <c r="R37" s="109">
        <f t="shared" si="14"/>
        <v>3.1325432707380659E-3</v>
      </c>
      <c r="S37" s="110">
        <f t="shared" si="15"/>
        <v>3.6705882352941178E-3</v>
      </c>
      <c r="T37" s="111">
        <f t="shared" si="28"/>
        <v>1.5548721149465069E-2</v>
      </c>
      <c r="U37" s="112">
        <f t="shared" si="29"/>
        <v>96314.28637754888</v>
      </c>
      <c r="V37" s="112">
        <f t="shared" si="30"/>
        <v>478066.49490954512</v>
      </c>
      <c r="W37" s="113">
        <f>SUM(V37:V$42)</f>
        <v>2796508.4508111957</v>
      </c>
      <c r="X37" s="114">
        <f t="shared" si="0"/>
        <v>476311.70965764188</v>
      </c>
      <c r="Y37" s="112">
        <f>SUM(X37:X$42)</f>
        <v>2539554.8638875699</v>
      </c>
      <c r="Z37" s="112">
        <f t="shared" si="1"/>
        <v>1754.7852519032715</v>
      </c>
      <c r="AA37" s="113">
        <f>SUM(Z37:Z$42)</f>
        <v>256953.58692362614</v>
      </c>
      <c r="AB37" s="106">
        <f t="shared" si="2"/>
        <v>29.03524031574063</v>
      </c>
      <c r="AC37" s="107">
        <f t="shared" si="3"/>
        <v>26.367374554721788</v>
      </c>
      <c r="AD37" s="115">
        <f t="shared" si="16"/>
        <v>90.811628448714671</v>
      </c>
      <c r="AE37" s="107">
        <f t="shared" si="4"/>
        <v>2.6678657610188421</v>
      </c>
      <c r="AF37" s="116">
        <f t="shared" si="17"/>
        <v>9.1883715512853357</v>
      </c>
      <c r="AH37" s="117">
        <f t="shared" si="31"/>
        <v>1.1900181406014985E-5</v>
      </c>
      <c r="AI37" s="118">
        <f t="shared" si="18"/>
        <v>1.720995302259312E-6</v>
      </c>
      <c r="AJ37" s="118">
        <f t="shared" si="32"/>
        <v>79241632.371363953</v>
      </c>
      <c r="AK37" s="118">
        <f>SUM(AJ37:AJ$42)/U37/U37</f>
        <v>4.4342336697866899E-2</v>
      </c>
      <c r="AL37" s="118">
        <f t="shared" si="33"/>
        <v>64468039.240850538</v>
      </c>
      <c r="AM37" s="118">
        <f>SUM(AL37:AL$42)/U37/U37</f>
        <v>3.4948721272559644E-2</v>
      </c>
      <c r="AN37" s="118">
        <f t="shared" si="34"/>
        <v>1198133.7017632206</v>
      </c>
      <c r="AO37" s="119">
        <f>SUM(AN37:AN$42)/U37/U37</f>
        <v>6.1397750732373425E-3</v>
      </c>
      <c r="AP37" s="106">
        <f t="shared" si="5"/>
        <v>28.622510960522799</v>
      </c>
      <c r="AQ37" s="107">
        <f t="shared" si="6"/>
        <v>29.447969670958461</v>
      </c>
      <c r="AR37" s="107">
        <f t="shared" si="7"/>
        <v>26.000960843678293</v>
      </c>
      <c r="AS37" s="107">
        <f t="shared" si="8"/>
        <v>26.733788265765284</v>
      </c>
      <c r="AT37" s="107">
        <f t="shared" si="9"/>
        <v>2.5142865960212792</v>
      </c>
      <c r="AU37" s="120">
        <f t="shared" si="10"/>
        <v>2.821444926016405</v>
      </c>
    </row>
    <row r="38" spans="1:47" ht="14.45" customHeight="1" x14ac:dyDescent="0.15">
      <c r="A38" s="155"/>
      <c r="B38" s="99" t="s">
        <v>81</v>
      </c>
      <c r="C38" s="142">
        <v>7125</v>
      </c>
      <c r="D38" s="101">
        <v>39</v>
      </c>
      <c r="E38" s="101">
        <v>2382</v>
      </c>
      <c r="F38" s="156">
        <v>21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5.4736842105263155E-3</v>
      </c>
      <c r="R38" s="109">
        <f t="shared" si="14"/>
        <v>5.3491683870601622E-3</v>
      </c>
      <c r="S38" s="110">
        <f t="shared" si="15"/>
        <v>8.8161209068010078E-3</v>
      </c>
      <c r="T38" s="111">
        <f t="shared" si="28"/>
        <v>2.6418927600511864E-2</v>
      </c>
      <c r="U38" s="112">
        <f t="shared" si="29"/>
        <v>94816.722395954654</v>
      </c>
      <c r="V38" s="112">
        <f t="shared" si="30"/>
        <v>468288.88960686675</v>
      </c>
      <c r="W38" s="113">
        <f>SUM(V38:V$42)</f>
        <v>2318441.9559016507</v>
      </c>
      <c r="X38" s="114">
        <f t="shared" si="0"/>
        <v>464160.398136781</v>
      </c>
      <c r="Y38" s="112">
        <f>SUM(X38:X$42)</f>
        <v>2063243.1542299278</v>
      </c>
      <c r="Z38" s="112">
        <f t="shared" si="1"/>
        <v>4128.4914700857271</v>
      </c>
      <c r="AA38" s="113">
        <f>SUM(Z38:Z$42)</f>
        <v>255198.80167172285</v>
      </c>
      <c r="AB38" s="106">
        <f t="shared" si="2"/>
        <v>24.45182555688686</v>
      </c>
      <c r="AC38" s="107">
        <f t="shared" si="3"/>
        <v>21.760329845761003</v>
      </c>
      <c r="AD38" s="115">
        <f t="shared" si="16"/>
        <v>88.992659444326037</v>
      </c>
      <c r="AE38" s="107">
        <f t="shared" si="4"/>
        <v>2.6914957111258562</v>
      </c>
      <c r="AF38" s="116">
        <f t="shared" si="17"/>
        <v>11.007340555673954</v>
      </c>
      <c r="AH38" s="117">
        <f t="shared" si="31"/>
        <v>1.7423599688185302E-5</v>
      </c>
      <c r="AI38" s="118">
        <f t="shared" si="18"/>
        <v>3.6685125604356311E-6</v>
      </c>
      <c r="AJ38" s="118">
        <f t="shared" si="32"/>
        <v>78286339.825161368</v>
      </c>
      <c r="AK38" s="118">
        <f>SUM(AJ38:AJ$42)/U38/U38</f>
        <v>3.6939897986731335E-2</v>
      </c>
      <c r="AL38" s="118">
        <f t="shared" si="33"/>
        <v>61075474.450912885</v>
      </c>
      <c r="AM38" s="118">
        <f>SUM(AL38:AL$42)/U38/U38</f>
        <v>2.8890505761963996E-2</v>
      </c>
      <c r="AN38" s="118">
        <f t="shared" si="34"/>
        <v>1980662.7965776282</v>
      </c>
      <c r="AO38" s="119">
        <f>SUM(AN38:AN$42)/U38/U38</f>
        <v>6.2019827057267019E-3</v>
      </c>
      <c r="AP38" s="106">
        <f t="shared" si="5"/>
        <v>24.075118360106885</v>
      </c>
      <c r="AQ38" s="107">
        <f t="shared" si="6"/>
        <v>24.828532753666835</v>
      </c>
      <c r="AR38" s="107">
        <f t="shared" si="7"/>
        <v>21.427184581746697</v>
      </c>
      <c r="AS38" s="107">
        <f t="shared" si="8"/>
        <v>22.093475109775309</v>
      </c>
      <c r="AT38" s="107">
        <f t="shared" si="9"/>
        <v>2.5371404819876124</v>
      </c>
      <c r="AU38" s="120">
        <f t="shared" si="10"/>
        <v>2.8458509402640999</v>
      </c>
    </row>
    <row r="39" spans="1:47" ht="14.45" customHeight="1" x14ac:dyDescent="0.15">
      <c r="A39" s="155"/>
      <c r="B39" s="99" t="s">
        <v>82</v>
      </c>
      <c r="C39" s="142">
        <v>8170</v>
      </c>
      <c r="D39" s="101">
        <v>74</v>
      </c>
      <c r="E39" s="101">
        <v>2799</v>
      </c>
      <c r="F39" s="156">
        <v>42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9.057527539779682E-3</v>
      </c>
      <c r="R39" s="109">
        <f t="shared" si="14"/>
        <v>9.1549078094235719E-3</v>
      </c>
      <c r="S39" s="110">
        <f t="shared" si="15"/>
        <v>1.5005359056806002E-2</v>
      </c>
      <c r="T39" s="111">
        <f t="shared" si="28"/>
        <v>4.4830552677781785E-2</v>
      </c>
      <c r="U39" s="112">
        <f t="shared" si="29"/>
        <v>92311.766271658096</v>
      </c>
      <c r="V39" s="112">
        <f t="shared" si="30"/>
        <v>452040.3249021048</v>
      </c>
      <c r="W39" s="113">
        <f>SUM(V39:V$42)</f>
        <v>1850153.0662947837</v>
      </c>
      <c r="X39" s="114">
        <f t="shared" si="0"/>
        <v>445257.29751879349</v>
      </c>
      <c r="Y39" s="112">
        <f>SUM(X39:X$42)</f>
        <v>1599082.7560931467</v>
      </c>
      <c r="Z39" s="112">
        <f t="shared" si="1"/>
        <v>6783.027383311326</v>
      </c>
      <c r="AA39" s="113">
        <f>SUM(Z39:Z$42)</f>
        <v>251070.31020163713</v>
      </c>
      <c r="AB39" s="106">
        <f t="shared" si="2"/>
        <v>20.042440319580631</v>
      </c>
      <c r="AC39" s="107">
        <f t="shared" si="3"/>
        <v>17.322631996741492</v>
      </c>
      <c r="AD39" s="115">
        <f t="shared" si="16"/>
        <v>86.429754663248275</v>
      </c>
      <c r="AE39" s="107">
        <f t="shared" si="4"/>
        <v>2.7198083228391403</v>
      </c>
      <c r="AF39" s="116">
        <f t="shared" si="17"/>
        <v>13.570245336751736</v>
      </c>
      <c r="AH39" s="117">
        <f t="shared" si="31"/>
        <v>2.5941607764456157E-5</v>
      </c>
      <c r="AI39" s="118">
        <f t="shared" si="18"/>
        <v>5.2805281373284501E-6</v>
      </c>
      <c r="AJ39" s="118">
        <f t="shared" si="32"/>
        <v>72874097.11337398</v>
      </c>
      <c r="AK39" s="118">
        <f>SUM(AJ39:AJ$42)/U39/U39</f>
        <v>2.9784927278623634E-2</v>
      </c>
      <c r="AL39" s="118">
        <f t="shared" si="33"/>
        <v>53175405.285817191</v>
      </c>
      <c r="AM39" s="118">
        <f>SUM(AL39:AL$42)/U39/U39</f>
        <v>2.3312462029833361E-2</v>
      </c>
      <c r="AN39" s="118">
        <f t="shared" si="34"/>
        <v>2818392.0736320037</v>
      </c>
      <c r="AO39" s="119">
        <f>SUM(AN39:AN$42)/U39/U39</f>
        <v>6.3107091456520836E-3</v>
      </c>
      <c r="AP39" s="106">
        <f t="shared" si="5"/>
        <v>19.70417743862329</v>
      </c>
      <c r="AQ39" s="107">
        <f t="shared" si="6"/>
        <v>20.380703200537972</v>
      </c>
      <c r="AR39" s="107">
        <f t="shared" si="7"/>
        <v>17.023370983353836</v>
      </c>
      <c r="AS39" s="107">
        <f t="shared" si="8"/>
        <v>17.621893010129149</v>
      </c>
      <c r="AT39" s="107">
        <f t="shared" si="9"/>
        <v>2.5641059777895649</v>
      </c>
      <c r="AU39" s="120">
        <f t="shared" si="10"/>
        <v>2.8755106678887157</v>
      </c>
    </row>
    <row r="40" spans="1:47" ht="14.45" customHeight="1" x14ac:dyDescent="0.15">
      <c r="A40" s="155"/>
      <c r="B40" s="99" t="s">
        <v>83</v>
      </c>
      <c r="C40" s="142">
        <v>5663</v>
      </c>
      <c r="D40" s="101">
        <v>90</v>
      </c>
      <c r="E40" s="101">
        <v>1809</v>
      </c>
      <c r="F40" s="156">
        <v>73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1.5892636411795866E-2</v>
      </c>
      <c r="R40" s="109">
        <f t="shared" si="14"/>
        <v>1.5485953381537024E-2</v>
      </c>
      <c r="S40" s="110">
        <f t="shared" si="15"/>
        <v>4.0353786622443336E-2</v>
      </c>
      <c r="T40" s="111">
        <f t="shared" si="28"/>
        <v>7.479080966006868E-2</v>
      </c>
      <c r="U40" s="112">
        <f t="shared" si="29"/>
        <v>88173.378771037445</v>
      </c>
      <c r="V40" s="112">
        <f t="shared" si="30"/>
        <v>425841.29154179816</v>
      </c>
      <c r="W40" s="113">
        <f>SUM(V40:V$42)</f>
        <v>1398112.741392679</v>
      </c>
      <c r="X40" s="114">
        <f t="shared" si="0"/>
        <v>408656.98292789474</v>
      </c>
      <c r="Y40" s="112">
        <f>SUM(X40:X$42)</f>
        <v>1153825.4585743533</v>
      </c>
      <c r="Z40" s="112">
        <f t="shared" si="1"/>
        <v>17184.308613903406</v>
      </c>
      <c r="AA40" s="113">
        <f>SUM(Z40:Z$42)</f>
        <v>244287.2828183258</v>
      </c>
      <c r="AB40" s="106">
        <f t="shared" si="2"/>
        <v>15.856404289816339</v>
      </c>
      <c r="AC40" s="107">
        <f t="shared" si="3"/>
        <v>13.085870981200888</v>
      </c>
      <c r="AD40" s="115">
        <f t="shared" si="16"/>
        <v>82.52735451255613</v>
      </c>
      <c r="AE40" s="107">
        <f t="shared" si="4"/>
        <v>2.7705333086154518</v>
      </c>
      <c r="AF40" s="116">
        <f t="shared" si="17"/>
        <v>17.472645487443874</v>
      </c>
      <c r="AH40" s="117">
        <f t="shared" si="31"/>
        <v>5.7503449551273731E-5</v>
      </c>
      <c r="AI40" s="118">
        <f t="shared" si="18"/>
        <v>2.1407052806895328E-5</v>
      </c>
      <c r="AJ40" s="118">
        <f t="shared" si="32"/>
        <v>90103533.1416215</v>
      </c>
      <c r="AK40" s="118">
        <f>SUM(AJ40:AJ$42)/U40/U40</f>
        <v>2.3273007103862663E-2</v>
      </c>
      <c r="AL40" s="118">
        <f t="shared" si="33"/>
        <v>61178592.481744304</v>
      </c>
      <c r="AM40" s="118">
        <f>SUM(AL40:AL$42)/U40/U40</f>
        <v>1.8712460172890209E-2</v>
      </c>
      <c r="AN40" s="118">
        <f t="shared" si="34"/>
        <v>7579266.5793444877</v>
      </c>
      <c r="AO40" s="119">
        <f>SUM(AN40:AN$42)/U40/U40</f>
        <v>6.5544773522638296E-3</v>
      </c>
      <c r="AP40" s="106">
        <f t="shared" si="5"/>
        <v>15.557396624211929</v>
      </c>
      <c r="AQ40" s="107">
        <f t="shared" si="6"/>
        <v>16.15541195542075</v>
      </c>
      <c r="AR40" s="107">
        <f t="shared" si="7"/>
        <v>12.817755731727503</v>
      </c>
      <c r="AS40" s="107">
        <f t="shared" si="8"/>
        <v>13.353986230674272</v>
      </c>
      <c r="AT40" s="107">
        <f t="shared" si="9"/>
        <v>2.6118522442238339</v>
      </c>
      <c r="AU40" s="120">
        <f t="shared" si="10"/>
        <v>2.9292143730070697</v>
      </c>
    </row>
    <row r="41" spans="1:47" ht="14.45" customHeight="1" x14ac:dyDescent="0.15">
      <c r="A41" s="155"/>
      <c r="B41" s="99" t="s">
        <v>84</v>
      </c>
      <c r="C41" s="142">
        <v>5139</v>
      </c>
      <c r="D41" s="101">
        <v>163</v>
      </c>
      <c r="E41" s="101">
        <v>1737</v>
      </c>
      <c r="F41" s="156">
        <v>166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3.1718233119283908E-2</v>
      </c>
      <c r="R41" s="109">
        <f t="shared" si="14"/>
        <v>3.2139593852564478E-2</v>
      </c>
      <c r="S41" s="110">
        <f t="shared" si="15"/>
        <v>9.5567069660333903E-2</v>
      </c>
      <c r="T41" s="111">
        <f>5*R41/(1+5*(1-O41)*R41)</f>
        <v>0.14980506512607442</v>
      </c>
      <c r="U41" s="112">
        <f t="shared" si="29"/>
        <v>81578.820382287638</v>
      </c>
      <c r="V41" s="112">
        <f>5*U41*((1-T41)+O41*T41)</f>
        <v>380245.01978271874</v>
      </c>
      <c r="W41" s="113">
        <f>SUM(V41:V$42)</f>
        <v>972271.44985088089</v>
      </c>
      <c r="X41" s="114">
        <f t="shared" si="0"/>
        <v>343906.11748914863</v>
      </c>
      <c r="Y41" s="112">
        <f>SUM(X41:X$42)</f>
        <v>745168.47564645857</v>
      </c>
      <c r="Z41" s="112">
        <f t="shared" si="1"/>
        <v>36338.902293570121</v>
      </c>
      <c r="AA41" s="113">
        <f>SUM(Z41:Z$42)</f>
        <v>227102.97420442238</v>
      </c>
      <c r="AB41" s="106">
        <f t="shared" si="2"/>
        <v>11.918184711358981</v>
      </c>
      <c r="AC41" s="107">
        <f t="shared" si="3"/>
        <v>9.1343374684080292</v>
      </c>
      <c r="AD41" s="115">
        <f t="shared" si="16"/>
        <v>76.642019650041817</v>
      </c>
      <c r="AE41" s="107">
        <f t="shared" si="4"/>
        <v>2.783847242950952</v>
      </c>
      <c r="AF41" s="116">
        <f t="shared" si="17"/>
        <v>23.35798034995819</v>
      </c>
      <c r="AH41" s="117">
        <f>IF(D41=0,0,T41*T41*(1-T41)/D41)</f>
        <v>1.1705336533130392E-4</v>
      </c>
      <c r="AI41" s="118">
        <f t="shared" si="18"/>
        <v>4.9760509416736209E-5</v>
      </c>
      <c r="AJ41" s="118">
        <f>U41*U41*((1-O41)*5+AB42)^2*AH41</f>
        <v>90833501.447020695</v>
      </c>
      <c r="AK41" s="118">
        <f>SUM(AJ41:AJ$42)/U41/U41</f>
        <v>1.3648697651405034E-2</v>
      </c>
      <c r="AL41" s="118">
        <f>U41*U41*((1-O41)*5*(1-S41)+AC42)^2*AH41+V41*V41*AI41</f>
        <v>54974127.5796156</v>
      </c>
      <c r="AM41" s="118">
        <f>SUM(AL41:AL$42)/U41/U41</f>
        <v>1.2667310210391211E-2</v>
      </c>
      <c r="AN41" s="118">
        <f>U41*U41*((1-O41)*5*S41+AE42)^2*AH41+V41*V41*AI41</f>
        <v>14050672.290637594</v>
      </c>
      <c r="AO41" s="119">
        <f>SUM(AN41:AN$42)/U41/U41</f>
        <v>6.5181267132006651E-3</v>
      </c>
      <c r="AP41" s="106">
        <f t="shared" si="5"/>
        <v>11.689202535420247</v>
      </c>
      <c r="AQ41" s="107">
        <f t="shared" si="6"/>
        <v>12.147166887297715</v>
      </c>
      <c r="AR41" s="107">
        <f t="shared" si="7"/>
        <v>8.9137411427263924</v>
      </c>
      <c r="AS41" s="107">
        <f t="shared" si="8"/>
        <v>9.354933794089666</v>
      </c>
      <c r="AT41" s="107">
        <f t="shared" si="9"/>
        <v>2.6256068069637122</v>
      </c>
      <c r="AU41" s="120">
        <f t="shared" si="10"/>
        <v>2.9420876789381918</v>
      </c>
    </row>
    <row r="42" spans="1:47" ht="14.45" customHeight="1" thickBot="1" x14ac:dyDescent="0.2">
      <c r="A42" s="157"/>
      <c r="B42" s="158" t="s">
        <v>85</v>
      </c>
      <c r="C42" s="159">
        <v>7817</v>
      </c>
      <c r="D42" s="160">
        <v>806</v>
      </c>
      <c r="E42" s="160">
        <v>2610</v>
      </c>
      <c r="F42" s="161">
        <v>841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0.10310860944096201</v>
      </c>
      <c r="R42" s="168">
        <f t="shared" si="14"/>
        <v>0.11715338430756424</v>
      </c>
      <c r="S42" s="169">
        <f t="shared" si="15"/>
        <v>0.32222222222222224</v>
      </c>
      <c r="T42" s="165">
        <v>1</v>
      </c>
      <c r="U42" s="170">
        <f>U41*(1-T41)</f>
        <v>69357.899882010708</v>
      </c>
      <c r="V42" s="170">
        <f>U42/R42</f>
        <v>592026.43006816215</v>
      </c>
      <c r="W42" s="171">
        <f>SUM(V42:V$42)</f>
        <v>592026.43006816215</v>
      </c>
      <c r="X42" s="165">
        <f t="shared" si="0"/>
        <v>401262.35815730994</v>
      </c>
      <c r="Y42" s="170">
        <f>SUM(X42:X$42)</f>
        <v>401262.35815730994</v>
      </c>
      <c r="Z42" s="170">
        <f t="shared" si="1"/>
        <v>190764.07191085228</v>
      </c>
      <c r="AA42" s="171">
        <f>SUM(Z42:Z$42)</f>
        <v>190764.07191085228</v>
      </c>
      <c r="AB42" s="172">
        <f t="shared" si="2"/>
        <v>8.5358182856646074</v>
      </c>
      <c r="AC42" s="166">
        <f t="shared" si="3"/>
        <v>5.7853879491726792</v>
      </c>
      <c r="AD42" s="173">
        <f t="shared" si="16"/>
        <v>67.777777777777786</v>
      </c>
      <c r="AE42" s="166">
        <f t="shared" si="4"/>
        <v>2.7504303364919296</v>
      </c>
      <c r="AF42" s="174">
        <f t="shared" si="17"/>
        <v>32.222222222222229</v>
      </c>
      <c r="AH42" s="175">
        <f>0</f>
        <v>0</v>
      </c>
      <c r="AI42" s="176">
        <f t="shared" si="18"/>
        <v>8.3676268861454059E-5</v>
      </c>
      <c r="AJ42" s="176">
        <v>0</v>
      </c>
      <c r="AK42" s="176">
        <f>(1-R42)/R42/R42/D42</f>
        <v>7.9806917518885453E-2</v>
      </c>
      <c r="AL42" s="176">
        <f>V42*V42*AI42</f>
        <v>29328138.44698821</v>
      </c>
      <c r="AM42" s="176">
        <f>(1-S42)*(1-S42)*(1-R42)/R42/R42/D42+AI42/R42/R42</f>
        <v>4.2758587695553657E-2</v>
      </c>
      <c r="AN42" s="176">
        <f>V42*V42*AI42</f>
        <v>29328138.44698821</v>
      </c>
      <c r="AO42" s="177">
        <f>S42*S42*(1-R42)/R42/R42/D42+AI42/R42/R42</f>
        <v>1.438279479994994E-2</v>
      </c>
      <c r="AP42" s="172">
        <f t="shared" si="5"/>
        <v>7.9821159700287145</v>
      </c>
      <c r="AQ42" s="166">
        <f t="shared" si="6"/>
        <v>9.0895206013005012</v>
      </c>
      <c r="AR42" s="166">
        <f t="shared" si="7"/>
        <v>5.3800962141332898</v>
      </c>
      <c r="AS42" s="166">
        <f t="shared" si="8"/>
        <v>6.1906796842120686</v>
      </c>
      <c r="AT42" s="166">
        <f t="shared" si="9"/>
        <v>2.515370887621037</v>
      </c>
      <c r="AU42" s="178">
        <f t="shared" si="10"/>
        <v>2.9854897853628222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80.817801910394337</v>
      </c>
      <c r="D47" s="194">
        <f t="shared" ref="D47:E82" si="35">AP7</f>
        <v>80.02983212022184</v>
      </c>
      <c r="E47" s="195">
        <f t="shared" si="35"/>
        <v>81.605771700566834</v>
      </c>
      <c r="F47" s="196">
        <f>AC7</f>
        <v>79.669283905764374</v>
      </c>
      <c r="G47" s="194">
        <f t="shared" ref="G47:H82" si="36">AR7</f>
        <v>78.912877069370936</v>
      </c>
      <c r="H47" s="194">
        <f t="shared" si="36"/>
        <v>80.425690742157812</v>
      </c>
      <c r="I47" s="197">
        <f t="shared" ref="I47:J82" si="37">AD7</f>
        <v>98.57887992808395</v>
      </c>
      <c r="J47" s="196">
        <f t="shared" si="37"/>
        <v>1.1485180046299657</v>
      </c>
      <c r="K47" s="194">
        <f t="shared" ref="K47:L82" si="38">AT7</f>
        <v>1.0414977312867091</v>
      </c>
      <c r="L47" s="194">
        <f t="shared" si="38"/>
        <v>1.2555382779732223</v>
      </c>
      <c r="M47" s="198">
        <f>AF7</f>
        <v>1.4211200719160484</v>
      </c>
    </row>
    <row r="48" spans="1:47" ht="14.45" customHeight="1" x14ac:dyDescent="0.25">
      <c r="A48" s="75"/>
      <c r="B48" s="99">
        <v>5</v>
      </c>
      <c r="C48" s="199">
        <f>AB8</f>
        <v>75.936910116694932</v>
      </c>
      <c r="D48" s="199">
        <f t="shared" si="35"/>
        <v>75.183142692969071</v>
      </c>
      <c r="E48" s="200">
        <f t="shared" si="35"/>
        <v>76.690677540420793</v>
      </c>
      <c r="F48" s="201">
        <f>AC8</f>
        <v>74.786682394888359</v>
      </c>
      <c r="G48" s="199">
        <f t="shared" si="36"/>
        <v>74.06499637841732</v>
      </c>
      <c r="H48" s="199">
        <f t="shared" si="36"/>
        <v>75.508368411359399</v>
      </c>
      <c r="I48" s="202">
        <f t="shared" si="37"/>
        <v>98.485285060928902</v>
      </c>
      <c r="J48" s="201">
        <f t="shared" si="37"/>
        <v>1.1502277218065813</v>
      </c>
      <c r="K48" s="199">
        <f t="shared" si="38"/>
        <v>1.0431006122223605</v>
      </c>
      <c r="L48" s="199">
        <f t="shared" si="38"/>
        <v>1.2573548313908021</v>
      </c>
      <c r="M48" s="203">
        <f>AF8</f>
        <v>1.5147149390711128</v>
      </c>
    </row>
    <row r="49" spans="1:13" ht="14.45" customHeight="1" x14ac:dyDescent="0.25">
      <c r="A49" s="75"/>
      <c r="B49" s="99">
        <v>10</v>
      </c>
      <c r="C49" s="199">
        <f t="shared" ref="C49:C62" si="39">AB9</f>
        <v>70.936910116694932</v>
      </c>
      <c r="D49" s="199">
        <f t="shared" si="35"/>
        <v>70.183142692969071</v>
      </c>
      <c r="E49" s="200">
        <f t="shared" si="35"/>
        <v>71.690677540420793</v>
      </c>
      <c r="F49" s="201">
        <f t="shared" ref="F49:F62" si="40">AC9</f>
        <v>69.786682394888359</v>
      </c>
      <c r="G49" s="199">
        <f t="shared" si="36"/>
        <v>69.06499637841732</v>
      </c>
      <c r="H49" s="199">
        <f t="shared" si="36"/>
        <v>70.508368411359399</v>
      </c>
      <c r="I49" s="202">
        <f t="shared" si="37"/>
        <v>98.378520124552381</v>
      </c>
      <c r="J49" s="201">
        <f t="shared" si="37"/>
        <v>1.1502277218065813</v>
      </c>
      <c r="K49" s="199">
        <f t="shared" si="38"/>
        <v>1.0431006122223605</v>
      </c>
      <c r="L49" s="199">
        <f t="shared" si="38"/>
        <v>1.2573548313908021</v>
      </c>
      <c r="M49" s="203">
        <f t="shared" ref="M49:M62" si="41">AF9</f>
        <v>1.6214798754476285</v>
      </c>
    </row>
    <row r="50" spans="1:13" ht="14.45" customHeight="1" x14ac:dyDescent="0.25">
      <c r="A50" s="75"/>
      <c r="B50" s="99">
        <v>15</v>
      </c>
      <c r="C50" s="199">
        <f t="shared" si="39"/>
        <v>66.011595891320681</v>
      </c>
      <c r="D50" s="199">
        <f t="shared" si="35"/>
        <v>65.271351229279659</v>
      </c>
      <c r="E50" s="200">
        <f t="shared" si="35"/>
        <v>66.751840553361703</v>
      </c>
      <c r="F50" s="201">
        <f t="shared" si="40"/>
        <v>64.860104917602044</v>
      </c>
      <c r="G50" s="199">
        <f t="shared" si="36"/>
        <v>64.152119710402701</v>
      </c>
      <c r="H50" s="199">
        <f t="shared" si="36"/>
        <v>65.568090124801387</v>
      </c>
      <c r="I50" s="202">
        <f t="shared" si="37"/>
        <v>98.255623185334869</v>
      </c>
      <c r="J50" s="201">
        <f t="shared" si="37"/>
        <v>1.1514909737186505</v>
      </c>
      <c r="K50" s="199">
        <f t="shared" si="38"/>
        <v>1.044274827224386</v>
      </c>
      <c r="L50" s="199">
        <f t="shared" si="38"/>
        <v>1.258707120212915</v>
      </c>
      <c r="M50" s="203">
        <f t="shared" si="41"/>
        <v>1.7443768146651495</v>
      </c>
    </row>
    <row r="51" spans="1:13" ht="14.45" customHeight="1" x14ac:dyDescent="0.25">
      <c r="A51" s="75"/>
      <c r="B51" s="99">
        <v>20</v>
      </c>
      <c r="C51" s="199">
        <f t="shared" si="39"/>
        <v>61.323509633508685</v>
      </c>
      <c r="D51" s="199">
        <f t="shared" si="35"/>
        <v>60.645651151007975</v>
      </c>
      <c r="E51" s="200">
        <f t="shared" si="35"/>
        <v>62.001368116009395</v>
      </c>
      <c r="F51" s="201">
        <f t="shared" si="40"/>
        <v>60.166328241630673</v>
      </c>
      <c r="G51" s="199">
        <f t="shared" si="36"/>
        <v>59.521576362877028</v>
      </c>
      <c r="H51" s="199">
        <f t="shared" si="36"/>
        <v>60.811080120384318</v>
      </c>
      <c r="I51" s="202">
        <f t="shared" si="37"/>
        <v>98.112988968188958</v>
      </c>
      <c r="J51" s="201">
        <f t="shared" si="37"/>
        <v>1.1571813918779998</v>
      </c>
      <c r="K51" s="199">
        <f t="shared" si="38"/>
        <v>1.0495805317112421</v>
      </c>
      <c r="L51" s="199">
        <f t="shared" si="38"/>
        <v>1.2647822520447576</v>
      </c>
      <c r="M51" s="203">
        <f t="shared" si="41"/>
        <v>1.8870110318110156</v>
      </c>
    </row>
    <row r="52" spans="1:13" ht="14.45" customHeight="1" x14ac:dyDescent="0.25">
      <c r="A52" s="75"/>
      <c r="B52" s="99">
        <v>25</v>
      </c>
      <c r="C52" s="199">
        <f t="shared" si="39"/>
        <v>56.323509633508685</v>
      </c>
      <c r="D52" s="199">
        <f t="shared" si="35"/>
        <v>55.645651151007975</v>
      </c>
      <c r="E52" s="200">
        <f t="shared" si="35"/>
        <v>57.001368116009395</v>
      </c>
      <c r="F52" s="201">
        <f t="shared" si="40"/>
        <v>55.166328241630673</v>
      </c>
      <c r="G52" s="199">
        <f t="shared" si="36"/>
        <v>54.521576362877028</v>
      </c>
      <c r="H52" s="199">
        <f t="shared" si="36"/>
        <v>55.811080120384318</v>
      </c>
      <c r="I52" s="202">
        <f t="shared" si="37"/>
        <v>97.945473569726616</v>
      </c>
      <c r="J52" s="201">
        <f t="shared" si="37"/>
        <v>1.1571813918779998</v>
      </c>
      <c r="K52" s="199">
        <f t="shared" si="38"/>
        <v>1.0495805317112421</v>
      </c>
      <c r="L52" s="199">
        <f t="shared" si="38"/>
        <v>1.2647822520447576</v>
      </c>
      <c r="M52" s="203">
        <f t="shared" si="41"/>
        <v>2.0545264302733632</v>
      </c>
    </row>
    <row r="53" spans="1:13" ht="14.45" customHeight="1" x14ac:dyDescent="0.25">
      <c r="A53" s="75"/>
      <c r="B53" s="99">
        <v>30</v>
      </c>
      <c r="C53" s="199">
        <f t="shared" si="39"/>
        <v>51.323509633508678</v>
      </c>
      <c r="D53" s="199">
        <f t="shared" si="35"/>
        <v>50.645651151007968</v>
      </c>
      <c r="E53" s="200">
        <f t="shared" si="35"/>
        <v>52.001368116009388</v>
      </c>
      <c r="F53" s="201">
        <f t="shared" si="40"/>
        <v>50.166328241630673</v>
      </c>
      <c r="G53" s="199">
        <f t="shared" si="36"/>
        <v>49.521576362877028</v>
      </c>
      <c r="H53" s="199">
        <f t="shared" si="36"/>
        <v>50.811080120384318</v>
      </c>
      <c r="I53" s="202">
        <f t="shared" si="37"/>
        <v>97.745319055261007</v>
      </c>
      <c r="J53" s="201">
        <f t="shared" si="37"/>
        <v>1.1571813918779998</v>
      </c>
      <c r="K53" s="199">
        <f t="shared" si="38"/>
        <v>1.0495805317112421</v>
      </c>
      <c r="L53" s="199">
        <f t="shared" si="38"/>
        <v>1.2647822520447576</v>
      </c>
      <c r="M53" s="203">
        <f t="shared" si="41"/>
        <v>2.2546809447389897</v>
      </c>
    </row>
    <row r="54" spans="1:13" ht="14.45" customHeight="1" x14ac:dyDescent="0.25">
      <c r="A54" s="75"/>
      <c r="B54" s="99">
        <v>35</v>
      </c>
      <c r="C54" s="199">
        <f t="shared" si="39"/>
        <v>46.449838607146937</v>
      </c>
      <c r="D54" s="199">
        <f t="shared" si="35"/>
        <v>45.793221989988673</v>
      </c>
      <c r="E54" s="200">
        <f t="shared" si="35"/>
        <v>47.106455224305201</v>
      </c>
      <c r="F54" s="201">
        <f t="shared" si="40"/>
        <v>45.289655610287411</v>
      </c>
      <c r="G54" s="199">
        <f t="shared" si="36"/>
        <v>44.666298638048595</v>
      </c>
      <c r="H54" s="199">
        <f t="shared" si="36"/>
        <v>45.913012582526228</v>
      </c>
      <c r="I54" s="202">
        <f t="shared" si="37"/>
        <v>97.502288421986009</v>
      </c>
      <c r="J54" s="201">
        <f t="shared" si="37"/>
        <v>1.1601829968595196</v>
      </c>
      <c r="K54" s="199">
        <f t="shared" si="38"/>
        <v>1.0523834777323049</v>
      </c>
      <c r="L54" s="199">
        <f t="shared" si="38"/>
        <v>1.2679825159867344</v>
      </c>
      <c r="M54" s="203">
        <f t="shared" si="41"/>
        <v>2.4977115780139862</v>
      </c>
    </row>
    <row r="55" spans="1:13" ht="14.45" customHeight="1" x14ac:dyDescent="0.25">
      <c r="A55" s="75"/>
      <c r="B55" s="99">
        <v>40</v>
      </c>
      <c r="C55" s="199">
        <f t="shared" si="39"/>
        <v>41.682837307456552</v>
      </c>
      <c r="D55" s="199">
        <f t="shared" si="35"/>
        <v>41.055294961043472</v>
      </c>
      <c r="E55" s="200">
        <f t="shared" si="35"/>
        <v>42.310379653869632</v>
      </c>
      <c r="F55" s="201">
        <f t="shared" si="40"/>
        <v>40.516486093234903</v>
      </c>
      <c r="G55" s="199">
        <f t="shared" si="36"/>
        <v>39.92236922909558</v>
      </c>
      <c r="H55" s="199">
        <f t="shared" si="36"/>
        <v>41.110602957374226</v>
      </c>
      <c r="I55" s="202">
        <f t="shared" si="37"/>
        <v>97.201843037654726</v>
      </c>
      <c r="J55" s="201">
        <f t="shared" si="37"/>
        <v>1.1663512142216594</v>
      </c>
      <c r="K55" s="199">
        <f t="shared" si="38"/>
        <v>1.0581142401082311</v>
      </c>
      <c r="L55" s="199">
        <f t="shared" si="38"/>
        <v>1.2745881883350878</v>
      </c>
      <c r="M55" s="203">
        <f t="shared" si="41"/>
        <v>2.7981569623452995</v>
      </c>
    </row>
    <row r="56" spans="1:13" ht="14.45" customHeight="1" x14ac:dyDescent="0.25">
      <c r="A56" s="75"/>
      <c r="B56" s="99">
        <v>45</v>
      </c>
      <c r="C56" s="199">
        <f t="shared" si="39"/>
        <v>36.92646008610977</v>
      </c>
      <c r="D56" s="199">
        <f t="shared" si="35"/>
        <v>36.321508368840206</v>
      </c>
      <c r="E56" s="200">
        <f t="shared" si="35"/>
        <v>37.531411803379335</v>
      </c>
      <c r="F56" s="201">
        <f t="shared" si="40"/>
        <v>35.752826589299168</v>
      </c>
      <c r="G56" s="199">
        <f t="shared" si="36"/>
        <v>35.181380454533979</v>
      </c>
      <c r="H56" s="199">
        <f t="shared" si="36"/>
        <v>36.324272724064357</v>
      </c>
      <c r="I56" s="202">
        <f t="shared" si="37"/>
        <v>96.821700498575353</v>
      </c>
      <c r="J56" s="201">
        <f t="shared" si="37"/>
        <v>1.1736334968106064</v>
      </c>
      <c r="K56" s="199">
        <f t="shared" si="38"/>
        <v>1.0648552572182772</v>
      </c>
      <c r="L56" s="199">
        <f t="shared" si="38"/>
        <v>1.2824117364029355</v>
      </c>
      <c r="M56" s="203">
        <f t="shared" si="41"/>
        <v>3.1782995014246698</v>
      </c>
    </row>
    <row r="57" spans="1:13" ht="14.45" customHeight="1" x14ac:dyDescent="0.25">
      <c r="A57" s="75"/>
      <c r="B57" s="99">
        <v>50</v>
      </c>
      <c r="C57" s="199">
        <f t="shared" si="39"/>
        <v>32.340806145695502</v>
      </c>
      <c r="D57" s="199">
        <f t="shared" si="35"/>
        <v>31.766016225557657</v>
      </c>
      <c r="E57" s="200">
        <f t="shared" si="35"/>
        <v>32.915596065833348</v>
      </c>
      <c r="F57" s="201">
        <f t="shared" si="40"/>
        <v>31.157540141699911</v>
      </c>
      <c r="G57" s="199">
        <f t="shared" si="36"/>
        <v>30.616282965588169</v>
      </c>
      <c r="H57" s="199">
        <f t="shared" si="36"/>
        <v>31.698797317811653</v>
      </c>
      <c r="I57" s="202">
        <f t="shared" si="37"/>
        <v>96.341260020962466</v>
      </c>
      <c r="J57" s="201">
        <f t="shared" si="37"/>
        <v>1.1832660039955922</v>
      </c>
      <c r="K57" s="199">
        <f t="shared" si="38"/>
        <v>1.0736005931544852</v>
      </c>
      <c r="L57" s="199">
        <f t="shared" si="38"/>
        <v>1.2929314148366993</v>
      </c>
      <c r="M57" s="203">
        <f t="shared" si="41"/>
        <v>3.6587399790375437</v>
      </c>
    </row>
    <row r="58" spans="1:13" ht="14.45" customHeight="1" x14ac:dyDescent="0.25">
      <c r="A58" s="75"/>
      <c r="B58" s="99">
        <v>55</v>
      </c>
      <c r="C58" s="199">
        <f t="shared" si="39"/>
        <v>27.803118884767894</v>
      </c>
      <c r="D58" s="199">
        <f t="shared" si="35"/>
        <v>27.26585339794028</v>
      </c>
      <c r="E58" s="200">
        <f t="shared" si="35"/>
        <v>28.340384371595508</v>
      </c>
      <c r="F58" s="201">
        <f t="shared" si="40"/>
        <v>26.606787726539828</v>
      </c>
      <c r="G58" s="199">
        <f t="shared" si="36"/>
        <v>26.102740463669942</v>
      </c>
      <c r="H58" s="199">
        <f t="shared" si="36"/>
        <v>27.110834989409714</v>
      </c>
      <c r="I58" s="202">
        <f t="shared" si="37"/>
        <v>95.697133249020197</v>
      </c>
      <c r="J58" s="201">
        <f t="shared" si="37"/>
        <v>1.1963311582280614</v>
      </c>
      <c r="K58" s="199">
        <f t="shared" si="38"/>
        <v>1.0855917750231225</v>
      </c>
      <c r="L58" s="199">
        <f t="shared" si="38"/>
        <v>1.3070705414330002</v>
      </c>
      <c r="M58" s="203">
        <f t="shared" si="41"/>
        <v>4.3028667509797929</v>
      </c>
    </row>
    <row r="59" spans="1:13" ht="14.45" customHeight="1" x14ac:dyDescent="0.25">
      <c r="A59" s="75"/>
      <c r="B59" s="99">
        <v>60</v>
      </c>
      <c r="C59" s="199">
        <f t="shared" si="39"/>
        <v>23.475373890308415</v>
      </c>
      <c r="D59" s="199">
        <f t="shared" si="35"/>
        <v>22.984820860079598</v>
      </c>
      <c r="E59" s="200">
        <f t="shared" si="35"/>
        <v>23.965926920537232</v>
      </c>
      <c r="F59" s="201">
        <f t="shared" si="40"/>
        <v>22.258132447482062</v>
      </c>
      <c r="G59" s="199">
        <f t="shared" si="36"/>
        <v>21.799938926586684</v>
      </c>
      <c r="H59" s="199">
        <f t="shared" si="36"/>
        <v>22.71632596837744</v>
      </c>
      <c r="I59" s="202">
        <f t="shared" si="37"/>
        <v>94.814815523219934</v>
      </c>
      <c r="J59" s="201">
        <f t="shared" si="37"/>
        <v>1.2172414428263569</v>
      </c>
      <c r="K59" s="199">
        <f t="shared" si="38"/>
        <v>1.1047199990889252</v>
      </c>
      <c r="L59" s="199">
        <f t="shared" si="38"/>
        <v>1.3297628865637887</v>
      </c>
      <c r="M59" s="203">
        <f t="shared" si="41"/>
        <v>5.1851844767800843</v>
      </c>
    </row>
    <row r="60" spans="1:13" ht="14.45" customHeight="1" x14ac:dyDescent="0.25">
      <c r="A60" s="75"/>
      <c r="B60" s="99">
        <v>65</v>
      </c>
      <c r="C60" s="199">
        <f t="shared" si="39"/>
        <v>19.474611307121339</v>
      </c>
      <c r="D60" s="199">
        <f t="shared" si="35"/>
        <v>19.040473481625231</v>
      </c>
      <c r="E60" s="200">
        <f t="shared" si="35"/>
        <v>19.908749132617448</v>
      </c>
      <c r="F60" s="201">
        <f t="shared" si="40"/>
        <v>18.23002586520424</v>
      </c>
      <c r="G60" s="199">
        <f t="shared" si="36"/>
        <v>17.82637170486462</v>
      </c>
      <c r="H60" s="199">
        <f t="shared" si="36"/>
        <v>18.63368002554386</v>
      </c>
      <c r="I60" s="202">
        <f t="shared" si="37"/>
        <v>93.60918982007108</v>
      </c>
      <c r="J60" s="201">
        <f t="shared" si="37"/>
        <v>1.2445854419170999</v>
      </c>
      <c r="K60" s="199">
        <f t="shared" si="38"/>
        <v>1.129133517461927</v>
      </c>
      <c r="L60" s="199">
        <f t="shared" si="38"/>
        <v>1.3600373663722727</v>
      </c>
      <c r="M60" s="203">
        <f t="shared" si="41"/>
        <v>6.3908101799289243</v>
      </c>
    </row>
    <row r="61" spans="1:13" ht="14.45" customHeight="1" x14ac:dyDescent="0.25">
      <c r="A61" s="75"/>
      <c r="B61" s="99">
        <v>70</v>
      </c>
      <c r="C61" s="199">
        <f t="shared" si="39"/>
        <v>15.828183096078204</v>
      </c>
      <c r="D61" s="199">
        <f t="shared" si="35"/>
        <v>15.442168018892282</v>
      </c>
      <c r="E61" s="200">
        <f t="shared" si="35"/>
        <v>16.214198173264126</v>
      </c>
      <c r="F61" s="201">
        <f t="shared" si="40"/>
        <v>14.553507434600727</v>
      </c>
      <c r="G61" s="199">
        <f t="shared" si="36"/>
        <v>14.195114377602019</v>
      </c>
      <c r="H61" s="199">
        <f t="shared" si="36"/>
        <v>14.911900491599434</v>
      </c>
      <c r="I61" s="202">
        <f t="shared" si="37"/>
        <v>91.946797344078561</v>
      </c>
      <c r="J61" s="201">
        <f t="shared" si="37"/>
        <v>1.2746756614774777</v>
      </c>
      <c r="K61" s="199">
        <f t="shared" si="38"/>
        <v>1.1538723694681214</v>
      </c>
      <c r="L61" s="199">
        <f t="shared" si="38"/>
        <v>1.3954789534868339</v>
      </c>
      <c r="M61" s="203">
        <f t="shared" si="41"/>
        <v>8.0532026559214369</v>
      </c>
    </row>
    <row r="62" spans="1:13" ht="14.45" customHeight="1" x14ac:dyDescent="0.25">
      <c r="A62" s="75"/>
      <c r="B62" s="99">
        <v>75</v>
      </c>
      <c r="C62" s="199">
        <f t="shared" si="39"/>
        <v>12.392671975876194</v>
      </c>
      <c r="D62" s="199">
        <f t="shared" si="35"/>
        <v>12.049549805921497</v>
      </c>
      <c r="E62" s="200">
        <f t="shared" si="35"/>
        <v>12.735794145830891</v>
      </c>
      <c r="F62" s="201">
        <f t="shared" si="40"/>
        <v>11.0957498428861</v>
      </c>
      <c r="G62" s="199">
        <f t="shared" si="36"/>
        <v>10.774888830986134</v>
      </c>
      <c r="H62" s="199">
        <f t="shared" si="36"/>
        <v>11.416610854786066</v>
      </c>
      <c r="I62" s="202">
        <f t="shared" si="37"/>
        <v>89.534765904280306</v>
      </c>
      <c r="J62" s="201">
        <f t="shared" si="37"/>
        <v>1.2969221329900944</v>
      </c>
      <c r="K62" s="199">
        <f t="shared" si="38"/>
        <v>1.1681258145144837</v>
      </c>
      <c r="L62" s="199">
        <f t="shared" si="38"/>
        <v>1.4257184514657051</v>
      </c>
      <c r="M62" s="203">
        <f t="shared" si="41"/>
        <v>10.465234095719691</v>
      </c>
    </row>
    <row r="63" spans="1:13" ht="14.45" customHeight="1" x14ac:dyDescent="0.25">
      <c r="A63" s="75"/>
      <c r="B63" s="99">
        <v>80</v>
      </c>
      <c r="C63" s="199">
        <f>AB23</f>
        <v>9.2034425028442595</v>
      </c>
      <c r="D63" s="199">
        <f t="shared" si="35"/>
        <v>8.9452876920266409</v>
      </c>
      <c r="E63" s="200">
        <f t="shared" si="35"/>
        <v>9.4615973136618781</v>
      </c>
      <c r="F63" s="201">
        <f>AC23</f>
        <v>7.9873866546998764</v>
      </c>
      <c r="G63" s="199">
        <f t="shared" si="36"/>
        <v>7.7362778842250197</v>
      </c>
      <c r="H63" s="199">
        <f t="shared" si="36"/>
        <v>8.2384954251747331</v>
      </c>
      <c r="I63" s="202">
        <f t="shared" si="37"/>
        <v>86.786945778510926</v>
      </c>
      <c r="J63" s="201">
        <f t="shared" si="37"/>
        <v>1.2160558481443831</v>
      </c>
      <c r="K63" s="199">
        <f t="shared" si="38"/>
        <v>1.0843638743767081</v>
      </c>
      <c r="L63" s="199">
        <f t="shared" si="38"/>
        <v>1.347747821912058</v>
      </c>
      <c r="M63" s="203">
        <f>AF23</f>
        <v>13.213054221489074</v>
      </c>
    </row>
    <row r="64" spans="1:13" ht="14.45" customHeight="1" x14ac:dyDescent="0.25">
      <c r="A64" s="51"/>
      <c r="B64" s="121">
        <v>85</v>
      </c>
      <c r="C64" s="204">
        <f>AB24</f>
        <v>6.286758730517402</v>
      </c>
      <c r="D64" s="204">
        <f t="shared" si="35"/>
        <v>5.7809178312179981</v>
      </c>
      <c r="E64" s="205">
        <f t="shared" si="35"/>
        <v>6.7925996298168059</v>
      </c>
      <c r="F64" s="206">
        <f>AC24</f>
        <v>5.0923831513172049</v>
      </c>
      <c r="G64" s="204">
        <f t="shared" si="36"/>
        <v>4.6587194867748076</v>
      </c>
      <c r="H64" s="204">
        <f t="shared" si="36"/>
        <v>5.5260468158596021</v>
      </c>
      <c r="I64" s="207">
        <f t="shared" si="37"/>
        <v>81.001727115716761</v>
      </c>
      <c r="J64" s="206">
        <f t="shared" si="37"/>
        <v>1.1943755792001973</v>
      </c>
      <c r="K64" s="204">
        <f t="shared" si="38"/>
        <v>1.0228739002619724</v>
      </c>
      <c r="L64" s="204">
        <f t="shared" si="38"/>
        <v>1.3658772581384222</v>
      </c>
      <c r="M64" s="208">
        <f>AF24</f>
        <v>18.998272884283249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87.530235735643743</v>
      </c>
      <c r="D65" s="210">
        <f t="shared" si="35"/>
        <v>86.869506743692426</v>
      </c>
      <c r="E65" s="211">
        <f t="shared" si="35"/>
        <v>88.190964727595059</v>
      </c>
      <c r="F65" s="212">
        <f>AC25</f>
        <v>84.946969241802364</v>
      </c>
      <c r="G65" s="210">
        <f t="shared" si="36"/>
        <v>84.335725331475444</v>
      </c>
      <c r="H65" s="210">
        <f t="shared" si="36"/>
        <v>85.558213152129284</v>
      </c>
      <c r="I65" s="213">
        <f t="shared" si="37"/>
        <v>97.048715255785112</v>
      </c>
      <c r="J65" s="212">
        <f t="shared" si="37"/>
        <v>2.5832664938414043</v>
      </c>
      <c r="K65" s="210">
        <f t="shared" si="38"/>
        <v>2.4317161027794185</v>
      </c>
      <c r="L65" s="210">
        <f t="shared" si="38"/>
        <v>2.73481688490339</v>
      </c>
      <c r="M65" s="214">
        <f>AF25</f>
        <v>2.9512847442149135</v>
      </c>
    </row>
    <row r="66" spans="1:13" ht="14.45" customHeight="1" x14ac:dyDescent="0.25">
      <c r="A66" s="155"/>
      <c r="B66" s="99">
        <v>5</v>
      </c>
      <c r="C66" s="199">
        <f>AB26</f>
        <v>82.668919998484029</v>
      </c>
      <c r="D66" s="199">
        <f t="shared" si="35"/>
        <v>82.065633027047639</v>
      </c>
      <c r="E66" s="200">
        <f t="shared" si="35"/>
        <v>83.272206969920418</v>
      </c>
      <c r="F66" s="201">
        <f>AC26</f>
        <v>80.081522828115169</v>
      </c>
      <c r="G66" s="199">
        <f t="shared" si="36"/>
        <v>79.529116444180332</v>
      </c>
      <c r="H66" s="199">
        <f t="shared" si="36"/>
        <v>80.633929212050006</v>
      </c>
      <c r="I66" s="202">
        <f t="shared" si="37"/>
        <v>96.870169381169717</v>
      </c>
      <c r="J66" s="201">
        <f t="shared" si="37"/>
        <v>2.5873971703688494</v>
      </c>
      <c r="K66" s="199">
        <f t="shared" si="38"/>
        <v>2.4358208581871974</v>
      </c>
      <c r="L66" s="199">
        <f t="shared" si="38"/>
        <v>2.7389734825505014</v>
      </c>
      <c r="M66" s="203">
        <f>AF26</f>
        <v>3.1298306188302649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77.668919998484029</v>
      </c>
      <c r="D67" s="199">
        <f t="shared" si="35"/>
        <v>77.065633027047639</v>
      </c>
      <c r="E67" s="200">
        <f t="shared" si="35"/>
        <v>78.272206969920418</v>
      </c>
      <c r="F67" s="201">
        <f t="shared" ref="F67:F80" si="43">AC27</f>
        <v>75.081522828115183</v>
      </c>
      <c r="G67" s="199">
        <f t="shared" si="36"/>
        <v>74.529116444180346</v>
      </c>
      <c r="H67" s="199">
        <f t="shared" si="36"/>
        <v>75.63392921205002</v>
      </c>
      <c r="I67" s="202">
        <f t="shared" si="37"/>
        <v>96.668683985280921</v>
      </c>
      <c r="J67" s="201">
        <f t="shared" si="37"/>
        <v>2.5873971703688494</v>
      </c>
      <c r="K67" s="199">
        <f t="shared" si="38"/>
        <v>2.4358208581871974</v>
      </c>
      <c r="L67" s="199">
        <f t="shared" si="38"/>
        <v>2.7389734825505014</v>
      </c>
      <c r="M67" s="203">
        <f t="shared" ref="M67:M80" si="44">AF27</f>
        <v>3.3313160147190808</v>
      </c>
    </row>
    <row r="68" spans="1:13" ht="14.45" customHeight="1" x14ac:dyDescent="0.25">
      <c r="A68" s="155"/>
      <c r="B68" s="99">
        <v>15</v>
      </c>
      <c r="C68" s="199">
        <f t="shared" si="42"/>
        <v>72.668919998484029</v>
      </c>
      <c r="D68" s="199">
        <f t="shared" si="35"/>
        <v>72.065633027047639</v>
      </c>
      <c r="E68" s="200">
        <f t="shared" si="35"/>
        <v>73.272206969920418</v>
      </c>
      <c r="F68" s="201">
        <f t="shared" si="43"/>
        <v>70.081522828115183</v>
      </c>
      <c r="G68" s="199">
        <f t="shared" si="36"/>
        <v>69.529116444180346</v>
      </c>
      <c r="H68" s="199">
        <f t="shared" si="36"/>
        <v>70.63392921205002</v>
      </c>
      <c r="I68" s="202">
        <f t="shared" si="37"/>
        <v>96.439472101108947</v>
      </c>
      <c r="J68" s="201">
        <f t="shared" si="37"/>
        <v>2.5873971703688494</v>
      </c>
      <c r="K68" s="199">
        <f t="shared" si="38"/>
        <v>2.4358208581871974</v>
      </c>
      <c r="L68" s="199">
        <f t="shared" si="38"/>
        <v>2.7389734825505014</v>
      </c>
      <c r="M68" s="203">
        <f t="shared" si="44"/>
        <v>3.5605278988910611</v>
      </c>
    </row>
    <row r="69" spans="1:13" ht="14.45" customHeight="1" x14ac:dyDescent="0.25">
      <c r="A69" s="155"/>
      <c r="B69" s="99">
        <v>20</v>
      </c>
      <c r="C69" s="199">
        <f t="shared" si="42"/>
        <v>67.668919998484029</v>
      </c>
      <c r="D69" s="199">
        <f t="shared" si="35"/>
        <v>67.065633027047639</v>
      </c>
      <c r="E69" s="200">
        <f t="shared" si="35"/>
        <v>68.272206969920418</v>
      </c>
      <c r="F69" s="201">
        <f t="shared" si="43"/>
        <v>65.081522828115183</v>
      </c>
      <c r="G69" s="199">
        <f t="shared" si="36"/>
        <v>64.529116444180346</v>
      </c>
      <c r="H69" s="199">
        <f t="shared" si="36"/>
        <v>65.63392921205002</v>
      </c>
      <c r="I69" s="202">
        <f t="shared" si="37"/>
        <v>96.176387667444956</v>
      </c>
      <c r="J69" s="201">
        <f t="shared" si="37"/>
        <v>2.5873971703688494</v>
      </c>
      <c r="K69" s="199">
        <f t="shared" si="38"/>
        <v>2.4358208581871974</v>
      </c>
      <c r="L69" s="199">
        <f t="shared" si="38"/>
        <v>2.7389734825505014</v>
      </c>
      <c r="M69" s="203">
        <f t="shared" si="44"/>
        <v>3.8236123325550557</v>
      </c>
    </row>
    <row r="70" spans="1:13" ht="14.45" customHeight="1" x14ac:dyDescent="0.25">
      <c r="A70" s="155"/>
      <c r="B70" s="99">
        <v>25</v>
      </c>
      <c r="C70" s="199">
        <f t="shared" si="42"/>
        <v>62.668919998484022</v>
      </c>
      <c r="D70" s="199">
        <f t="shared" si="35"/>
        <v>62.065633027047632</v>
      </c>
      <c r="E70" s="200">
        <f t="shared" si="35"/>
        <v>63.272206969920411</v>
      </c>
      <c r="F70" s="201">
        <f t="shared" si="43"/>
        <v>60.081522828115176</v>
      </c>
      <c r="G70" s="199">
        <f t="shared" si="36"/>
        <v>59.529116444180332</v>
      </c>
      <c r="H70" s="199">
        <f t="shared" si="36"/>
        <v>60.63392921205002</v>
      </c>
      <c r="I70" s="202">
        <f t="shared" si="37"/>
        <v>95.871323184711926</v>
      </c>
      <c r="J70" s="201">
        <f t="shared" si="37"/>
        <v>2.5873971703688494</v>
      </c>
      <c r="K70" s="199">
        <f t="shared" si="38"/>
        <v>2.4358208581871974</v>
      </c>
      <c r="L70" s="199">
        <f t="shared" si="38"/>
        <v>2.7389734825505014</v>
      </c>
      <c r="M70" s="203">
        <f t="shared" si="44"/>
        <v>4.1286768152880873</v>
      </c>
    </row>
    <row r="71" spans="1:13" ht="14.45" customHeight="1" x14ac:dyDescent="0.25">
      <c r="A71" s="155"/>
      <c r="B71" s="99">
        <v>30</v>
      </c>
      <c r="C71" s="199">
        <f t="shared" si="42"/>
        <v>57.668919998484029</v>
      </c>
      <c r="D71" s="199">
        <f t="shared" si="35"/>
        <v>57.065633027047639</v>
      </c>
      <c r="E71" s="200">
        <f t="shared" si="35"/>
        <v>58.272206969920418</v>
      </c>
      <c r="F71" s="201">
        <f t="shared" si="43"/>
        <v>55.081522828115176</v>
      </c>
      <c r="G71" s="199">
        <f t="shared" si="36"/>
        <v>54.529116444180332</v>
      </c>
      <c r="H71" s="199">
        <f t="shared" si="36"/>
        <v>55.63392921205002</v>
      </c>
      <c r="I71" s="202">
        <f t="shared" si="37"/>
        <v>95.513359413637588</v>
      </c>
      <c r="J71" s="201">
        <f t="shared" si="37"/>
        <v>2.5873971703688494</v>
      </c>
      <c r="K71" s="199">
        <f t="shared" si="38"/>
        <v>2.4358208581871974</v>
      </c>
      <c r="L71" s="199">
        <f t="shared" si="38"/>
        <v>2.7389734825505014</v>
      </c>
      <c r="M71" s="203">
        <f t="shared" si="44"/>
        <v>4.4866405863624035</v>
      </c>
    </row>
    <row r="72" spans="1:13" ht="14.45" customHeight="1" x14ac:dyDescent="0.25">
      <c r="A72" s="155"/>
      <c r="B72" s="99">
        <v>35</v>
      </c>
      <c r="C72" s="199">
        <f t="shared" si="42"/>
        <v>52.887623564419705</v>
      </c>
      <c r="D72" s="199">
        <f t="shared" si="35"/>
        <v>52.335028719897039</v>
      </c>
      <c r="E72" s="200">
        <f t="shared" si="35"/>
        <v>53.440218408942371</v>
      </c>
      <c r="F72" s="201">
        <f t="shared" si="43"/>
        <v>50.289942748329338</v>
      </c>
      <c r="G72" s="199">
        <f t="shared" si="36"/>
        <v>49.788208448758773</v>
      </c>
      <c r="H72" s="199">
        <f t="shared" si="36"/>
        <v>50.791677047899903</v>
      </c>
      <c r="I72" s="202">
        <f t="shared" si="37"/>
        <v>95.088301116562249</v>
      </c>
      <c r="J72" s="201">
        <f t="shared" si="37"/>
        <v>2.5976808160903606</v>
      </c>
      <c r="K72" s="199">
        <f t="shared" si="38"/>
        <v>2.4459494273747966</v>
      </c>
      <c r="L72" s="199">
        <f t="shared" si="38"/>
        <v>2.7494122048059246</v>
      </c>
      <c r="M72" s="203">
        <f t="shared" si="44"/>
        <v>4.9116988834377455</v>
      </c>
    </row>
    <row r="73" spans="1:13" ht="14.45" customHeight="1" x14ac:dyDescent="0.25">
      <c r="A73" s="155"/>
      <c r="B73" s="99">
        <v>40</v>
      </c>
      <c r="C73" s="199">
        <f t="shared" si="42"/>
        <v>47.994883403339905</v>
      </c>
      <c r="D73" s="199">
        <f t="shared" si="35"/>
        <v>47.461478182596771</v>
      </c>
      <c r="E73" s="200">
        <f t="shared" si="35"/>
        <v>48.528288624083039</v>
      </c>
      <c r="F73" s="201">
        <f t="shared" si="43"/>
        <v>45.391655925430179</v>
      </c>
      <c r="G73" s="199">
        <f t="shared" si="36"/>
        <v>44.909059520843286</v>
      </c>
      <c r="H73" s="199">
        <f t="shared" si="36"/>
        <v>45.874252330017072</v>
      </c>
      <c r="I73" s="202">
        <f t="shared" si="37"/>
        <v>94.576031248929809</v>
      </c>
      <c r="J73" s="201">
        <f t="shared" si="37"/>
        <v>2.6032274779097344</v>
      </c>
      <c r="K73" s="199">
        <f t="shared" si="38"/>
        <v>2.4513669649542593</v>
      </c>
      <c r="L73" s="199">
        <f t="shared" si="38"/>
        <v>2.7550879908652095</v>
      </c>
      <c r="M73" s="203">
        <f t="shared" si="44"/>
        <v>5.4239687510702002</v>
      </c>
    </row>
    <row r="74" spans="1:13" ht="14.45" customHeight="1" x14ac:dyDescent="0.25">
      <c r="A74" s="155"/>
      <c r="B74" s="99">
        <v>45</v>
      </c>
      <c r="C74" s="199">
        <f t="shared" si="42"/>
        <v>43.149908785138933</v>
      </c>
      <c r="D74" s="199">
        <f t="shared" si="35"/>
        <v>42.636770076012034</v>
      </c>
      <c r="E74" s="200">
        <f t="shared" si="35"/>
        <v>43.663047494265832</v>
      </c>
      <c r="F74" s="201">
        <f t="shared" si="43"/>
        <v>40.537774193322292</v>
      </c>
      <c r="G74" s="199">
        <f t="shared" si="36"/>
        <v>40.075258733238968</v>
      </c>
      <c r="H74" s="199">
        <f t="shared" si="36"/>
        <v>41.000289653405616</v>
      </c>
      <c r="I74" s="202">
        <f t="shared" si="37"/>
        <v>93.946372853709775</v>
      </c>
      <c r="J74" s="201">
        <f t="shared" si="37"/>
        <v>2.6121345918166483</v>
      </c>
      <c r="K74" s="199">
        <f t="shared" si="38"/>
        <v>2.4600055564756009</v>
      </c>
      <c r="L74" s="199">
        <f t="shared" si="38"/>
        <v>2.7642636271576957</v>
      </c>
      <c r="M74" s="203">
        <f t="shared" si="44"/>
        <v>6.0536271462902418</v>
      </c>
    </row>
    <row r="75" spans="1:13" ht="14.45" customHeight="1" x14ac:dyDescent="0.25">
      <c r="A75" s="155"/>
      <c r="B75" s="99">
        <v>50</v>
      </c>
      <c r="C75" s="199">
        <f t="shared" si="42"/>
        <v>38.215178393752474</v>
      </c>
      <c r="D75" s="199">
        <f t="shared" si="35"/>
        <v>37.709247730489437</v>
      </c>
      <c r="E75" s="200">
        <f t="shared" si="35"/>
        <v>38.721109057015511</v>
      </c>
      <c r="F75" s="201">
        <f t="shared" si="43"/>
        <v>35.601962097906352</v>
      </c>
      <c r="G75" s="199">
        <f t="shared" si="36"/>
        <v>35.146538815001279</v>
      </c>
      <c r="H75" s="199">
        <f t="shared" si="36"/>
        <v>36.057385380811425</v>
      </c>
      <c r="I75" s="202">
        <f t="shared" si="37"/>
        <v>93.161836721208829</v>
      </c>
      <c r="J75" s="201">
        <f t="shared" si="37"/>
        <v>2.6132162958461205</v>
      </c>
      <c r="K75" s="199">
        <f t="shared" si="38"/>
        <v>2.4610491007805839</v>
      </c>
      <c r="L75" s="199">
        <f t="shared" si="38"/>
        <v>2.765383490911657</v>
      </c>
      <c r="M75" s="203">
        <f t="shared" si="44"/>
        <v>6.838163278791173</v>
      </c>
    </row>
    <row r="76" spans="1:13" ht="14.45" customHeight="1" x14ac:dyDescent="0.25">
      <c r="A76" s="155"/>
      <c r="B76" s="99">
        <v>55</v>
      </c>
      <c r="C76" s="199">
        <f t="shared" si="42"/>
        <v>33.574852622284268</v>
      </c>
      <c r="D76" s="199">
        <f t="shared" si="35"/>
        <v>33.110595579006663</v>
      </c>
      <c r="E76" s="200">
        <f t="shared" si="35"/>
        <v>34.039109665561874</v>
      </c>
      <c r="F76" s="201">
        <f t="shared" si="43"/>
        <v>30.938667545317301</v>
      </c>
      <c r="G76" s="199">
        <f t="shared" si="36"/>
        <v>30.523440137404297</v>
      </c>
      <c r="H76" s="199">
        <f t="shared" si="36"/>
        <v>31.353894953230306</v>
      </c>
      <c r="I76" s="202">
        <f t="shared" si="37"/>
        <v>92.148334628229222</v>
      </c>
      <c r="J76" s="201">
        <f t="shared" si="37"/>
        <v>2.6361850769669677</v>
      </c>
      <c r="K76" s="199">
        <f t="shared" si="38"/>
        <v>2.4833975669318789</v>
      </c>
      <c r="L76" s="199">
        <f t="shared" si="38"/>
        <v>2.7889725870020565</v>
      </c>
      <c r="M76" s="203">
        <f t="shared" si="44"/>
        <v>7.8516653717707801</v>
      </c>
    </row>
    <row r="77" spans="1:13" ht="14.45" customHeight="1" x14ac:dyDescent="0.25">
      <c r="A77" s="155"/>
      <c r="B77" s="99">
        <v>60</v>
      </c>
      <c r="C77" s="199">
        <f t="shared" si="42"/>
        <v>29.03524031574063</v>
      </c>
      <c r="D77" s="199">
        <f t="shared" si="35"/>
        <v>28.622510960522799</v>
      </c>
      <c r="E77" s="200">
        <f t="shared" si="35"/>
        <v>29.447969670958461</v>
      </c>
      <c r="F77" s="201">
        <f t="shared" si="43"/>
        <v>26.367374554721788</v>
      </c>
      <c r="G77" s="199">
        <f t="shared" si="36"/>
        <v>26.000960843678293</v>
      </c>
      <c r="H77" s="199">
        <f t="shared" si="36"/>
        <v>26.733788265765284</v>
      </c>
      <c r="I77" s="202">
        <f t="shared" si="37"/>
        <v>90.811628448714671</v>
      </c>
      <c r="J77" s="201">
        <f t="shared" si="37"/>
        <v>2.6678657610188421</v>
      </c>
      <c r="K77" s="199">
        <f t="shared" si="38"/>
        <v>2.5142865960212792</v>
      </c>
      <c r="L77" s="199">
        <f t="shared" si="38"/>
        <v>2.821444926016405</v>
      </c>
      <c r="M77" s="203">
        <f t="shared" si="44"/>
        <v>9.1883715512853357</v>
      </c>
    </row>
    <row r="78" spans="1:13" ht="14.45" customHeight="1" x14ac:dyDescent="0.25">
      <c r="A78" s="155"/>
      <c r="B78" s="99">
        <v>65</v>
      </c>
      <c r="C78" s="199">
        <f t="shared" si="42"/>
        <v>24.45182555688686</v>
      </c>
      <c r="D78" s="199">
        <f t="shared" si="35"/>
        <v>24.075118360106885</v>
      </c>
      <c r="E78" s="200">
        <f t="shared" si="35"/>
        <v>24.828532753666835</v>
      </c>
      <c r="F78" s="201">
        <f t="shared" si="43"/>
        <v>21.760329845761003</v>
      </c>
      <c r="G78" s="199">
        <f t="shared" si="36"/>
        <v>21.427184581746697</v>
      </c>
      <c r="H78" s="199">
        <f t="shared" si="36"/>
        <v>22.093475109775309</v>
      </c>
      <c r="I78" s="202">
        <f t="shared" si="37"/>
        <v>88.992659444326037</v>
      </c>
      <c r="J78" s="201">
        <f t="shared" si="37"/>
        <v>2.6914957111258562</v>
      </c>
      <c r="K78" s="199">
        <f t="shared" si="38"/>
        <v>2.5371404819876124</v>
      </c>
      <c r="L78" s="199">
        <f t="shared" si="38"/>
        <v>2.8458509402640999</v>
      </c>
      <c r="M78" s="203">
        <f t="shared" si="44"/>
        <v>11.007340555673954</v>
      </c>
    </row>
    <row r="79" spans="1:13" ht="14.45" customHeight="1" x14ac:dyDescent="0.25">
      <c r="A79" s="155"/>
      <c r="B79" s="99">
        <v>70</v>
      </c>
      <c r="C79" s="199">
        <f t="shared" si="42"/>
        <v>20.042440319580631</v>
      </c>
      <c r="D79" s="199">
        <f t="shared" si="35"/>
        <v>19.70417743862329</v>
      </c>
      <c r="E79" s="200">
        <f t="shared" si="35"/>
        <v>20.380703200537972</v>
      </c>
      <c r="F79" s="201">
        <f t="shared" si="43"/>
        <v>17.322631996741492</v>
      </c>
      <c r="G79" s="199">
        <f t="shared" si="36"/>
        <v>17.023370983353836</v>
      </c>
      <c r="H79" s="199">
        <f t="shared" si="36"/>
        <v>17.621893010129149</v>
      </c>
      <c r="I79" s="202">
        <f t="shared" si="37"/>
        <v>86.429754663248275</v>
      </c>
      <c r="J79" s="201">
        <f t="shared" si="37"/>
        <v>2.7198083228391403</v>
      </c>
      <c r="K79" s="199">
        <f t="shared" si="38"/>
        <v>2.5641059777895649</v>
      </c>
      <c r="L79" s="199">
        <f t="shared" si="38"/>
        <v>2.8755106678887157</v>
      </c>
      <c r="M79" s="203">
        <f t="shared" si="44"/>
        <v>13.570245336751736</v>
      </c>
    </row>
    <row r="80" spans="1:13" ht="14.45" customHeight="1" x14ac:dyDescent="0.25">
      <c r="A80" s="155"/>
      <c r="B80" s="99">
        <v>75</v>
      </c>
      <c r="C80" s="199">
        <f t="shared" si="42"/>
        <v>15.856404289816339</v>
      </c>
      <c r="D80" s="199">
        <f t="shared" si="35"/>
        <v>15.557396624211929</v>
      </c>
      <c r="E80" s="200">
        <f t="shared" si="35"/>
        <v>16.15541195542075</v>
      </c>
      <c r="F80" s="201">
        <f t="shared" si="43"/>
        <v>13.085870981200888</v>
      </c>
      <c r="G80" s="199">
        <f t="shared" si="36"/>
        <v>12.817755731727503</v>
      </c>
      <c r="H80" s="199">
        <f t="shared" si="36"/>
        <v>13.353986230674272</v>
      </c>
      <c r="I80" s="202">
        <f t="shared" si="37"/>
        <v>82.52735451255613</v>
      </c>
      <c r="J80" s="201">
        <f t="shared" si="37"/>
        <v>2.7705333086154518</v>
      </c>
      <c r="K80" s="199">
        <f t="shared" si="38"/>
        <v>2.6118522442238339</v>
      </c>
      <c r="L80" s="199">
        <f t="shared" si="38"/>
        <v>2.9292143730070697</v>
      </c>
      <c r="M80" s="203">
        <f t="shared" si="44"/>
        <v>17.472645487443874</v>
      </c>
    </row>
    <row r="81" spans="1:13" ht="14.45" customHeight="1" x14ac:dyDescent="0.25">
      <c r="A81" s="155"/>
      <c r="B81" s="99">
        <v>80</v>
      </c>
      <c r="C81" s="199">
        <f>AB41</f>
        <v>11.918184711358981</v>
      </c>
      <c r="D81" s="199">
        <f t="shared" si="35"/>
        <v>11.689202535420247</v>
      </c>
      <c r="E81" s="200">
        <f t="shared" si="35"/>
        <v>12.147166887297715</v>
      </c>
      <c r="F81" s="201">
        <f>AC41</f>
        <v>9.1343374684080292</v>
      </c>
      <c r="G81" s="199">
        <f t="shared" si="36"/>
        <v>8.9137411427263924</v>
      </c>
      <c r="H81" s="199">
        <f t="shared" si="36"/>
        <v>9.354933794089666</v>
      </c>
      <c r="I81" s="202">
        <f t="shared" si="37"/>
        <v>76.642019650041817</v>
      </c>
      <c r="J81" s="201">
        <f t="shared" si="37"/>
        <v>2.783847242950952</v>
      </c>
      <c r="K81" s="199">
        <f t="shared" si="38"/>
        <v>2.6256068069637122</v>
      </c>
      <c r="L81" s="199">
        <f t="shared" si="38"/>
        <v>2.9420876789381918</v>
      </c>
      <c r="M81" s="203">
        <f>AF41</f>
        <v>23.35798034995819</v>
      </c>
    </row>
    <row r="82" spans="1:13" ht="14.45" customHeight="1" thickBot="1" x14ac:dyDescent="0.3">
      <c r="A82" s="157"/>
      <c r="B82" s="215">
        <v>85</v>
      </c>
      <c r="C82" s="216">
        <f>AB42</f>
        <v>8.5358182856646074</v>
      </c>
      <c r="D82" s="216">
        <f t="shared" si="35"/>
        <v>7.9821159700287145</v>
      </c>
      <c r="E82" s="217">
        <f t="shared" si="35"/>
        <v>9.0895206013005012</v>
      </c>
      <c r="F82" s="218">
        <f>AC42</f>
        <v>5.7853879491726792</v>
      </c>
      <c r="G82" s="216">
        <f t="shared" si="36"/>
        <v>5.3800962141332898</v>
      </c>
      <c r="H82" s="216">
        <f t="shared" si="36"/>
        <v>6.1906796842120686</v>
      </c>
      <c r="I82" s="219">
        <f t="shared" si="37"/>
        <v>67.777777777777786</v>
      </c>
      <c r="J82" s="218">
        <f t="shared" si="37"/>
        <v>2.7504303364919296</v>
      </c>
      <c r="K82" s="216">
        <f t="shared" si="38"/>
        <v>2.515370887621037</v>
      </c>
      <c r="L82" s="216">
        <f t="shared" si="38"/>
        <v>2.9854897853628222</v>
      </c>
      <c r="M82" s="220">
        <f>AF42</f>
        <v>32.222222222222229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2A2D7-7177-4AEA-9B0F-7EAEC548F466}">
  <dimension ref="A1:AU84"/>
  <sheetViews>
    <sheetView view="pageBreakPreview" zoomScaleNormal="100" zoomScaleSheetLayoutView="100" workbookViewId="0">
      <selection sqref="A1:M82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99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768</v>
      </c>
      <c r="D7" s="78">
        <v>0</v>
      </c>
      <c r="E7" s="78">
        <v>253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7860144.0753035462</v>
      </c>
      <c r="X7" s="92">
        <f t="shared" ref="X7:X42" si="0">V7*(1-S7)</f>
        <v>500000</v>
      </c>
      <c r="Y7" s="90">
        <f>SUM(X7:X$24)</f>
        <v>7720512.2645744197</v>
      </c>
      <c r="Z7" s="90">
        <f t="shared" ref="Z7:Z42" si="1">V7*S7</f>
        <v>0</v>
      </c>
      <c r="AA7" s="91">
        <f>SUM(Z7:Z$24)</f>
        <v>139631.81072912761</v>
      </c>
      <c r="AB7" s="84">
        <f t="shared" ref="AB7:AB42" si="2">W7/U7</f>
        <v>78.601440753035462</v>
      </c>
      <c r="AC7" s="85">
        <f t="shared" ref="AC7:AC42" si="3">Y7/U7</f>
        <v>77.205122645744197</v>
      </c>
      <c r="AD7" s="93">
        <f>AC7/AB7*100</f>
        <v>98.22354642114199</v>
      </c>
      <c r="AE7" s="85">
        <f t="shared" ref="AE7:AE42" si="4">AA7/U7</f>
        <v>1.396318107291276</v>
      </c>
      <c r="AF7" s="94">
        <f>AE7/AB7*100</f>
        <v>1.7764535788580345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0.79891267742887551</v>
      </c>
      <c r="AL7" s="96">
        <f>U7*U7*((1-O7)*5*(1-S7)+AC8)^2*AH7+V7*V7*AI7</f>
        <v>0</v>
      </c>
      <c r="AM7" s="96">
        <f>SUM(AL7:AL$24)/U7/U7</f>
        <v>0.72229568268414557</v>
      </c>
      <c r="AN7" s="96">
        <f>U7*U7*((1-O7)*5*S7+AE8)^2*AH7+V7*V7*AI7</f>
        <v>0</v>
      </c>
      <c r="AO7" s="97">
        <f>SUM(AN7:AN$24)/U7/U7</f>
        <v>1.0004624005565987E-2</v>
      </c>
      <c r="AP7" s="84">
        <f t="shared" ref="AP7:AP42" si="5">AB7-1.96*SQRT(AK7)</f>
        <v>76.849555214077284</v>
      </c>
      <c r="AQ7" s="85">
        <f t="shared" ref="AQ7:AQ42" si="6">AB7+1.96*SQRT(AK7)</f>
        <v>80.353326291993639</v>
      </c>
      <c r="AR7" s="85">
        <f t="shared" ref="AR7:AR42" si="7">AC7-1.96*SQRT(AM7)</f>
        <v>75.53935822824711</v>
      </c>
      <c r="AS7" s="85">
        <f t="shared" ref="AS7:AS42" si="8">AC7+1.96*SQRT(AM7)</f>
        <v>78.870887063241284</v>
      </c>
      <c r="AT7" s="85">
        <f t="shared" ref="AT7:AT42" si="9">AE7-1.96*SQRT(AO7)</f>
        <v>1.2002727972739684</v>
      </c>
      <c r="AU7" s="98">
        <f t="shared" ref="AU7:AU42" si="10">AE7+1.96*SQRT(AO7)</f>
        <v>1.5923634173085837</v>
      </c>
    </row>
    <row r="8" spans="1:47" ht="14.45" customHeight="1" x14ac:dyDescent="0.25">
      <c r="A8" s="75"/>
      <c r="B8" s="99" t="s">
        <v>69</v>
      </c>
      <c r="C8" s="100">
        <v>1004</v>
      </c>
      <c r="D8" s="101">
        <v>0</v>
      </c>
      <c r="E8" s="101">
        <v>331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100000</v>
      </c>
      <c r="V8" s="112">
        <f>5*U8*((1-T8)+O8*T8)</f>
        <v>500000</v>
      </c>
      <c r="W8" s="113">
        <f>SUM(V8:V$24)</f>
        <v>7360144.0753035462</v>
      </c>
      <c r="X8" s="114">
        <f t="shared" si="0"/>
        <v>500000</v>
      </c>
      <c r="Y8" s="112">
        <f>SUM(X8:X$24)</f>
        <v>7220512.2645744197</v>
      </c>
      <c r="Z8" s="112">
        <f t="shared" si="1"/>
        <v>0</v>
      </c>
      <c r="AA8" s="113">
        <f>SUM(Z8:Z$24)</f>
        <v>139631.81072912761</v>
      </c>
      <c r="AB8" s="106">
        <f t="shared" si="2"/>
        <v>73.601440753035462</v>
      </c>
      <c r="AC8" s="107">
        <f t="shared" si="3"/>
        <v>72.205122645744197</v>
      </c>
      <c r="AD8" s="115">
        <f t="shared" ref="AD8:AD42" si="16">AC8/AB8*100</f>
        <v>98.102865795825238</v>
      </c>
      <c r="AE8" s="107">
        <f t="shared" si="4"/>
        <v>1.396318107291276</v>
      </c>
      <c r="AF8" s="116">
        <f t="shared" ref="AF8:AF42" si="17">AE8/AB8*100</f>
        <v>1.8971342041747861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0.79891267742887551</v>
      </c>
      <c r="AL8" s="118">
        <f>U8*U8*((1-O8)*5*(1-S8)+AC9)^2*AH8+V8*V8*AI8</f>
        <v>0</v>
      </c>
      <c r="AM8" s="118">
        <f>SUM(AL8:AL$24)/U8/U8</f>
        <v>0.72229568268414557</v>
      </c>
      <c r="AN8" s="118">
        <f>U8*U8*((1-O8)*5*S8+AE9)^2*AH8+V8*V8*AI8</f>
        <v>0</v>
      </c>
      <c r="AO8" s="119">
        <f>SUM(AN8:AN$24)/U8/U8</f>
        <v>1.0004624005565987E-2</v>
      </c>
      <c r="AP8" s="106">
        <f t="shared" si="5"/>
        <v>71.849555214077284</v>
      </c>
      <c r="AQ8" s="107">
        <f t="shared" si="6"/>
        <v>75.353326291993639</v>
      </c>
      <c r="AR8" s="107">
        <f t="shared" si="7"/>
        <v>70.53935822824711</v>
      </c>
      <c r="AS8" s="107">
        <f t="shared" si="8"/>
        <v>73.870887063241284</v>
      </c>
      <c r="AT8" s="107">
        <f t="shared" si="9"/>
        <v>1.2002727972739684</v>
      </c>
      <c r="AU8" s="120">
        <f t="shared" si="10"/>
        <v>1.5923634173085837</v>
      </c>
    </row>
    <row r="9" spans="1:47" ht="14.45" customHeight="1" x14ac:dyDescent="0.25">
      <c r="A9" s="75"/>
      <c r="B9" s="99" t="s">
        <v>70</v>
      </c>
      <c r="C9" s="100">
        <v>1109</v>
      </c>
      <c r="D9" s="101">
        <v>0</v>
      </c>
      <c r="E9" s="101">
        <v>368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100000</v>
      </c>
      <c r="V9" s="112">
        <f t="shared" ref="V9:V22" si="21">5*U9*((1-T9)+O9*T9)</f>
        <v>500000</v>
      </c>
      <c r="W9" s="113">
        <f>SUM(V9:V$24)</f>
        <v>6860144.0753035462</v>
      </c>
      <c r="X9" s="114">
        <f t="shared" si="0"/>
        <v>500000</v>
      </c>
      <c r="Y9" s="112">
        <f>SUM(X9:X$24)</f>
        <v>6720512.2645744197</v>
      </c>
      <c r="Z9" s="112">
        <f t="shared" si="1"/>
        <v>0</v>
      </c>
      <c r="AA9" s="113">
        <f>SUM(Z9:Z$24)</f>
        <v>139631.81072912761</v>
      </c>
      <c r="AB9" s="106">
        <f t="shared" si="2"/>
        <v>68.601440753035462</v>
      </c>
      <c r="AC9" s="107">
        <f t="shared" si="3"/>
        <v>67.205122645744197</v>
      </c>
      <c r="AD9" s="115">
        <f t="shared" si="16"/>
        <v>97.964593612081714</v>
      </c>
      <c r="AE9" s="107">
        <f t="shared" si="4"/>
        <v>1.396318107291276</v>
      </c>
      <c r="AF9" s="116">
        <f t="shared" si="17"/>
        <v>2.035406387918306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0.79891267742887551</v>
      </c>
      <c r="AL9" s="118">
        <f t="shared" ref="AL9:AL23" si="23">U9*U9*((1-O9)*5*(1-S9)+AC10)^2*AH9+V9*V9*AI9</f>
        <v>0</v>
      </c>
      <c r="AM9" s="118">
        <f>SUM(AL9:AL$24)/U9/U9</f>
        <v>0.72229568268414557</v>
      </c>
      <c r="AN9" s="118">
        <f t="shared" ref="AN9:AN23" si="24">U9*U9*((1-O9)*5*S9+AE10)^2*AH9+V9*V9*AI9</f>
        <v>0</v>
      </c>
      <c r="AO9" s="119">
        <f>SUM(AN9:AN$24)/U9/U9</f>
        <v>1.0004624005565987E-2</v>
      </c>
      <c r="AP9" s="106">
        <f t="shared" si="5"/>
        <v>66.849555214077284</v>
      </c>
      <c r="AQ9" s="107">
        <f t="shared" si="6"/>
        <v>70.353326291993639</v>
      </c>
      <c r="AR9" s="107">
        <f t="shared" si="7"/>
        <v>65.53935822824711</v>
      </c>
      <c r="AS9" s="107">
        <f t="shared" si="8"/>
        <v>68.870887063241284</v>
      </c>
      <c r="AT9" s="107">
        <f t="shared" si="9"/>
        <v>1.2002727972739684</v>
      </c>
      <c r="AU9" s="120">
        <f t="shared" si="10"/>
        <v>1.5923634173085837</v>
      </c>
    </row>
    <row r="10" spans="1:47" ht="14.45" customHeight="1" x14ac:dyDescent="0.25">
      <c r="A10" s="75"/>
      <c r="B10" s="99" t="s">
        <v>71</v>
      </c>
      <c r="C10" s="100">
        <v>856</v>
      </c>
      <c r="D10" s="101">
        <v>0</v>
      </c>
      <c r="E10" s="101">
        <v>294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100000</v>
      </c>
      <c r="V10" s="112">
        <f t="shared" si="21"/>
        <v>500000</v>
      </c>
      <c r="W10" s="113">
        <f>SUM(V10:V$24)</f>
        <v>6360144.0753035462</v>
      </c>
      <c r="X10" s="114">
        <f t="shared" si="0"/>
        <v>500000</v>
      </c>
      <c r="Y10" s="112">
        <f>SUM(X10:X$24)</f>
        <v>6220512.2645744197</v>
      </c>
      <c r="Z10" s="112">
        <f t="shared" si="1"/>
        <v>0</v>
      </c>
      <c r="AA10" s="113">
        <f>SUM(Z10:Z$24)</f>
        <v>139631.81072912761</v>
      </c>
      <c r="AB10" s="106">
        <f t="shared" si="2"/>
        <v>63.601440753035462</v>
      </c>
      <c r="AC10" s="107">
        <f t="shared" si="3"/>
        <v>62.205122645744197</v>
      </c>
      <c r="AD10" s="115">
        <f t="shared" si="16"/>
        <v>97.804581011437818</v>
      </c>
      <c r="AE10" s="107">
        <f t="shared" si="4"/>
        <v>1.396318107291276</v>
      </c>
      <c r="AF10" s="116">
        <f t="shared" si="17"/>
        <v>2.1954189885621971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0.79891267742887551</v>
      </c>
      <c r="AL10" s="118">
        <f t="shared" si="23"/>
        <v>0</v>
      </c>
      <c r="AM10" s="118">
        <f>SUM(AL10:AL$24)/U10/U10</f>
        <v>0.72229568268414557</v>
      </c>
      <c r="AN10" s="118">
        <f t="shared" si="24"/>
        <v>0</v>
      </c>
      <c r="AO10" s="119">
        <f>SUM(AN10:AN$24)/U10/U10</f>
        <v>1.0004624005565987E-2</v>
      </c>
      <c r="AP10" s="106">
        <f t="shared" si="5"/>
        <v>61.849555214077292</v>
      </c>
      <c r="AQ10" s="107">
        <f t="shared" si="6"/>
        <v>65.353326291993639</v>
      </c>
      <c r="AR10" s="107">
        <f t="shared" si="7"/>
        <v>60.53935822824711</v>
      </c>
      <c r="AS10" s="107">
        <f t="shared" si="8"/>
        <v>63.870887063241284</v>
      </c>
      <c r="AT10" s="107">
        <f t="shared" si="9"/>
        <v>1.2002727972739684</v>
      </c>
      <c r="AU10" s="120">
        <f t="shared" si="10"/>
        <v>1.5923634173085837</v>
      </c>
    </row>
    <row r="11" spans="1:47" ht="14.45" customHeight="1" x14ac:dyDescent="0.25">
      <c r="A11" s="75"/>
      <c r="B11" s="99" t="s">
        <v>72</v>
      </c>
      <c r="C11" s="100">
        <v>411</v>
      </c>
      <c r="D11" s="101">
        <v>0</v>
      </c>
      <c r="E11" s="101">
        <v>139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100000</v>
      </c>
      <c r="V11" s="112">
        <f t="shared" si="21"/>
        <v>500000</v>
      </c>
      <c r="W11" s="113">
        <f>SUM(V11:V$24)</f>
        <v>5860144.0753035462</v>
      </c>
      <c r="X11" s="114">
        <f t="shared" si="0"/>
        <v>500000</v>
      </c>
      <c r="Y11" s="112">
        <f>SUM(X11:X$24)</f>
        <v>5720512.2645744197</v>
      </c>
      <c r="Z11" s="112">
        <f t="shared" si="1"/>
        <v>0</v>
      </c>
      <c r="AA11" s="113">
        <f>SUM(Z11:Z$24)</f>
        <v>139631.81072912761</v>
      </c>
      <c r="AB11" s="106">
        <f t="shared" si="2"/>
        <v>58.601440753035462</v>
      </c>
      <c r="AC11" s="107">
        <f t="shared" si="3"/>
        <v>57.205122645744197</v>
      </c>
      <c r="AD11" s="115">
        <f t="shared" si="16"/>
        <v>97.617263177579915</v>
      </c>
      <c r="AE11" s="107">
        <f t="shared" si="4"/>
        <v>1.396318107291276</v>
      </c>
      <c r="AF11" s="116">
        <f t="shared" si="17"/>
        <v>2.3827368224201022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0.79891267742887551</v>
      </c>
      <c r="AL11" s="118">
        <f t="shared" si="23"/>
        <v>0</v>
      </c>
      <c r="AM11" s="118">
        <f>SUM(AL11:AL$24)/U11/U11</f>
        <v>0.72229568268414557</v>
      </c>
      <c r="AN11" s="118">
        <f t="shared" si="24"/>
        <v>0</v>
      </c>
      <c r="AO11" s="119">
        <f>SUM(AN11:AN$24)/U11/U11</f>
        <v>1.0004624005565987E-2</v>
      </c>
      <c r="AP11" s="106">
        <f t="shared" si="5"/>
        <v>56.849555214077292</v>
      </c>
      <c r="AQ11" s="107">
        <f t="shared" si="6"/>
        <v>60.353326291993632</v>
      </c>
      <c r="AR11" s="107">
        <f t="shared" si="7"/>
        <v>55.53935822824711</v>
      </c>
      <c r="AS11" s="107">
        <f t="shared" si="8"/>
        <v>58.870887063241284</v>
      </c>
      <c r="AT11" s="107">
        <f t="shared" si="9"/>
        <v>1.2002727972739684</v>
      </c>
      <c r="AU11" s="120">
        <f t="shared" si="10"/>
        <v>1.5923634173085837</v>
      </c>
    </row>
    <row r="12" spans="1:47" ht="14.45" customHeight="1" x14ac:dyDescent="0.25">
      <c r="A12" s="75"/>
      <c r="B12" s="99" t="s">
        <v>73</v>
      </c>
      <c r="C12" s="100">
        <v>672</v>
      </c>
      <c r="D12" s="101">
        <v>1</v>
      </c>
      <c r="E12" s="101">
        <v>230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1.488095238095238E-3</v>
      </c>
      <c r="R12" s="109">
        <f t="shared" si="14"/>
        <v>1.4914921320592933E-3</v>
      </c>
      <c r="S12" s="110">
        <f t="shared" si="15"/>
        <v>0</v>
      </c>
      <c r="T12" s="111">
        <f t="shared" si="19"/>
        <v>7.4300220752978232E-3</v>
      </c>
      <c r="U12" s="112">
        <f t="shared" si="20"/>
        <v>100000</v>
      </c>
      <c r="V12" s="112">
        <f t="shared" si="21"/>
        <v>498160.32653415628</v>
      </c>
      <c r="W12" s="113">
        <f>SUM(V12:V$24)</f>
        <v>5360144.0753035471</v>
      </c>
      <c r="X12" s="114">
        <f t="shared" si="0"/>
        <v>498160.32653415628</v>
      </c>
      <c r="Y12" s="112">
        <f>SUM(X12:X$24)</f>
        <v>5220512.2645744197</v>
      </c>
      <c r="Z12" s="112">
        <f t="shared" si="1"/>
        <v>0</v>
      </c>
      <c r="AA12" s="113">
        <f>SUM(Z12:Z$24)</f>
        <v>139631.81072912761</v>
      </c>
      <c r="AB12" s="106">
        <f t="shared" si="2"/>
        <v>53.601440753035469</v>
      </c>
      <c r="AC12" s="107">
        <f t="shared" si="3"/>
        <v>52.205122645744197</v>
      </c>
      <c r="AD12" s="115">
        <f t="shared" si="16"/>
        <v>97.39499892600891</v>
      </c>
      <c r="AE12" s="107">
        <f t="shared" si="4"/>
        <v>1.396318107291276</v>
      </c>
      <c r="AF12" s="116">
        <f t="shared" si="17"/>
        <v>2.6050010739910978</v>
      </c>
      <c r="AH12" s="117">
        <f t="shared" si="25"/>
        <v>5.4795051976408284E-5</v>
      </c>
      <c r="AI12" s="118">
        <f t="shared" si="18"/>
        <v>0</v>
      </c>
      <c r="AJ12" s="118">
        <f t="shared" si="22"/>
        <v>1451033137.3635118</v>
      </c>
      <c r="AK12" s="118">
        <f>SUM(AJ12:AJ$24)/U12/U12</f>
        <v>0.79891267742887551</v>
      </c>
      <c r="AL12" s="118">
        <f t="shared" si="23"/>
        <v>1372782945.7217641</v>
      </c>
      <c r="AM12" s="118">
        <f>SUM(AL12:AL$24)/U12/U12</f>
        <v>0.72229568268414557</v>
      </c>
      <c r="AN12" s="118">
        <f t="shared" si="24"/>
        <v>1084395.7655087886</v>
      </c>
      <c r="AO12" s="119">
        <f>SUM(AN12:AN$24)/U12/U12</f>
        <v>1.0004624005565987E-2</v>
      </c>
      <c r="AP12" s="106">
        <f t="shared" si="5"/>
        <v>51.849555214077299</v>
      </c>
      <c r="AQ12" s="107">
        <f t="shared" si="6"/>
        <v>55.353326291993639</v>
      </c>
      <c r="AR12" s="107">
        <f t="shared" si="7"/>
        <v>50.53935822824711</v>
      </c>
      <c r="AS12" s="107">
        <f t="shared" si="8"/>
        <v>53.870887063241284</v>
      </c>
      <c r="AT12" s="107">
        <f t="shared" si="9"/>
        <v>1.2002727972739684</v>
      </c>
      <c r="AU12" s="120">
        <f t="shared" si="10"/>
        <v>1.5923634173085837</v>
      </c>
    </row>
    <row r="13" spans="1:47" ht="14.45" customHeight="1" x14ac:dyDescent="0.25">
      <c r="A13" s="75"/>
      <c r="B13" s="99" t="s">
        <v>74</v>
      </c>
      <c r="C13" s="100">
        <v>873</v>
      </c>
      <c r="D13" s="101">
        <v>3</v>
      </c>
      <c r="E13" s="101">
        <v>288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3.4364261168384879E-3</v>
      </c>
      <c r="R13" s="109">
        <f t="shared" si="14"/>
        <v>3.4075395649092849E-3</v>
      </c>
      <c r="S13" s="110">
        <f t="shared" si="15"/>
        <v>0</v>
      </c>
      <c r="T13" s="111">
        <f t="shared" si="19"/>
        <v>1.6900694754573269E-2</v>
      </c>
      <c r="U13" s="112">
        <f t="shared" si="20"/>
        <v>99256.997792470211</v>
      </c>
      <c r="V13" s="112">
        <f t="shared" si="21"/>
        <v>492294.27567645872</v>
      </c>
      <c r="W13" s="113">
        <f>SUM(V13:V$24)</f>
        <v>4861983.7487693904</v>
      </c>
      <c r="X13" s="114">
        <f t="shared" si="0"/>
        <v>492294.27567645872</v>
      </c>
      <c r="Y13" s="112">
        <f>SUM(X13:X$24)</f>
        <v>4722351.938040264</v>
      </c>
      <c r="Z13" s="112">
        <f t="shared" si="1"/>
        <v>0</v>
      </c>
      <c r="AA13" s="113">
        <f>SUM(Z13:Z$24)</f>
        <v>139631.81072912761</v>
      </c>
      <c r="AB13" s="106">
        <f t="shared" si="2"/>
        <v>48.983788114717974</v>
      </c>
      <c r="AC13" s="107">
        <f t="shared" si="3"/>
        <v>47.577017671982304</v>
      </c>
      <c r="AD13" s="115">
        <f t="shared" si="16"/>
        <v>97.128089727480699</v>
      </c>
      <c r="AE13" s="107">
        <f t="shared" si="4"/>
        <v>1.4067704427356789</v>
      </c>
      <c r="AF13" s="116">
        <f t="shared" si="17"/>
        <v>2.8719102725193109</v>
      </c>
      <c r="AH13" s="117">
        <f t="shared" si="25"/>
        <v>9.3602026292075656E-5</v>
      </c>
      <c r="AI13" s="118">
        <f t="shared" si="18"/>
        <v>0</v>
      </c>
      <c r="AJ13" s="118">
        <f t="shared" si="22"/>
        <v>2050930041.1964166</v>
      </c>
      <c r="AK13" s="118">
        <f>SUM(AJ13:AJ$24)/U13/U13</f>
        <v>0.6636343635483305</v>
      </c>
      <c r="AL13" s="118">
        <f t="shared" si="23"/>
        <v>1928356791.6591625</v>
      </c>
      <c r="AM13" s="118">
        <f>SUM(AL13:AL$24)/U13/U13</f>
        <v>0.5938086292183713</v>
      </c>
      <c r="AN13" s="118">
        <f t="shared" si="24"/>
        <v>1888248.7763239671</v>
      </c>
      <c r="AO13" s="119">
        <f>SUM(AN13:AN$24)/U13/U13</f>
        <v>1.0044897518774144E-2</v>
      </c>
      <c r="AP13" s="106">
        <f t="shared" si="5"/>
        <v>47.387098485827231</v>
      </c>
      <c r="AQ13" s="107">
        <f t="shared" si="6"/>
        <v>50.580477743608718</v>
      </c>
      <c r="AR13" s="107">
        <f t="shared" si="7"/>
        <v>46.066661677520969</v>
      </c>
      <c r="AS13" s="107">
        <f t="shared" si="8"/>
        <v>49.087373666443639</v>
      </c>
      <c r="AT13" s="107">
        <f t="shared" si="9"/>
        <v>1.2103309398139834</v>
      </c>
      <c r="AU13" s="120">
        <f t="shared" si="10"/>
        <v>1.6032099456573743</v>
      </c>
    </row>
    <row r="14" spans="1:47" ht="14.45" customHeight="1" x14ac:dyDescent="0.25">
      <c r="A14" s="75"/>
      <c r="B14" s="99" t="s">
        <v>75</v>
      </c>
      <c r="C14" s="100">
        <v>1142</v>
      </c>
      <c r="D14" s="101">
        <v>0</v>
      </c>
      <c r="E14" s="101">
        <v>375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0</v>
      </c>
      <c r="R14" s="109">
        <f t="shared" si="14"/>
        <v>0</v>
      </c>
      <c r="S14" s="110">
        <f t="shared" si="15"/>
        <v>0</v>
      </c>
      <c r="T14" s="111">
        <f t="shared" si="19"/>
        <v>0</v>
      </c>
      <c r="U14" s="112">
        <f t="shared" si="20"/>
        <v>97579.485570524324</v>
      </c>
      <c r="V14" s="112">
        <f t="shared" si="21"/>
        <v>487897.42785262165</v>
      </c>
      <c r="W14" s="113">
        <f>SUM(V14:V$24)</f>
        <v>4369689.4730929323</v>
      </c>
      <c r="X14" s="114">
        <f t="shared" si="0"/>
        <v>487897.42785262165</v>
      </c>
      <c r="Y14" s="112">
        <f>SUM(X14:X$24)</f>
        <v>4230057.6623638049</v>
      </c>
      <c r="Z14" s="112">
        <f t="shared" si="1"/>
        <v>0</v>
      </c>
      <c r="AA14" s="113">
        <f>SUM(Z14:Z$24)</f>
        <v>139631.81072912761</v>
      </c>
      <c r="AB14" s="106">
        <f t="shared" si="2"/>
        <v>44.780820964000625</v>
      </c>
      <c r="AC14" s="107">
        <f t="shared" si="3"/>
        <v>43.349866394884657</v>
      </c>
      <c r="AD14" s="115">
        <f t="shared" si="16"/>
        <v>96.804536990810604</v>
      </c>
      <c r="AE14" s="107">
        <f t="shared" si="4"/>
        <v>1.4309545691159695</v>
      </c>
      <c r="AF14" s="116">
        <f t="shared" si="17"/>
        <v>3.1954630091893943</v>
      </c>
      <c r="AH14" s="117">
        <f t="shared" si="25"/>
        <v>0</v>
      </c>
      <c r="AI14" s="118">
        <f t="shared" si="18"/>
        <v>0</v>
      </c>
      <c r="AJ14" s="118">
        <f t="shared" si="22"/>
        <v>0</v>
      </c>
      <c r="AK14" s="118">
        <f>SUM(AJ14:AJ$24)/U14/U14</f>
        <v>0.47125378908530241</v>
      </c>
      <c r="AL14" s="118">
        <f t="shared" si="23"/>
        <v>0</v>
      </c>
      <c r="AM14" s="118">
        <f>SUM(AL14:AL$24)/U14/U14</f>
        <v>0.41187960369151155</v>
      </c>
      <c r="AN14" s="118">
        <f t="shared" si="24"/>
        <v>0</v>
      </c>
      <c r="AO14" s="119">
        <f>SUM(AN14:AN$24)/U14/U14</f>
        <v>1.0194925754338294E-2</v>
      </c>
      <c r="AP14" s="106">
        <f t="shared" si="5"/>
        <v>43.435321593450752</v>
      </c>
      <c r="AQ14" s="107">
        <f t="shared" si="6"/>
        <v>46.126320334550499</v>
      </c>
      <c r="AR14" s="107">
        <f t="shared" si="7"/>
        <v>42.091980595004038</v>
      </c>
      <c r="AS14" s="107">
        <f t="shared" si="8"/>
        <v>44.607752194765276</v>
      </c>
      <c r="AT14" s="107">
        <f t="shared" si="9"/>
        <v>1.2330535161175935</v>
      </c>
      <c r="AU14" s="120">
        <f t="shared" si="10"/>
        <v>1.6288556221143455</v>
      </c>
    </row>
    <row r="15" spans="1:47" ht="14.45" customHeight="1" x14ac:dyDescent="0.25">
      <c r="A15" s="75"/>
      <c r="B15" s="99" t="s">
        <v>76</v>
      </c>
      <c r="C15" s="100">
        <v>1279</v>
      </c>
      <c r="D15" s="101">
        <v>3</v>
      </c>
      <c r="E15" s="101">
        <v>431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2.3455824863174357E-3</v>
      </c>
      <c r="R15" s="109">
        <f t="shared" si="14"/>
        <v>2.3024834867987659E-3</v>
      </c>
      <c r="S15" s="110">
        <f t="shared" si="15"/>
        <v>0</v>
      </c>
      <c r="T15" s="111">
        <f t="shared" si="19"/>
        <v>1.1450815303466016E-2</v>
      </c>
      <c r="U15" s="112">
        <f t="shared" si="20"/>
        <v>97579.485570524324</v>
      </c>
      <c r="V15" s="112">
        <f t="shared" si="21"/>
        <v>485286.72326280939</v>
      </c>
      <c r="W15" s="113">
        <f>SUM(V15:V$24)</f>
        <v>3881792.0452403105</v>
      </c>
      <c r="X15" s="114">
        <f t="shared" si="0"/>
        <v>485286.72326280939</v>
      </c>
      <c r="Y15" s="112">
        <f>SUM(X15:X$24)</f>
        <v>3742160.2345111826</v>
      </c>
      <c r="Z15" s="112">
        <f t="shared" si="1"/>
        <v>0</v>
      </c>
      <c r="AA15" s="113">
        <f>SUM(Z15:Z$24)</f>
        <v>139631.81072912761</v>
      </c>
      <c r="AB15" s="106">
        <f t="shared" si="2"/>
        <v>39.780820964000625</v>
      </c>
      <c r="AC15" s="107">
        <f t="shared" si="3"/>
        <v>38.34986639488465</v>
      </c>
      <c r="AD15" s="115">
        <f t="shared" si="16"/>
        <v>96.40290337293213</v>
      </c>
      <c r="AE15" s="107">
        <f t="shared" si="4"/>
        <v>1.4309545691159695</v>
      </c>
      <c r="AF15" s="116">
        <f t="shared" si="17"/>
        <v>3.5970966270678568</v>
      </c>
      <c r="AH15" s="117">
        <f t="shared" si="25"/>
        <v>4.3206575600429956E-5</v>
      </c>
      <c r="AI15" s="118">
        <f t="shared" si="18"/>
        <v>0</v>
      </c>
      <c r="AJ15" s="118">
        <f t="shared" si="22"/>
        <v>579993597.86065102</v>
      </c>
      <c r="AK15" s="118">
        <f>SUM(AJ15:AJ$24)/U15/U15</f>
        <v>0.47125378908530241</v>
      </c>
      <c r="AL15" s="118">
        <f t="shared" si="23"/>
        <v>536135543.55363894</v>
      </c>
      <c r="AM15" s="118">
        <f>SUM(AL15:AL$24)/U15/U15</f>
        <v>0.41187960369151155</v>
      </c>
      <c r="AN15" s="118">
        <f t="shared" si="24"/>
        <v>862029.28975355485</v>
      </c>
      <c r="AO15" s="119">
        <f>SUM(AN15:AN$24)/U15/U15</f>
        <v>1.0194925754338294E-2</v>
      </c>
      <c r="AP15" s="106">
        <f t="shared" si="5"/>
        <v>38.435321593450752</v>
      </c>
      <c r="AQ15" s="107">
        <f t="shared" si="6"/>
        <v>41.126320334550499</v>
      </c>
      <c r="AR15" s="107">
        <f t="shared" si="7"/>
        <v>37.091980595004031</v>
      </c>
      <c r="AS15" s="107">
        <f t="shared" si="8"/>
        <v>39.607752194765268</v>
      </c>
      <c r="AT15" s="107">
        <f t="shared" si="9"/>
        <v>1.2330535161175935</v>
      </c>
      <c r="AU15" s="120">
        <f t="shared" si="10"/>
        <v>1.6288556221143455</v>
      </c>
    </row>
    <row r="16" spans="1:47" ht="14.45" customHeight="1" x14ac:dyDescent="0.25">
      <c r="A16" s="75"/>
      <c r="B16" s="99" t="s">
        <v>77</v>
      </c>
      <c r="C16" s="100">
        <v>1221</v>
      </c>
      <c r="D16" s="101">
        <v>1</v>
      </c>
      <c r="E16" s="101">
        <v>404</v>
      </c>
      <c r="F16" s="102">
        <v>0.7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8.1900081900081905E-4</v>
      </c>
      <c r="R16" s="109">
        <f t="shared" si="14"/>
        <v>8.1187874235267308E-4</v>
      </c>
      <c r="S16" s="110">
        <f t="shared" si="15"/>
        <v>1.7326732673267325E-3</v>
      </c>
      <c r="T16" s="111">
        <f t="shared" si="19"/>
        <v>4.0518783384878906E-3</v>
      </c>
      <c r="U16" s="112">
        <f t="shared" si="20"/>
        <v>96462.12090384902</v>
      </c>
      <c r="V16" s="112">
        <f t="shared" si="21"/>
        <v>481417.67703177867</v>
      </c>
      <c r="W16" s="113">
        <f>SUM(V16:V$24)</f>
        <v>3396505.3219775003</v>
      </c>
      <c r="X16" s="114">
        <f t="shared" si="0"/>
        <v>480583.53749236715</v>
      </c>
      <c r="Y16" s="112">
        <f>SUM(X16:X$24)</f>
        <v>3256873.511248373</v>
      </c>
      <c r="Z16" s="112">
        <f t="shared" si="1"/>
        <v>834.13953941149759</v>
      </c>
      <c r="AA16" s="113">
        <f>SUM(Z16:Z$24)</f>
        <v>139631.81072912761</v>
      </c>
      <c r="AB16" s="106">
        <f t="shared" si="2"/>
        <v>35.210767606520392</v>
      </c>
      <c r="AC16" s="107">
        <f t="shared" si="3"/>
        <v>33.76323763910127</v>
      </c>
      <c r="AD16" s="115">
        <f t="shared" si="16"/>
        <v>95.888956515815721</v>
      </c>
      <c r="AE16" s="107">
        <f t="shared" si="4"/>
        <v>1.4475299674191182</v>
      </c>
      <c r="AF16" s="116">
        <f t="shared" si="17"/>
        <v>4.1110434841842594</v>
      </c>
      <c r="AH16" s="117">
        <f t="shared" si="25"/>
        <v>1.635119547369253E-5</v>
      </c>
      <c r="AI16" s="118">
        <f t="shared" si="18"/>
        <v>4.2813641353352076E-6</v>
      </c>
      <c r="AJ16" s="118">
        <f t="shared" si="22"/>
        <v>161968883.40887401</v>
      </c>
      <c r="AK16" s="118">
        <f>SUM(AJ16:AJ$24)/U16/U16</f>
        <v>0.41990272638513682</v>
      </c>
      <c r="AL16" s="118">
        <f t="shared" si="23"/>
        <v>148897299.01245326</v>
      </c>
      <c r="AM16" s="118">
        <f>SUM(AL16:AL$24)/U16/U16</f>
        <v>0.36385847367118168</v>
      </c>
      <c r="AN16" s="118">
        <f t="shared" si="24"/>
        <v>1311575.0092109283</v>
      </c>
      <c r="AO16" s="119">
        <f>SUM(AN16:AN$24)/U16/U16</f>
        <v>1.0339836502971548E-2</v>
      </c>
      <c r="AP16" s="106">
        <f t="shared" si="5"/>
        <v>33.94068953266779</v>
      </c>
      <c r="AQ16" s="107">
        <f t="shared" si="6"/>
        <v>36.480845680372994</v>
      </c>
      <c r="AR16" s="107">
        <f t="shared" si="7"/>
        <v>32.580952262191275</v>
      </c>
      <c r="AS16" s="107">
        <f t="shared" si="8"/>
        <v>34.945523016011265</v>
      </c>
      <c r="AT16" s="107">
        <f t="shared" si="9"/>
        <v>1.2482273936529586</v>
      </c>
      <c r="AU16" s="120">
        <f t="shared" si="10"/>
        <v>1.6468325411852778</v>
      </c>
    </row>
    <row r="17" spans="1:47" ht="14.45" customHeight="1" x14ac:dyDescent="0.25">
      <c r="A17" s="75"/>
      <c r="B17" s="99" t="s">
        <v>78</v>
      </c>
      <c r="C17" s="100">
        <v>1185</v>
      </c>
      <c r="D17" s="101">
        <v>10</v>
      </c>
      <c r="E17" s="101">
        <v>404</v>
      </c>
      <c r="F17" s="102">
        <v>0.7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8.4388185654008432E-3</v>
      </c>
      <c r="R17" s="109">
        <f t="shared" si="14"/>
        <v>8.6552434517609151E-3</v>
      </c>
      <c r="S17" s="110">
        <f t="shared" si="15"/>
        <v>1.7326732673267325E-3</v>
      </c>
      <c r="T17" s="111">
        <f t="shared" si="19"/>
        <v>4.2433735983121813E-2</v>
      </c>
      <c r="U17" s="112">
        <f t="shared" si="20"/>
        <v>96071.26812567412</v>
      </c>
      <c r="V17" s="112">
        <f t="shared" si="21"/>
        <v>471004.98673774005</v>
      </c>
      <c r="W17" s="113">
        <f>SUM(V17:V$24)</f>
        <v>2915087.6449457216</v>
      </c>
      <c r="X17" s="114">
        <f t="shared" si="0"/>
        <v>470188.88898844196</v>
      </c>
      <c r="Y17" s="112">
        <f>SUM(X17:X$24)</f>
        <v>2776289.973756006</v>
      </c>
      <c r="Z17" s="112">
        <f t="shared" si="1"/>
        <v>816.0977492980644</v>
      </c>
      <c r="AA17" s="113">
        <f>SUM(Z17:Z$24)</f>
        <v>138797.67118971611</v>
      </c>
      <c r="AB17" s="106">
        <f t="shared" si="2"/>
        <v>30.34297039914572</v>
      </c>
      <c r="AC17" s="107">
        <f t="shared" si="3"/>
        <v>28.898233862430605</v>
      </c>
      <c r="AD17" s="115">
        <f t="shared" si="16"/>
        <v>95.238645005052675</v>
      </c>
      <c r="AE17" s="107">
        <f t="shared" si="4"/>
        <v>1.4447365367151199</v>
      </c>
      <c r="AF17" s="116">
        <f t="shared" si="17"/>
        <v>4.7613549949473475</v>
      </c>
      <c r="AH17" s="117">
        <f t="shared" si="25"/>
        <v>1.7242148330754142E-4</v>
      </c>
      <c r="AI17" s="118">
        <f t="shared" si="18"/>
        <v>4.2813641353352076E-6</v>
      </c>
      <c r="AJ17" s="118">
        <f t="shared" si="22"/>
        <v>1325615823.8578291</v>
      </c>
      <c r="AK17" s="118">
        <f>SUM(AJ17:AJ$24)/U17/U17</f>
        <v>0.40577762623373087</v>
      </c>
      <c r="AL17" s="118">
        <f t="shared" si="23"/>
        <v>1192019438.6441548</v>
      </c>
      <c r="AM17" s="118">
        <f>SUM(AL17:AL$24)/U17/U17</f>
        <v>0.35069268330204972</v>
      </c>
      <c r="AN17" s="118">
        <f t="shared" si="24"/>
        <v>4548907.145493621</v>
      </c>
      <c r="AO17" s="119">
        <f>SUM(AN17:AN$24)/U17/U17</f>
        <v>1.0282036127805745E-2</v>
      </c>
      <c r="AP17" s="106">
        <f t="shared" si="5"/>
        <v>29.094437128087435</v>
      </c>
      <c r="AQ17" s="107">
        <f t="shared" si="6"/>
        <v>31.591503670204006</v>
      </c>
      <c r="AR17" s="107">
        <f t="shared" si="7"/>
        <v>27.737535360590805</v>
      </c>
      <c r="AS17" s="107">
        <f t="shared" si="8"/>
        <v>30.058932364270404</v>
      </c>
      <c r="AT17" s="107">
        <f t="shared" si="9"/>
        <v>1.245991800964513</v>
      </c>
      <c r="AU17" s="120">
        <f t="shared" si="10"/>
        <v>1.6434812724657268</v>
      </c>
    </row>
    <row r="18" spans="1:47" ht="14.45" customHeight="1" x14ac:dyDescent="0.25">
      <c r="A18" s="75"/>
      <c r="B18" s="99" t="s">
        <v>79</v>
      </c>
      <c r="C18" s="100">
        <v>1368</v>
      </c>
      <c r="D18" s="101">
        <v>16</v>
      </c>
      <c r="E18" s="101">
        <v>444</v>
      </c>
      <c r="F18" s="102">
        <v>1.4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1.1695906432748537E-2</v>
      </c>
      <c r="R18" s="109">
        <f t="shared" si="14"/>
        <v>1.1610001291023471E-2</v>
      </c>
      <c r="S18" s="110">
        <f t="shared" si="15"/>
        <v>3.153153153153153E-3</v>
      </c>
      <c r="T18" s="111">
        <f t="shared" si="19"/>
        <v>5.6524064770101481E-2</v>
      </c>
      <c r="U18" s="112">
        <f t="shared" si="20"/>
        <v>91994.605298465554</v>
      </c>
      <c r="V18" s="112">
        <f t="shared" si="21"/>
        <v>447881.86478590773</v>
      </c>
      <c r="W18" s="113">
        <f>SUM(V18:V$24)</f>
        <v>2444082.6582079818</v>
      </c>
      <c r="X18" s="114">
        <f t="shared" si="0"/>
        <v>446469.62467171793</v>
      </c>
      <c r="Y18" s="112">
        <f>SUM(X18:X$24)</f>
        <v>2306101.0847675642</v>
      </c>
      <c r="Z18" s="112">
        <f t="shared" si="1"/>
        <v>1412.2401141897992</v>
      </c>
      <c r="AA18" s="113">
        <f>SUM(Z18:Z$24)</f>
        <v>137981.57344041805</v>
      </c>
      <c r="AB18" s="106">
        <f t="shared" si="2"/>
        <v>26.567673726936992</v>
      </c>
      <c r="AC18" s="107">
        <f t="shared" si="3"/>
        <v>25.067786065125162</v>
      </c>
      <c r="AD18" s="115">
        <f t="shared" si="16"/>
        <v>94.354463709439898</v>
      </c>
      <c r="AE18" s="107">
        <f t="shared" si="4"/>
        <v>1.499887661811834</v>
      </c>
      <c r="AF18" s="116">
        <f t="shared" si="17"/>
        <v>5.645536290560119</v>
      </c>
      <c r="AH18" s="117">
        <f t="shared" si="25"/>
        <v>1.8839857579212133E-4</v>
      </c>
      <c r="AI18" s="118">
        <f t="shared" si="18"/>
        <v>7.0793035548331383E-6</v>
      </c>
      <c r="AJ18" s="118">
        <f t="shared" si="22"/>
        <v>1022538778.4373072</v>
      </c>
      <c r="AK18" s="118">
        <f>SUM(AJ18:AJ$24)/U18/U18</f>
        <v>0.28590135575823966</v>
      </c>
      <c r="AL18" s="118">
        <f t="shared" si="23"/>
        <v>900284661.17822576</v>
      </c>
      <c r="AM18" s="118">
        <f>SUM(AL18:AL$24)/U18/U18</f>
        <v>0.24161207838231241</v>
      </c>
      <c r="AN18" s="118">
        <f t="shared" si="24"/>
        <v>5404471.1347432695</v>
      </c>
      <c r="AO18" s="119">
        <f>SUM(AN18:AN$24)/U18/U18</f>
        <v>1.0676002011583554E-2</v>
      </c>
      <c r="AP18" s="106">
        <f t="shared" si="5"/>
        <v>25.51966673827668</v>
      </c>
      <c r="AQ18" s="107">
        <f t="shared" si="6"/>
        <v>27.615680715597303</v>
      </c>
      <c r="AR18" s="107">
        <f t="shared" si="7"/>
        <v>24.104366654736577</v>
      </c>
      <c r="AS18" s="107">
        <f t="shared" si="8"/>
        <v>26.031205475513747</v>
      </c>
      <c r="AT18" s="107">
        <f t="shared" si="9"/>
        <v>1.2973711703162045</v>
      </c>
      <c r="AU18" s="120">
        <f t="shared" si="10"/>
        <v>1.7024041533074634</v>
      </c>
    </row>
    <row r="19" spans="1:47" ht="14.45" customHeight="1" x14ac:dyDescent="0.25">
      <c r="A19" s="75"/>
      <c r="B19" s="99" t="s">
        <v>80</v>
      </c>
      <c r="C19" s="100">
        <v>2011</v>
      </c>
      <c r="D19" s="101">
        <v>25</v>
      </c>
      <c r="E19" s="101">
        <v>669</v>
      </c>
      <c r="F19" s="102">
        <v>4.2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1.2431626056688214E-2</v>
      </c>
      <c r="R19" s="109">
        <f t="shared" si="14"/>
        <v>1.2427962836148578E-2</v>
      </c>
      <c r="S19" s="110">
        <f t="shared" si="15"/>
        <v>6.278026905829597E-3</v>
      </c>
      <c r="T19" s="111">
        <f t="shared" si="19"/>
        <v>6.0399569247128262E-2</v>
      </c>
      <c r="U19" s="112">
        <f t="shared" si="20"/>
        <v>86794.696270075161</v>
      </c>
      <c r="V19" s="112">
        <f t="shared" si="21"/>
        <v>421819.91825721262</v>
      </c>
      <c r="W19" s="113">
        <f>SUM(V19:V$24)</f>
        <v>1996200.7934220743</v>
      </c>
      <c r="X19" s="114">
        <f t="shared" si="0"/>
        <v>419171.72146097902</v>
      </c>
      <c r="Y19" s="112">
        <f>SUM(X19:X$24)</f>
        <v>1859631.4600958461</v>
      </c>
      <c r="Z19" s="112">
        <f t="shared" si="1"/>
        <v>2648.1967962336221</v>
      </c>
      <c r="AA19" s="113">
        <f>SUM(Z19:Z$24)</f>
        <v>136569.33332622825</v>
      </c>
      <c r="AB19" s="106">
        <f t="shared" si="2"/>
        <v>22.999110305203281</v>
      </c>
      <c r="AC19" s="107">
        <f t="shared" si="3"/>
        <v>21.425634745115236</v>
      </c>
      <c r="AD19" s="115">
        <f t="shared" si="16"/>
        <v>93.158537268582663</v>
      </c>
      <c r="AE19" s="107">
        <f t="shared" si="4"/>
        <v>1.5734755600880448</v>
      </c>
      <c r="AF19" s="116">
        <f t="shared" si="17"/>
        <v>6.8414627314173293</v>
      </c>
      <c r="AH19" s="117">
        <f t="shared" si="25"/>
        <v>1.3711055262284844E-4</v>
      </c>
      <c r="AI19" s="118">
        <f t="shared" si="18"/>
        <v>9.3252814409555708E-6</v>
      </c>
      <c r="AJ19" s="118">
        <f t="shared" si="22"/>
        <v>482957741.53741288</v>
      </c>
      <c r="AK19" s="118">
        <f>SUM(AJ19:AJ$24)/U19/U19</f>
        <v>0.18544899750236105</v>
      </c>
      <c r="AL19" s="118">
        <f t="shared" si="23"/>
        <v>413447462.53468978</v>
      </c>
      <c r="AM19" s="118">
        <f>SUM(AL19:AL$24)/U19/U19</f>
        <v>0.1519224264101863</v>
      </c>
      <c r="AN19" s="118">
        <f t="shared" si="24"/>
        <v>4494228.2332328204</v>
      </c>
      <c r="AO19" s="119">
        <f>SUM(AN19:AN$24)/U19/U19</f>
        <v>1.1276120066714211E-2</v>
      </c>
      <c r="AP19" s="106">
        <f t="shared" si="5"/>
        <v>22.15506002897261</v>
      </c>
      <c r="AQ19" s="107">
        <f t="shared" si="6"/>
        <v>23.843160581433953</v>
      </c>
      <c r="AR19" s="107">
        <f t="shared" si="7"/>
        <v>20.661681085985723</v>
      </c>
      <c r="AS19" s="107">
        <f t="shared" si="8"/>
        <v>22.189588404244748</v>
      </c>
      <c r="AT19" s="107">
        <f t="shared" si="9"/>
        <v>1.3653449692363171</v>
      </c>
      <c r="AU19" s="120">
        <f t="shared" si="10"/>
        <v>1.7816061509397725</v>
      </c>
    </row>
    <row r="20" spans="1:47" ht="14.45" customHeight="1" x14ac:dyDescent="0.25">
      <c r="A20" s="75"/>
      <c r="B20" s="99" t="s">
        <v>81</v>
      </c>
      <c r="C20" s="100">
        <v>2587</v>
      </c>
      <c r="D20" s="101">
        <v>41</v>
      </c>
      <c r="E20" s="101">
        <v>879</v>
      </c>
      <c r="F20" s="102">
        <v>16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1.5848473134905297E-2</v>
      </c>
      <c r="R20" s="109">
        <f t="shared" si="14"/>
        <v>1.5547688431873048E-2</v>
      </c>
      <c r="S20" s="110">
        <f t="shared" si="15"/>
        <v>1.8202502844141068E-2</v>
      </c>
      <c r="T20" s="111">
        <f t="shared" si="19"/>
        <v>7.5037622742899976E-2</v>
      </c>
      <c r="U20" s="112">
        <f t="shared" si="20"/>
        <v>81552.334002427291</v>
      </c>
      <c r="V20" s="112">
        <f t="shared" si="21"/>
        <v>393595.05430608196</v>
      </c>
      <c r="W20" s="113">
        <f>SUM(V20:V$24)</f>
        <v>1574380.8751648618</v>
      </c>
      <c r="X20" s="114">
        <f t="shared" si="0"/>
        <v>386430.63921063568</v>
      </c>
      <c r="Y20" s="112">
        <f>SUM(X20:X$24)</f>
        <v>1440459.7386348669</v>
      </c>
      <c r="Z20" s="112">
        <f t="shared" si="1"/>
        <v>7164.4150954463148</v>
      </c>
      <c r="AA20" s="113">
        <f>SUM(Z20:Z$24)</f>
        <v>133921.13652999463</v>
      </c>
      <c r="AB20" s="106">
        <f t="shared" si="2"/>
        <v>19.305160231441107</v>
      </c>
      <c r="AC20" s="107">
        <f t="shared" si="3"/>
        <v>17.66301058400111</v>
      </c>
      <c r="AD20" s="115">
        <f t="shared" si="16"/>
        <v>91.493726921957744</v>
      </c>
      <c r="AE20" s="107">
        <f t="shared" si="4"/>
        <v>1.6421496474399944</v>
      </c>
      <c r="AF20" s="116">
        <f t="shared" si="17"/>
        <v>8.5062730780422537</v>
      </c>
      <c r="AH20" s="117">
        <f t="shared" si="25"/>
        <v>1.2702767377036983E-4</v>
      </c>
      <c r="AI20" s="118">
        <f t="shared" si="18"/>
        <v>2.0331253395165083E-5</v>
      </c>
      <c r="AJ20" s="118">
        <f t="shared" si="22"/>
        <v>272767934.72827357</v>
      </c>
      <c r="AK20" s="118">
        <f>SUM(AJ20:AJ$24)/U20/U20</f>
        <v>0.13744077136729785</v>
      </c>
      <c r="AL20" s="118">
        <f t="shared" si="23"/>
        <v>226127023.54798582</v>
      </c>
      <c r="AM20" s="118">
        <f>SUM(AL20:AL$24)/U20/U20</f>
        <v>0.10991678192111663</v>
      </c>
      <c r="AN20" s="118">
        <f t="shared" si="24"/>
        <v>5656373.1938009355</v>
      </c>
      <c r="AO20" s="119">
        <f>SUM(AN20:AN$24)/U20/U20</f>
        <v>1.209667831726717E-2</v>
      </c>
      <c r="AP20" s="106">
        <f t="shared" si="5"/>
        <v>18.57852932975538</v>
      </c>
      <c r="AQ20" s="107">
        <f t="shared" si="6"/>
        <v>20.031791133126834</v>
      </c>
      <c r="AR20" s="107">
        <f t="shared" si="7"/>
        <v>17.013198065325021</v>
      </c>
      <c r="AS20" s="107">
        <f t="shared" si="8"/>
        <v>18.3128231026772</v>
      </c>
      <c r="AT20" s="107">
        <f t="shared" si="9"/>
        <v>1.4265792426446851</v>
      </c>
      <c r="AU20" s="120">
        <f t="shared" si="10"/>
        <v>1.8577200522353037</v>
      </c>
    </row>
    <row r="21" spans="1:47" ht="14.45" customHeight="1" x14ac:dyDescent="0.25">
      <c r="A21" s="75"/>
      <c r="B21" s="99" t="s">
        <v>82</v>
      </c>
      <c r="C21" s="100">
        <v>2458</v>
      </c>
      <c r="D21" s="101">
        <v>45</v>
      </c>
      <c r="E21" s="101">
        <v>845</v>
      </c>
      <c r="F21" s="102">
        <v>28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1.8307567127746133E-2</v>
      </c>
      <c r="R21" s="109">
        <f t="shared" si="14"/>
        <v>1.8479587799616753E-2</v>
      </c>
      <c r="S21" s="110">
        <f t="shared" si="15"/>
        <v>3.3136094674556214E-2</v>
      </c>
      <c r="T21" s="111">
        <f t="shared" si="19"/>
        <v>8.8550722030013254E-2</v>
      </c>
      <c r="U21" s="112">
        <f t="shared" si="20"/>
        <v>75432.840729750184</v>
      </c>
      <c r="V21" s="112">
        <f t="shared" si="21"/>
        <v>361460.03816886537</v>
      </c>
      <c r="W21" s="113">
        <f>SUM(V21:V$24)</f>
        <v>1180785.8208587798</v>
      </c>
      <c r="X21" s="114">
        <f t="shared" si="0"/>
        <v>349482.66412303312</v>
      </c>
      <c r="Y21" s="112">
        <f>SUM(X21:X$24)</f>
        <v>1054029.0994242313</v>
      </c>
      <c r="Z21" s="112">
        <f t="shared" si="1"/>
        <v>11977.374045832226</v>
      </c>
      <c r="AA21" s="113">
        <f>SUM(Z21:Z$24)</f>
        <v>126756.72143454832</v>
      </c>
      <c r="AB21" s="106">
        <f t="shared" si="2"/>
        <v>15.653471477882261</v>
      </c>
      <c r="AC21" s="107">
        <f t="shared" si="3"/>
        <v>13.973079751834531</v>
      </c>
      <c r="AD21" s="115">
        <f t="shared" si="16"/>
        <v>89.265053899244919</v>
      </c>
      <c r="AE21" s="107">
        <f t="shared" si="4"/>
        <v>1.6803917260477288</v>
      </c>
      <c r="AF21" s="116">
        <f t="shared" si="17"/>
        <v>10.734946100755069</v>
      </c>
      <c r="AH21" s="117">
        <f t="shared" si="25"/>
        <v>1.5881963913309241E-4</v>
      </c>
      <c r="AI21" s="118">
        <f t="shared" si="18"/>
        <v>3.7914904028727884E-5</v>
      </c>
      <c r="AJ21" s="118">
        <f t="shared" si="22"/>
        <v>183970855.48512542</v>
      </c>
      <c r="AK21" s="118">
        <f>SUM(AJ21:AJ$24)/U21/U21</f>
        <v>0.11270791704659226</v>
      </c>
      <c r="AL21" s="118">
        <f t="shared" si="23"/>
        <v>146623298.19641981</v>
      </c>
      <c r="AM21" s="118">
        <f>SUM(AL21:AL$24)/U21/U21</f>
        <v>8.8733847662099755E-2</v>
      </c>
      <c r="AN21" s="118">
        <f t="shared" si="24"/>
        <v>7712903.5914307684</v>
      </c>
      <c r="AO21" s="119">
        <f>SUM(AN21:AN$24)/U21/U21</f>
        <v>1.3144906868031537E-2</v>
      </c>
      <c r="AP21" s="106">
        <f t="shared" si="5"/>
        <v>14.995460281832994</v>
      </c>
      <c r="AQ21" s="107">
        <f t="shared" si="6"/>
        <v>16.311482673931529</v>
      </c>
      <c r="AR21" s="107">
        <f t="shared" si="7"/>
        <v>13.38923049973368</v>
      </c>
      <c r="AS21" s="107">
        <f t="shared" si="8"/>
        <v>14.556929003935382</v>
      </c>
      <c r="AT21" s="107">
        <f t="shared" si="9"/>
        <v>1.4556752953528862</v>
      </c>
      <c r="AU21" s="120">
        <f t="shared" si="10"/>
        <v>1.9051081567425714</v>
      </c>
    </row>
    <row r="22" spans="1:47" ht="14.45" customHeight="1" x14ac:dyDescent="0.25">
      <c r="A22" s="75"/>
      <c r="B22" s="99" t="s">
        <v>83</v>
      </c>
      <c r="C22" s="100">
        <v>1360</v>
      </c>
      <c r="D22" s="101">
        <v>57</v>
      </c>
      <c r="E22" s="101">
        <v>422</v>
      </c>
      <c r="F22" s="102">
        <v>25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4.191176470588235E-2</v>
      </c>
      <c r="R22" s="109">
        <f t="shared" si="14"/>
        <v>4.090550673563783E-2</v>
      </c>
      <c r="S22" s="110">
        <f t="shared" si="15"/>
        <v>5.9241706161137442E-2</v>
      </c>
      <c r="T22" s="111">
        <f t="shared" si="19"/>
        <v>0.18659673894047565</v>
      </c>
      <c r="U22" s="112">
        <f t="shared" si="20"/>
        <v>68753.208218355809</v>
      </c>
      <c r="V22" s="112">
        <f t="shared" si="21"/>
        <v>313628.29772901139</v>
      </c>
      <c r="W22" s="113">
        <f>SUM(V22:V$24)</f>
        <v>819325.78268991434</v>
      </c>
      <c r="X22" s="114">
        <f t="shared" si="0"/>
        <v>295048.4222711316</v>
      </c>
      <c r="Y22" s="112">
        <f>SUM(X22:X$24)</f>
        <v>704546.43530119827</v>
      </c>
      <c r="Z22" s="112">
        <f t="shared" si="1"/>
        <v>18579.875457879822</v>
      </c>
      <c r="AA22" s="113">
        <f>SUM(Z22:Z$24)</f>
        <v>114779.34738871609</v>
      </c>
      <c r="AB22" s="106">
        <f t="shared" si="2"/>
        <v>11.916909827506345</v>
      </c>
      <c r="AC22" s="107">
        <f t="shared" si="3"/>
        <v>10.247469951709071</v>
      </c>
      <c r="AD22" s="115">
        <f t="shared" si="16"/>
        <v>85.991000184092101</v>
      </c>
      <c r="AE22" s="107">
        <f t="shared" si="4"/>
        <v>1.6694398757972748</v>
      </c>
      <c r="AF22" s="116">
        <f t="shared" si="17"/>
        <v>14.008999815907904</v>
      </c>
      <c r="AH22" s="117">
        <f t="shared" si="25"/>
        <v>4.9686585486386262E-4</v>
      </c>
      <c r="AI22" s="118">
        <f t="shared" si="18"/>
        <v>1.3206665026600686E-4</v>
      </c>
      <c r="AJ22" s="118">
        <f t="shared" si="22"/>
        <v>304792989.47848874</v>
      </c>
      <c r="AK22" s="118">
        <f>SUM(AJ22:AJ$24)/U22/U22</f>
        <v>9.6752618617133593E-2</v>
      </c>
      <c r="AL22" s="118">
        <f t="shared" si="23"/>
        <v>226407211.79598424</v>
      </c>
      <c r="AM22" s="118">
        <f>SUM(AL22:AL$24)/U22/U22</f>
        <v>7.5794814232249277E-2</v>
      </c>
      <c r="AN22" s="118">
        <f t="shared" si="24"/>
        <v>21110256.815072592</v>
      </c>
      <c r="AO22" s="119">
        <f>SUM(AN22:AN$24)/U22/U22</f>
        <v>1.4191465253804703E-2</v>
      </c>
      <c r="AP22" s="106">
        <f t="shared" si="5"/>
        <v>11.307250201420132</v>
      </c>
      <c r="AQ22" s="107">
        <f t="shared" si="6"/>
        <v>12.526569453592558</v>
      </c>
      <c r="AR22" s="107">
        <f t="shared" si="7"/>
        <v>9.7078651348712217</v>
      </c>
      <c r="AS22" s="107">
        <f t="shared" si="8"/>
        <v>10.787074768546921</v>
      </c>
      <c r="AT22" s="107">
        <f t="shared" si="9"/>
        <v>1.4359491202650352</v>
      </c>
      <c r="AU22" s="120">
        <f t="shared" si="10"/>
        <v>1.9029306313295145</v>
      </c>
    </row>
    <row r="23" spans="1:47" ht="14.45" customHeight="1" x14ac:dyDescent="0.25">
      <c r="A23" s="75"/>
      <c r="B23" s="99" t="s">
        <v>84</v>
      </c>
      <c r="C23" s="100">
        <v>1274</v>
      </c>
      <c r="D23" s="101">
        <v>72</v>
      </c>
      <c r="E23" s="101">
        <v>437</v>
      </c>
      <c r="F23" s="102">
        <v>53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5.6514913657770803E-2</v>
      </c>
      <c r="R23" s="109">
        <f t="shared" si="14"/>
        <v>5.7385429373510703E-2</v>
      </c>
      <c r="S23" s="110">
        <f t="shared" si="15"/>
        <v>0.12128146453089245</v>
      </c>
      <c r="T23" s="111">
        <f>5*R23/(1+5*(1-O23)*R23)</f>
        <v>0.25253263372586632</v>
      </c>
      <c r="U23" s="112">
        <f t="shared" si="20"/>
        <v>55924.083773115104</v>
      </c>
      <c r="V23" s="112">
        <f>5*U23*((1-T23)+O23*T23)</f>
        <v>246101.77736946239</v>
      </c>
      <c r="W23" s="113">
        <f>SUM(V23:V$24)</f>
        <v>505697.48496090295</v>
      </c>
      <c r="X23" s="114">
        <f t="shared" si="0"/>
        <v>216254.19338643836</v>
      </c>
      <c r="Y23" s="112">
        <f>SUM(X23:X$24)</f>
        <v>409498.01303006668</v>
      </c>
      <c r="Z23" s="112">
        <f t="shared" si="1"/>
        <v>29847.583983024044</v>
      </c>
      <c r="AA23" s="113">
        <f>SUM(Z23:Z$24)</f>
        <v>96199.471930836269</v>
      </c>
      <c r="AB23" s="106">
        <f t="shared" si="2"/>
        <v>9.0425707645479836</v>
      </c>
      <c r="AC23" s="107">
        <f t="shared" si="3"/>
        <v>7.32239109524631</v>
      </c>
      <c r="AD23" s="115">
        <f t="shared" si="16"/>
        <v>80.97687356735149</v>
      </c>
      <c r="AE23" s="107">
        <f t="shared" si="4"/>
        <v>1.7201796693016742</v>
      </c>
      <c r="AF23" s="116">
        <f t="shared" si="17"/>
        <v>19.023126432648514</v>
      </c>
      <c r="AH23" s="117">
        <f>IF(D23=0,0,T23*T23*(1-T23)/D23)</f>
        <v>6.6205604656703132E-4</v>
      </c>
      <c r="AI23" s="118">
        <f t="shared" si="18"/>
        <v>2.4387247343737834E-4</v>
      </c>
      <c r="AJ23" s="118">
        <f t="shared" si="22"/>
        <v>152556990.93486428</v>
      </c>
      <c r="AK23" s="118">
        <f>SUM(AJ23:AJ$24)/U23/U23</f>
        <v>4.8779164662613735E-2</v>
      </c>
      <c r="AL23" s="118">
        <f t="shared" si="23"/>
        <v>107953337.06488574</v>
      </c>
      <c r="AM23" s="118">
        <f>SUM(AL23:AL$24)/U23/U23</f>
        <v>4.2166272852976971E-2</v>
      </c>
      <c r="AN23" s="118">
        <f t="shared" si="24"/>
        <v>22051037.168996714</v>
      </c>
      <c r="AO23" s="119">
        <f>SUM(AN23:AN$24)/U23/U23</f>
        <v>1.4699537924337338E-2</v>
      </c>
      <c r="AP23" s="106">
        <f t="shared" si="5"/>
        <v>8.6096850533401668</v>
      </c>
      <c r="AQ23" s="107">
        <f t="shared" si="6"/>
        <v>9.4754564757558004</v>
      </c>
      <c r="AR23" s="107">
        <f t="shared" si="7"/>
        <v>6.9199163087167728</v>
      </c>
      <c r="AS23" s="107">
        <f t="shared" si="8"/>
        <v>7.7248658817758473</v>
      </c>
      <c r="AT23" s="107">
        <f t="shared" si="9"/>
        <v>1.4825460334456904</v>
      </c>
      <c r="AU23" s="120">
        <f t="shared" si="10"/>
        <v>1.9578133051576581</v>
      </c>
    </row>
    <row r="24" spans="1:47" ht="14.45" customHeight="1" x14ac:dyDescent="0.25">
      <c r="A24" s="51"/>
      <c r="B24" s="121" t="s">
        <v>85</v>
      </c>
      <c r="C24" s="122">
        <v>1606</v>
      </c>
      <c r="D24" s="123">
        <v>231</v>
      </c>
      <c r="E24" s="123">
        <v>536</v>
      </c>
      <c r="F24" s="124">
        <v>137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0.14383561643835616</v>
      </c>
      <c r="R24" s="131">
        <f t="shared" si="14"/>
        <v>0.16102511091967936</v>
      </c>
      <c r="S24" s="132">
        <f t="shared" si="15"/>
        <v>0.25559701492537312</v>
      </c>
      <c r="T24" s="128">
        <v>1</v>
      </c>
      <c r="U24" s="133">
        <f>U23*(1-T23)</f>
        <v>41801.427609184364</v>
      </c>
      <c r="V24" s="133">
        <f>U24/R24</f>
        <v>259595.70759144056</v>
      </c>
      <c r="W24" s="134">
        <f>SUM(V24:V$24)</f>
        <v>259595.70759144056</v>
      </c>
      <c r="X24" s="128">
        <f t="shared" si="0"/>
        <v>193243.81964362832</v>
      </c>
      <c r="Y24" s="133">
        <f>SUM(X24:X$24)</f>
        <v>193243.81964362832</v>
      </c>
      <c r="Z24" s="133">
        <f t="shared" si="1"/>
        <v>66351.887947812225</v>
      </c>
      <c r="AA24" s="134">
        <f>SUM(Z24:Z$24)</f>
        <v>66351.887947812225</v>
      </c>
      <c r="AB24" s="135">
        <f t="shared" si="2"/>
        <v>6.2102115271872611</v>
      </c>
      <c r="AC24" s="129">
        <f t="shared" si="3"/>
        <v>4.6228999987830539</v>
      </c>
      <c r="AD24" s="136">
        <f t="shared" si="16"/>
        <v>74.440298507462671</v>
      </c>
      <c r="AE24" s="129">
        <f t="shared" si="4"/>
        <v>1.5873115284042065</v>
      </c>
      <c r="AF24" s="137">
        <f t="shared" si="17"/>
        <v>25.559701492537311</v>
      </c>
      <c r="AH24" s="138">
        <f>0</f>
        <v>0</v>
      </c>
      <c r="AI24" s="139">
        <f t="shared" si="18"/>
        <v>3.5497608374367856E-4</v>
      </c>
      <c r="AJ24" s="139">
        <v>0</v>
      </c>
      <c r="AK24" s="139">
        <f>(1-R24)/R24/R24/D24</f>
        <v>0.14007149647282366</v>
      </c>
      <c r="AL24" s="139">
        <f>V24*V24*AI24</f>
        <v>23921813.932091907</v>
      </c>
      <c r="AM24" s="139">
        <f>(1-S24)*(1-S24)*(1-R24)/R24/R24/D24+AI24/R24/R24</f>
        <v>9.1308897130458755E-2</v>
      </c>
      <c r="AN24" s="139">
        <f>V24*V24*AI24</f>
        <v>23921813.932091907</v>
      </c>
      <c r="AO24" s="140">
        <f>S24*S24*(1-R24)/R24/R24/D24+AI24/R24/R24</f>
        <v>2.2841113406802414E-2</v>
      </c>
      <c r="AP24" s="135">
        <f t="shared" si="5"/>
        <v>5.4766594425674988</v>
      </c>
      <c r="AQ24" s="129">
        <f t="shared" si="6"/>
        <v>6.9437636118070234</v>
      </c>
      <c r="AR24" s="129">
        <f t="shared" si="7"/>
        <v>4.0306397019402125</v>
      </c>
      <c r="AS24" s="129">
        <f t="shared" si="8"/>
        <v>5.2151602956258953</v>
      </c>
      <c r="AT24" s="129">
        <f t="shared" si="9"/>
        <v>1.2910913041392651</v>
      </c>
      <c r="AU24" s="141">
        <f t="shared" si="10"/>
        <v>1.883531752669148</v>
      </c>
    </row>
    <row r="25" spans="1:47" ht="14.45" customHeight="1" x14ac:dyDescent="0.15">
      <c r="A25" s="75" t="s">
        <v>86</v>
      </c>
      <c r="B25" s="76" t="s">
        <v>68</v>
      </c>
      <c r="C25" s="142">
        <v>764</v>
      </c>
      <c r="D25" s="78">
        <v>0</v>
      </c>
      <c r="E25" s="78">
        <v>255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0</v>
      </c>
      <c r="R25" s="148">
        <f t="shared" si="14"/>
        <v>0</v>
      </c>
      <c r="S25" s="149">
        <f t="shared" si="15"/>
        <v>0</v>
      </c>
      <c r="T25" s="150">
        <f>5*R25/(1+5*(1-O25)*R25)</f>
        <v>0</v>
      </c>
      <c r="U25" s="151">
        <v>100000</v>
      </c>
      <c r="V25" s="151">
        <f>5*U25*((1-T25)+O25*T25)</f>
        <v>500000</v>
      </c>
      <c r="W25" s="152">
        <f>SUM(V25:V$42)</f>
        <v>8723874.6878892481</v>
      </c>
      <c r="X25" s="153">
        <f t="shared" si="0"/>
        <v>500000</v>
      </c>
      <c r="Y25" s="151">
        <f>SUM(X25:X$42)</f>
        <v>8429465.3111176696</v>
      </c>
      <c r="Z25" s="151">
        <f t="shared" si="1"/>
        <v>0</v>
      </c>
      <c r="AA25" s="152">
        <f>SUM(Z25:Z$42)</f>
        <v>294409.37677157932</v>
      </c>
      <c r="AB25" s="146">
        <f t="shared" si="2"/>
        <v>87.238746878892485</v>
      </c>
      <c r="AC25" s="147">
        <f t="shared" si="3"/>
        <v>84.2946531111767</v>
      </c>
      <c r="AD25" s="93">
        <f t="shared" si="16"/>
        <v>96.625245234433649</v>
      </c>
      <c r="AE25" s="147">
        <f t="shared" si="4"/>
        <v>2.9440937677157932</v>
      </c>
      <c r="AF25" s="94">
        <f t="shared" si="17"/>
        <v>3.3747547655663541</v>
      </c>
      <c r="AH25" s="95">
        <f>IF(D25=0,0,T25*T25*(1-T25)/D25)</f>
        <v>0</v>
      </c>
      <c r="AI25" s="96">
        <f t="shared" si="18"/>
        <v>0</v>
      </c>
      <c r="AJ25" s="96">
        <f>U25*U25*((1-O25)*5+AB26)^2*AH25</f>
        <v>0</v>
      </c>
      <c r="AK25" s="96">
        <f>SUM(AJ25:AJ$42)/U25/U25</f>
        <v>0.85665507385941408</v>
      </c>
      <c r="AL25" s="96">
        <f>U25*U25*((1-O25)*5*(1-S25)+AC26)^2*AH25+V25*V25*AI25</f>
        <v>0</v>
      </c>
      <c r="AM25" s="96">
        <f>SUM(AL25:AL$42)/U25/U25</f>
        <v>0.74783562854401375</v>
      </c>
      <c r="AN25" s="96">
        <f>U25*U25*((1-O25)*5*S25+AE26)^2*AH25+V25*V25*AI25</f>
        <v>0</v>
      </c>
      <c r="AO25" s="97">
        <f>SUM(AN25:AN$42)/U25/U25</f>
        <v>1.8786187595573989E-2</v>
      </c>
      <c r="AP25" s="146">
        <f t="shared" si="5"/>
        <v>85.424655885656946</v>
      </c>
      <c r="AQ25" s="147">
        <f t="shared" si="6"/>
        <v>89.052837872128023</v>
      </c>
      <c r="AR25" s="147">
        <f t="shared" si="7"/>
        <v>82.599694306186237</v>
      </c>
      <c r="AS25" s="147">
        <f t="shared" si="8"/>
        <v>85.989611916167163</v>
      </c>
      <c r="AT25" s="147">
        <f t="shared" si="9"/>
        <v>2.6754508480861166</v>
      </c>
      <c r="AU25" s="154">
        <f t="shared" si="10"/>
        <v>3.2127366873454699</v>
      </c>
    </row>
    <row r="26" spans="1:47" ht="14.45" customHeight="1" x14ac:dyDescent="0.15">
      <c r="A26" s="155"/>
      <c r="B26" s="99" t="s">
        <v>69</v>
      </c>
      <c r="C26" s="142">
        <v>1068</v>
      </c>
      <c r="D26" s="101">
        <v>0</v>
      </c>
      <c r="E26" s="101">
        <v>367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100000</v>
      </c>
      <c r="V26" s="112">
        <f>5*U26*((1-T26)+O26*T26)</f>
        <v>500000</v>
      </c>
      <c r="W26" s="113">
        <f>SUM(V26:V$42)</f>
        <v>8223874.6878892481</v>
      </c>
      <c r="X26" s="114">
        <f t="shared" si="0"/>
        <v>500000</v>
      </c>
      <c r="Y26" s="112">
        <f>SUM(X26:X$42)</f>
        <v>7929465.3111176696</v>
      </c>
      <c r="Z26" s="112">
        <f t="shared" si="1"/>
        <v>0</v>
      </c>
      <c r="AA26" s="113">
        <f>SUM(Z26:Z$42)</f>
        <v>294409.37677157932</v>
      </c>
      <c r="AB26" s="106">
        <f t="shared" si="2"/>
        <v>82.238746878892485</v>
      </c>
      <c r="AC26" s="107">
        <f t="shared" si="3"/>
        <v>79.2946531111767</v>
      </c>
      <c r="AD26" s="115">
        <f t="shared" si="16"/>
        <v>96.420064897083918</v>
      </c>
      <c r="AE26" s="107">
        <f t="shared" si="4"/>
        <v>2.9440937677157932</v>
      </c>
      <c r="AF26" s="116">
        <f t="shared" si="17"/>
        <v>3.5799351029161026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0.85665507385941408</v>
      </c>
      <c r="AL26" s="118">
        <f>U26*U26*((1-O26)*5*(1-S26)+AC27)^2*AH26+V26*V26*AI26</f>
        <v>0</v>
      </c>
      <c r="AM26" s="118">
        <f>SUM(AL26:AL$42)/U26/U26</f>
        <v>0.74783562854401375</v>
      </c>
      <c r="AN26" s="118">
        <f>U26*U26*((1-O26)*5*S26+AE27)^2*AH26+V26*V26*AI26</f>
        <v>0</v>
      </c>
      <c r="AO26" s="119">
        <f>SUM(AN26:AN$42)/U26/U26</f>
        <v>1.8786187595573989E-2</v>
      </c>
      <c r="AP26" s="106">
        <f t="shared" si="5"/>
        <v>80.424655885656946</v>
      </c>
      <c r="AQ26" s="107">
        <f t="shared" si="6"/>
        <v>84.052837872128023</v>
      </c>
      <c r="AR26" s="107">
        <f t="shared" si="7"/>
        <v>77.599694306186237</v>
      </c>
      <c r="AS26" s="107">
        <f t="shared" si="8"/>
        <v>80.989611916167163</v>
      </c>
      <c r="AT26" s="107">
        <f t="shared" si="9"/>
        <v>2.6754508480861166</v>
      </c>
      <c r="AU26" s="120">
        <f t="shared" si="10"/>
        <v>3.2127366873454699</v>
      </c>
    </row>
    <row r="27" spans="1:47" ht="14.45" customHeight="1" x14ac:dyDescent="0.15">
      <c r="A27" s="155"/>
      <c r="B27" s="99" t="s">
        <v>70</v>
      </c>
      <c r="C27" s="142">
        <v>989</v>
      </c>
      <c r="D27" s="101">
        <v>0</v>
      </c>
      <c r="E27" s="101">
        <v>323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100000</v>
      </c>
      <c r="V27" s="112">
        <f t="shared" ref="V27:V40" si="30">5*U27*((1-T27)+O27*T27)</f>
        <v>500000</v>
      </c>
      <c r="W27" s="113">
        <f>SUM(V27:V$42)</f>
        <v>7723874.6878892481</v>
      </c>
      <c r="X27" s="114">
        <f t="shared" si="0"/>
        <v>500000</v>
      </c>
      <c r="Y27" s="112">
        <f>SUM(X27:X$42)</f>
        <v>7429465.3111176696</v>
      </c>
      <c r="Z27" s="112">
        <f t="shared" si="1"/>
        <v>0</v>
      </c>
      <c r="AA27" s="113">
        <f>SUM(Z27:Z$42)</f>
        <v>294409.37677157932</v>
      </c>
      <c r="AB27" s="106">
        <f t="shared" si="2"/>
        <v>77.238746878892485</v>
      </c>
      <c r="AC27" s="107">
        <f t="shared" si="3"/>
        <v>74.2946531111767</v>
      </c>
      <c r="AD27" s="115">
        <f t="shared" si="16"/>
        <v>96.188320128585175</v>
      </c>
      <c r="AE27" s="107">
        <f t="shared" si="4"/>
        <v>2.9440937677157932</v>
      </c>
      <c r="AF27" s="116">
        <f t="shared" si="17"/>
        <v>3.8116798714148277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0.85665507385941408</v>
      </c>
      <c r="AL27" s="118">
        <f t="shared" ref="AL27:AL40" si="33">U27*U27*((1-O27)*5*(1-S27)+AC28)^2*AH27+V27*V27*AI27</f>
        <v>0</v>
      </c>
      <c r="AM27" s="118">
        <f>SUM(AL27:AL$42)/U27/U27</f>
        <v>0.74783562854401375</v>
      </c>
      <c r="AN27" s="118">
        <f t="shared" ref="AN27:AN40" si="34">U27*U27*((1-O27)*5*S27+AE28)^2*AH27+V27*V27*AI27</f>
        <v>0</v>
      </c>
      <c r="AO27" s="119">
        <f>SUM(AN27:AN$42)/U27/U27</f>
        <v>1.8786187595573989E-2</v>
      </c>
      <c r="AP27" s="106">
        <f t="shared" si="5"/>
        <v>75.424655885656946</v>
      </c>
      <c r="AQ27" s="107">
        <f t="shared" si="6"/>
        <v>79.052837872128023</v>
      </c>
      <c r="AR27" s="107">
        <f t="shared" si="7"/>
        <v>72.599694306186237</v>
      </c>
      <c r="AS27" s="107">
        <f t="shared" si="8"/>
        <v>75.989611916167163</v>
      </c>
      <c r="AT27" s="107">
        <f t="shared" si="9"/>
        <v>2.6754508480861166</v>
      </c>
      <c r="AU27" s="120">
        <f t="shared" si="10"/>
        <v>3.2127366873454699</v>
      </c>
    </row>
    <row r="28" spans="1:47" ht="14.45" customHeight="1" x14ac:dyDescent="0.15">
      <c r="A28" s="155"/>
      <c r="B28" s="99" t="s">
        <v>71</v>
      </c>
      <c r="C28" s="142">
        <v>811</v>
      </c>
      <c r="D28" s="101">
        <v>0</v>
      </c>
      <c r="E28" s="101">
        <v>260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100000</v>
      </c>
      <c r="V28" s="112">
        <f t="shared" si="30"/>
        <v>500000</v>
      </c>
      <c r="W28" s="113">
        <f>SUM(V28:V$42)</f>
        <v>7223874.6878892481</v>
      </c>
      <c r="X28" s="114">
        <f t="shared" si="0"/>
        <v>500000</v>
      </c>
      <c r="Y28" s="112">
        <f>SUM(X28:X$42)</f>
        <v>6929465.3111176696</v>
      </c>
      <c r="Z28" s="112">
        <f t="shared" si="1"/>
        <v>0</v>
      </c>
      <c r="AA28" s="113">
        <f>SUM(Z28:Z$42)</f>
        <v>294409.37677157932</v>
      </c>
      <c r="AB28" s="106">
        <f t="shared" si="2"/>
        <v>72.238746878892485</v>
      </c>
      <c r="AC28" s="107">
        <f t="shared" si="3"/>
        <v>69.2946531111767</v>
      </c>
      <c r="AD28" s="115">
        <f t="shared" si="16"/>
        <v>95.924494962998835</v>
      </c>
      <c r="AE28" s="107">
        <f t="shared" si="4"/>
        <v>2.9440937677157932</v>
      </c>
      <c r="AF28" s="116">
        <f t="shared" si="17"/>
        <v>4.0755050370011769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0.85665507385941408</v>
      </c>
      <c r="AL28" s="118">
        <f t="shared" si="33"/>
        <v>0</v>
      </c>
      <c r="AM28" s="118">
        <f>SUM(AL28:AL$42)/U28/U28</f>
        <v>0.74783562854401375</v>
      </c>
      <c r="AN28" s="118">
        <f t="shared" si="34"/>
        <v>0</v>
      </c>
      <c r="AO28" s="119">
        <f>SUM(AN28:AN$42)/U28/U28</f>
        <v>1.8786187595573989E-2</v>
      </c>
      <c r="AP28" s="106">
        <f t="shared" si="5"/>
        <v>70.424655885656946</v>
      </c>
      <c r="AQ28" s="107">
        <f t="shared" si="6"/>
        <v>74.052837872128023</v>
      </c>
      <c r="AR28" s="107">
        <f t="shared" si="7"/>
        <v>67.599694306186237</v>
      </c>
      <c r="AS28" s="107">
        <f t="shared" si="8"/>
        <v>70.989611916167163</v>
      </c>
      <c r="AT28" s="107">
        <f t="shared" si="9"/>
        <v>2.6754508480861166</v>
      </c>
      <c r="AU28" s="120">
        <f t="shared" si="10"/>
        <v>3.2127366873454699</v>
      </c>
    </row>
    <row r="29" spans="1:47" ht="14.45" customHeight="1" x14ac:dyDescent="0.15">
      <c r="A29" s="155"/>
      <c r="B29" s="99" t="s">
        <v>72</v>
      </c>
      <c r="C29" s="142">
        <v>425</v>
      </c>
      <c r="D29" s="101">
        <v>1</v>
      </c>
      <c r="E29" s="101">
        <v>145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2.352941176470588E-3</v>
      </c>
      <c r="R29" s="109">
        <f t="shared" si="14"/>
        <v>2.3297376590458137E-3</v>
      </c>
      <c r="S29" s="110">
        <f t="shared" si="15"/>
        <v>0</v>
      </c>
      <c r="T29" s="111">
        <f t="shared" si="28"/>
        <v>1.1582397025010715E-2</v>
      </c>
      <c r="U29" s="112">
        <f t="shared" si="29"/>
        <v>100000</v>
      </c>
      <c r="V29" s="112">
        <f t="shared" si="30"/>
        <v>497154.56073086348</v>
      </c>
      <c r="W29" s="113">
        <f>SUM(V29:V$42)</f>
        <v>6723874.6878892481</v>
      </c>
      <c r="X29" s="114">
        <f t="shared" si="0"/>
        <v>497154.56073086348</v>
      </c>
      <c r="Y29" s="112">
        <f>SUM(X29:X$42)</f>
        <v>6429465.3111176696</v>
      </c>
      <c r="Z29" s="112">
        <f t="shared" si="1"/>
        <v>0</v>
      </c>
      <c r="AA29" s="113">
        <f>SUM(Z29:Z$42)</f>
        <v>294409.37677157932</v>
      </c>
      <c r="AB29" s="106">
        <f t="shared" si="2"/>
        <v>67.238746878892485</v>
      </c>
      <c r="AC29" s="107">
        <f t="shared" si="3"/>
        <v>64.2946531111767</v>
      </c>
      <c r="AD29" s="115">
        <f t="shared" si="16"/>
        <v>95.621432723874889</v>
      </c>
      <c r="AE29" s="107">
        <f t="shared" si="4"/>
        <v>2.9440937677157932</v>
      </c>
      <c r="AF29" s="116">
        <f t="shared" si="17"/>
        <v>4.3785672761251293</v>
      </c>
      <c r="AH29" s="117">
        <f t="shared" si="31"/>
        <v>1.3259812003608274E-4</v>
      </c>
      <c r="AI29" s="118">
        <f t="shared" si="18"/>
        <v>0</v>
      </c>
      <c r="AJ29" s="118">
        <f t="shared" si="32"/>
        <v>5680724964.8810387</v>
      </c>
      <c r="AK29" s="118">
        <f>SUM(AJ29:AJ$42)/U29/U29</f>
        <v>0.85665507385941408</v>
      </c>
      <c r="AL29" s="118">
        <f t="shared" si="33"/>
        <v>5175463872.7113857</v>
      </c>
      <c r="AM29" s="118">
        <f>SUM(AL29:AL$42)/U29/U29</f>
        <v>0.74783562854401375</v>
      </c>
      <c r="AN29" s="118">
        <f t="shared" si="34"/>
        <v>11764126.884811882</v>
      </c>
      <c r="AO29" s="119">
        <f>SUM(AN29:AN$42)/U29/U29</f>
        <v>1.8786187595573989E-2</v>
      </c>
      <c r="AP29" s="106">
        <f t="shared" si="5"/>
        <v>65.424655885656946</v>
      </c>
      <c r="AQ29" s="107">
        <f t="shared" si="6"/>
        <v>69.052837872128023</v>
      </c>
      <c r="AR29" s="107">
        <f t="shared" si="7"/>
        <v>62.599694306186244</v>
      </c>
      <c r="AS29" s="107">
        <f t="shared" si="8"/>
        <v>65.989611916167163</v>
      </c>
      <c r="AT29" s="107">
        <f t="shared" si="9"/>
        <v>2.6754508480861166</v>
      </c>
      <c r="AU29" s="120">
        <f t="shared" si="10"/>
        <v>3.2127366873454699</v>
      </c>
    </row>
    <row r="30" spans="1:47" ht="14.45" customHeight="1" x14ac:dyDescent="0.15">
      <c r="A30" s="155"/>
      <c r="B30" s="99" t="s">
        <v>73</v>
      </c>
      <c r="C30" s="142">
        <v>613</v>
      </c>
      <c r="D30" s="101">
        <v>0</v>
      </c>
      <c r="E30" s="101">
        <v>205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98841.760297498928</v>
      </c>
      <c r="V30" s="112">
        <f t="shared" si="30"/>
        <v>494208.80148749461</v>
      </c>
      <c r="W30" s="113">
        <f>SUM(V30:V$42)</f>
        <v>6226720.1271583848</v>
      </c>
      <c r="X30" s="114">
        <f t="shared" si="0"/>
        <v>494208.80148749461</v>
      </c>
      <c r="Y30" s="112">
        <f>SUM(X30:X$42)</f>
        <v>5932310.7503868053</v>
      </c>
      <c r="Z30" s="112">
        <f t="shared" si="1"/>
        <v>0</v>
      </c>
      <c r="AA30" s="113">
        <f>SUM(Z30:Z$42)</f>
        <v>294409.37677157932</v>
      </c>
      <c r="AB30" s="106">
        <f t="shared" si="2"/>
        <v>62.996855867569415</v>
      </c>
      <c r="AC30" s="107">
        <f t="shared" si="3"/>
        <v>60.018262852982751</v>
      </c>
      <c r="AD30" s="115">
        <f t="shared" si="16"/>
        <v>95.271838612313928</v>
      </c>
      <c r="AE30" s="107">
        <f t="shared" si="4"/>
        <v>2.9785930145866595</v>
      </c>
      <c r="AF30" s="116">
        <f t="shared" si="17"/>
        <v>4.7281613876860638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0.29538549499672967</v>
      </c>
      <c r="AL30" s="118">
        <f t="shared" si="33"/>
        <v>0</v>
      </c>
      <c r="AM30" s="118">
        <f>SUM(AL30:AL$42)/U30/U30</f>
        <v>0.23571797765977032</v>
      </c>
      <c r="AN30" s="118">
        <f t="shared" si="34"/>
        <v>0</v>
      </c>
      <c r="AO30" s="119">
        <f>SUM(AN30:AN$42)/U30/U30</f>
        <v>1.8024899926719292E-2</v>
      </c>
      <c r="AP30" s="106">
        <f t="shared" si="5"/>
        <v>61.931608047773743</v>
      </c>
      <c r="AQ30" s="107">
        <f t="shared" si="6"/>
        <v>64.062103687365095</v>
      </c>
      <c r="AR30" s="107">
        <f t="shared" si="7"/>
        <v>59.066667254538871</v>
      </c>
      <c r="AS30" s="107">
        <f t="shared" si="8"/>
        <v>60.969858451426632</v>
      </c>
      <c r="AT30" s="107">
        <f t="shared" si="9"/>
        <v>2.7154496020556125</v>
      </c>
      <c r="AU30" s="120">
        <f t="shared" si="10"/>
        <v>3.2417364271177065</v>
      </c>
    </row>
    <row r="31" spans="1:47" ht="14.45" customHeight="1" x14ac:dyDescent="0.15">
      <c r="A31" s="155"/>
      <c r="B31" s="99" t="s">
        <v>74</v>
      </c>
      <c r="C31" s="142">
        <v>833</v>
      </c>
      <c r="D31" s="101">
        <v>0</v>
      </c>
      <c r="E31" s="101">
        <v>281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98841.760297498928</v>
      </c>
      <c r="V31" s="112">
        <f t="shared" si="30"/>
        <v>494208.80148749461</v>
      </c>
      <c r="W31" s="113">
        <f>SUM(V31:V$42)</f>
        <v>5732511.3256708905</v>
      </c>
      <c r="X31" s="114">
        <f t="shared" si="0"/>
        <v>494208.80148749461</v>
      </c>
      <c r="Y31" s="112">
        <f>SUM(X31:X$42)</f>
        <v>5438101.9488993119</v>
      </c>
      <c r="Z31" s="112">
        <f t="shared" si="1"/>
        <v>0</v>
      </c>
      <c r="AA31" s="113">
        <f>SUM(Z31:Z$42)</f>
        <v>294409.37677157932</v>
      </c>
      <c r="AB31" s="106">
        <f t="shared" si="2"/>
        <v>57.996855867569415</v>
      </c>
      <c r="AC31" s="107">
        <f t="shared" si="3"/>
        <v>55.018262852982765</v>
      </c>
      <c r="AD31" s="115">
        <f t="shared" si="16"/>
        <v>94.864216395819795</v>
      </c>
      <c r="AE31" s="107">
        <f t="shared" si="4"/>
        <v>2.9785930145866595</v>
      </c>
      <c r="AF31" s="116">
        <f t="shared" si="17"/>
        <v>5.1357836041802125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0.29538549499672967</v>
      </c>
      <c r="AL31" s="118">
        <f t="shared" si="33"/>
        <v>0</v>
      </c>
      <c r="AM31" s="118">
        <f>SUM(AL31:AL$42)/U31/U31</f>
        <v>0.23571797765977032</v>
      </c>
      <c r="AN31" s="118">
        <f t="shared" si="34"/>
        <v>0</v>
      </c>
      <c r="AO31" s="119">
        <f>SUM(AN31:AN$42)/U31/U31</f>
        <v>1.8024899926719292E-2</v>
      </c>
      <c r="AP31" s="106">
        <f t="shared" si="5"/>
        <v>56.931608047773743</v>
      </c>
      <c r="AQ31" s="107">
        <f t="shared" si="6"/>
        <v>59.062103687365088</v>
      </c>
      <c r="AR31" s="107">
        <f t="shared" si="7"/>
        <v>54.066667254538885</v>
      </c>
      <c r="AS31" s="107">
        <f t="shared" si="8"/>
        <v>55.969858451426646</v>
      </c>
      <c r="AT31" s="107">
        <f t="shared" si="9"/>
        <v>2.7154496020556125</v>
      </c>
      <c r="AU31" s="120">
        <f t="shared" si="10"/>
        <v>3.2417364271177065</v>
      </c>
    </row>
    <row r="32" spans="1:47" ht="14.45" customHeight="1" x14ac:dyDescent="0.15">
      <c r="A32" s="155"/>
      <c r="B32" s="99" t="s">
        <v>75</v>
      </c>
      <c r="C32" s="142">
        <v>1157</v>
      </c>
      <c r="D32" s="101">
        <v>0</v>
      </c>
      <c r="E32" s="101">
        <v>384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0</v>
      </c>
      <c r="R32" s="109">
        <f t="shared" si="14"/>
        <v>0</v>
      </c>
      <c r="S32" s="110">
        <f t="shared" si="15"/>
        <v>0</v>
      </c>
      <c r="T32" s="111">
        <f t="shared" si="28"/>
        <v>0</v>
      </c>
      <c r="U32" s="112">
        <f t="shared" si="29"/>
        <v>98841.760297498928</v>
      </c>
      <c r="V32" s="112">
        <f t="shared" si="30"/>
        <v>494208.80148749461</v>
      </c>
      <c r="W32" s="113">
        <f>SUM(V32:V$42)</f>
        <v>5238302.5241833963</v>
      </c>
      <c r="X32" s="114">
        <f t="shared" si="0"/>
        <v>494208.80148749461</v>
      </c>
      <c r="Y32" s="112">
        <f>SUM(X32:X$42)</f>
        <v>4943893.1474118177</v>
      </c>
      <c r="Z32" s="112">
        <f t="shared" si="1"/>
        <v>0</v>
      </c>
      <c r="AA32" s="113">
        <f>SUM(Z32:Z$42)</f>
        <v>294409.37677157932</v>
      </c>
      <c r="AB32" s="106">
        <f t="shared" si="2"/>
        <v>52.996855867569423</v>
      </c>
      <c r="AC32" s="107">
        <f t="shared" si="3"/>
        <v>50.018262852982765</v>
      </c>
      <c r="AD32" s="115">
        <f t="shared" si="16"/>
        <v>94.379679764343607</v>
      </c>
      <c r="AE32" s="107">
        <f t="shared" si="4"/>
        <v>2.9785930145866595</v>
      </c>
      <c r="AF32" s="116">
        <f t="shared" si="17"/>
        <v>5.6203202356563979</v>
      </c>
      <c r="AH32" s="117">
        <f t="shared" si="31"/>
        <v>0</v>
      </c>
      <c r="AI32" s="118">
        <f t="shared" si="18"/>
        <v>0</v>
      </c>
      <c r="AJ32" s="118">
        <f t="shared" si="32"/>
        <v>0</v>
      </c>
      <c r="AK32" s="118">
        <f>SUM(AJ32:AJ$42)/U32/U32</f>
        <v>0.29538549499672967</v>
      </c>
      <c r="AL32" s="118">
        <f t="shared" si="33"/>
        <v>0</v>
      </c>
      <c r="AM32" s="118">
        <f>SUM(AL32:AL$42)/U32/U32</f>
        <v>0.23571797765977032</v>
      </c>
      <c r="AN32" s="118">
        <f t="shared" si="34"/>
        <v>0</v>
      </c>
      <c r="AO32" s="119">
        <f>SUM(AN32:AN$42)/U32/U32</f>
        <v>1.8024899926719292E-2</v>
      </c>
      <c r="AP32" s="106">
        <f t="shared" si="5"/>
        <v>51.93160804777375</v>
      </c>
      <c r="AQ32" s="107">
        <f t="shared" si="6"/>
        <v>54.062103687365095</v>
      </c>
      <c r="AR32" s="107">
        <f t="shared" si="7"/>
        <v>49.066667254538885</v>
      </c>
      <c r="AS32" s="107">
        <f t="shared" si="8"/>
        <v>50.969858451426646</v>
      </c>
      <c r="AT32" s="107">
        <f t="shared" si="9"/>
        <v>2.7154496020556125</v>
      </c>
      <c r="AU32" s="120">
        <f t="shared" si="10"/>
        <v>3.2417364271177065</v>
      </c>
    </row>
    <row r="33" spans="1:47" ht="14.45" customHeight="1" x14ac:dyDescent="0.15">
      <c r="A33" s="155"/>
      <c r="B33" s="99" t="s">
        <v>76</v>
      </c>
      <c r="C33" s="142">
        <v>1195</v>
      </c>
      <c r="D33" s="101">
        <v>1</v>
      </c>
      <c r="E33" s="101">
        <v>390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8.3682008368200832E-4</v>
      </c>
      <c r="R33" s="109">
        <f t="shared" si="14"/>
        <v>8.1752536512870661E-4</v>
      </c>
      <c r="S33" s="110">
        <f t="shared" si="15"/>
        <v>0</v>
      </c>
      <c r="T33" s="111">
        <f t="shared" si="28"/>
        <v>4.079910531557181E-3</v>
      </c>
      <c r="U33" s="112">
        <f t="shared" si="29"/>
        <v>98841.760297498928</v>
      </c>
      <c r="V33" s="112">
        <f t="shared" si="30"/>
        <v>493275.87374849024</v>
      </c>
      <c r="W33" s="113">
        <f>SUM(V33:V$42)</f>
        <v>4744093.7226959011</v>
      </c>
      <c r="X33" s="114">
        <f t="shared" si="0"/>
        <v>493275.87374849024</v>
      </c>
      <c r="Y33" s="112">
        <f>SUM(X33:X$42)</f>
        <v>4449684.3459243216</v>
      </c>
      <c r="Z33" s="112">
        <f t="shared" si="1"/>
        <v>0</v>
      </c>
      <c r="AA33" s="113">
        <f>SUM(Z33:Z$42)</f>
        <v>294409.37677157932</v>
      </c>
      <c r="AB33" s="106">
        <f t="shared" si="2"/>
        <v>47.996855867569415</v>
      </c>
      <c r="AC33" s="107">
        <f t="shared" si="3"/>
        <v>45.018262852982751</v>
      </c>
      <c r="AD33" s="115">
        <f t="shared" si="16"/>
        <v>93.794191388692099</v>
      </c>
      <c r="AE33" s="107">
        <f t="shared" si="4"/>
        <v>2.9785930145866595</v>
      </c>
      <c r="AF33" s="116">
        <f t="shared" si="17"/>
        <v>6.2058086113078907</v>
      </c>
      <c r="AH33" s="117">
        <f t="shared" si="31"/>
        <v>1.6577757101395683E-5</v>
      </c>
      <c r="AI33" s="118">
        <f t="shared" si="18"/>
        <v>0</v>
      </c>
      <c r="AJ33" s="118">
        <f t="shared" si="32"/>
        <v>335236569.17025095</v>
      </c>
      <c r="AK33" s="118">
        <f>SUM(AJ33:AJ$42)/U33/U33</f>
        <v>0.29538549499672967</v>
      </c>
      <c r="AL33" s="118">
        <f t="shared" si="33"/>
        <v>292609929.52076983</v>
      </c>
      <c r="AM33" s="118">
        <f>SUM(AL33:AL$42)/U33/U33</f>
        <v>0.23571797765977032</v>
      </c>
      <c r="AN33" s="118">
        <f t="shared" si="34"/>
        <v>1448705.3434010935</v>
      </c>
      <c r="AO33" s="119">
        <f>SUM(AN33:AN$42)/U33/U33</f>
        <v>1.8024899926719292E-2</v>
      </c>
      <c r="AP33" s="106">
        <f t="shared" si="5"/>
        <v>46.931608047773743</v>
      </c>
      <c r="AQ33" s="107">
        <f t="shared" si="6"/>
        <v>49.062103687365088</v>
      </c>
      <c r="AR33" s="107">
        <f t="shared" si="7"/>
        <v>44.066667254538871</v>
      </c>
      <c r="AS33" s="107">
        <f t="shared" si="8"/>
        <v>45.969858451426632</v>
      </c>
      <c r="AT33" s="107">
        <f t="shared" si="9"/>
        <v>2.7154496020556125</v>
      </c>
      <c r="AU33" s="120">
        <f t="shared" si="10"/>
        <v>3.2417364271177065</v>
      </c>
    </row>
    <row r="34" spans="1:47" ht="14.45" customHeight="1" x14ac:dyDescent="0.15">
      <c r="A34" s="155"/>
      <c r="B34" s="99" t="s">
        <v>77</v>
      </c>
      <c r="C34" s="142">
        <v>1157</v>
      </c>
      <c r="D34" s="101">
        <v>0</v>
      </c>
      <c r="E34" s="101">
        <v>393</v>
      </c>
      <c r="F34" s="156">
        <v>0.3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0</v>
      </c>
      <c r="R34" s="109">
        <f t="shared" si="14"/>
        <v>0</v>
      </c>
      <c r="S34" s="110">
        <f t="shared" si="15"/>
        <v>7.6335877862595419E-4</v>
      </c>
      <c r="T34" s="111">
        <f t="shared" si="28"/>
        <v>0</v>
      </c>
      <c r="U34" s="112">
        <f t="shared" si="29"/>
        <v>98438.494758703513</v>
      </c>
      <c r="V34" s="112">
        <f t="shared" si="30"/>
        <v>492192.47379351757</v>
      </c>
      <c r="W34" s="113">
        <f>SUM(V34:V$42)</f>
        <v>4250817.8489474114</v>
      </c>
      <c r="X34" s="114">
        <f t="shared" si="0"/>
        <v>491816.75434787362</v>
      </c>
      <c r="Y34" s="112">
        <f>SUM(X34:X$42)</f>
        <v>3956408.472175831</v>
      </c>
      <c r="Z34" s="112">
        <f t="shared" si="1"/>
        <v>375.71944564390651</v>
      </c>
      <c r="AA34" s="113">
        <f>SUM(Z34:Z$42)</f>
        <v>294409.37677157932</v>
      </c>
      <c r="AB34" s="106">
        <f t="shared" si="2"/>
        <v>43.182475101505673</v>
      </c>
      <c r="AC34" s="107">
        <f t="shared" si="3"/>
        <v>40.191679910119937</v>
      </c>
      <c r="AD34" s="115">
        <f t="shared" si="16"/>
        <v>93.074053341418008</v>
      </c>
      <c r="AE34" s="107">
        <f t="shared" si="4"/>
        <v>2.9907951913857245</v>
      </c>
      <c r="AF34" s="116">
        <f t="shared" si="17"/>
        <v>6.9259466585819736</v>
      </c>
      <c r="AH34" s="117">
        <f t="shared" si="31"/>
        <v>0</v>
      </c>
      <c r="AI34" s="118">
        <f t="shared" si="18"/>
        <v>1.940906010180786E-6</v>
      </c>
      <c r="AJ34" s="118">
        <f t="shared" si="32"/>
        <v>0</v>
      </c>
      <c r="AK34" s="118">
        <f>SUM(AJ34:AJ$42)/U34/U34</f>
        <v>0.26321497194978111</v>
      </c>
      <c r="AL34" s="118">
        <f t="shared" si="33"/>
        <v>470191.14071747701</v>
      </c>
      <c r="AM34" s="118">
        <f>SUM(AL34:AL$42)/U34/U34</f>
        <v>0.2074565541508136</v>
      </c>
      <c r="AN34" s="118">
        <f t="shared" si="34"/>
        <v>470191.14071747701</v>
      </c>
      <c r="AO34" s="119">
        <f>SUM(AN34:AN$42)/U34/U34</f>
        <v>1.8023381838172741E-2</v>
      </c>
      <c r="AP34" s="106">
        <f t="shared" si="5"/>
        <v>42.176907283682191</v>
      </c>
      <c r="AQ34" s="107">
        <f t="shared" si="6"/>
        <v>44.188042919329156</v>
      </c>
      <c r="AR34" s="107">
        <f t="shared" si="7"/>
        <v>39.29895089276598</v>
      </c>
      <c r="AS34" s="107">
        <f t="shared" si="8"/>
        <v>41.084408927473895</v>
      </c>
      <c r="AT34" s="107">
        <f t="shared" si="9"/>
        <v>2.7276628602868564</v>
      </c>
      <c r="AU34" s="120">
        <f t="shared" si="10"/>
        <v>3.2539275224845925</v>
      </c>
    </row>
    <row r="35" spans="1:47" ht="14.45" customHeight="1" x14ac:dyDescent="0.15">
      <c r="A35" s="155"/>
      <c r="B35" s="99" t="s">
        <v>78</v>
      </c>
      <c r="C35" s="142">
        <v>1126</v>
      </c>
      <c r="D35" s="101">
        <v>3</v>
      </c>
      <c r="E35" s="101">
        <v>372</v>
      </c>
      <c r="F35" s="156">
        <v>0.3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2.6642984014209592E-3</v>
      </c>
      <c r="R35" s="109">
        <f t="shared" si="14"/>
        <v>2.7197998476929017E-3</v>
      </c>
      <c r="S35" s="110">
        <f t="shared" si="15"/>
        <v>8.0645161290322581E-4</v>
      </c>
      <c r="T35" s="111">
        <f t="shared" si="28"/>
        <v>1.351302097289961E-2</v>
      </c>
      <c r="U35" s="112">
        <f t="shared" si="29"/>
        <v>98438.494758703513</v>
      </c>
      <c r="V35" s="112">
        <f t="shared" si="30"/>
        <v>489080.63780626573</v>
      </c>
      <c r="W35" s="113">
        <f>SUM(V35:V$42)</f>
        <v>3758625.3751538936</v>
      </c>
      <c r="X35" s="114">
        <f t="shared" si="0"/>
        <v>488686.21793706709</v>
      </c>
      <c r="Y35" s="112">
        <f>SUM(X35:X$42)</f>
        <v>3464591.7178279576</v>
      </c>
      <c r="Z35" s="112">
        <f t="shared" si="1"/>
        <v>394.41986919860142</v>
      </c>
      <c r="AA35" s="113">
        <f>SUM(Z35:Z$42)</f>
        <v>294033.65732593543</v>
      </c>
      <c r="AB35" s="106">
        <f t="shared" si="2"/>
        <v>38.182475101505673</v>
      </c>
      <c r="AC35" s="107">
        <f t="shared" si="3"/>
        <v>35.195496704013074</v>
      </c>
      <c r="AD35" s="115">
        <f t="shared" si="16"/>
        <v>92.177095933273293</v>
      </c>
      <c r="AE35" s="107">
        <f t="shared" si="4"/>
        <v>2.986978397492595</v>
      </c>
      <c r="AF35" s="116">
        <f t="shared" si="17"/>
        <v>7.8229040667266947</v>
      </c>
      <c r="AH35" s="117">
        <f t="shared" si="31"/>
        <v>6.004474490942731E-5</v>
      </c>
      <c r="AI35" s="118">
        <f t="shared" si="18"/>
        <v>2.1661323889765363E-6</v>
      </c>
      <c r="AJ35" s="118">
        <f t="shared" si="32"/>
        <v>754420183.3822788</v>
      </c>
      <c r="AK35" s="118">
        <f>SUM(AJ35:AJ$42)/U35/U35</f>
        <v>0.26321497194978111</v>
      </c>
      <c r="AL35" s="118">
        <f t="shared" si="33"/>
        <v>633480106.54174864</v>
      </c>
      <c r="AM35" s="118">
        <f>SUM(AL35:AL$42)/U35/U35</f>
        <v>0.20740803150055909</v>
      </c>
      <c r="AN35" s="118">
        <f t="shared" si="34"/>
        <v>5844887.36037111</v>
      </c>
      <c r="AO35" s="119">
        <f>SUM(AN35:AN$42)/U35/U35</f>
        <v>1.7974859187918222E-2</v>
      </c>
      <c r="AP35" s="106">
        <f t="shared" si="5"/>
        <v>37.176907283682191</v>
      </c>
      <c r="AQ35" s="107">
        <f t="shared" si="6"/>
        <v>39.188042919329156</v>
      </c>
      <c r="AR35" s="107">
        <f t="shared" si="7"/>
        <v>34.302872094329615</v>
      </c>
      <c r="AS35" s="107">
        <f t="shared" si="8"/>
        <v>36.088121313696533</v>
      </c>
      <c r="AT35" s="107">
        <f t="shared" si="9"/>
        <v>2.7242005082851759</v>
      </c>
      <c r="AU35" s="120">
        <f t="shared" si="10"/>
        <v>3.249756286700014</v>
      </c>
    </row>
    <row r="36" spans="1:47" ht="14.45" customHeight="1" x14ac:dyDescent="0.15">
      <c r="A36" s="155"/>
      <c r="B36" s="99" t="s">
        <v>79</v>
      </c>
      <c r="C36" s="142">
        <v>1499</v>
      </c>
      <c r="D36" s="101">
        <v>6</v>
      </c>
      <c r="E36" s="101">
        <v>495</v>
      </c>
      <c r="F36" s="156">
        <v>0.6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4.0026684456304206E-3</v>
      </c>
      <c r="R36" s="109">
        <f t="shared" si="14"/>
        <v>3.9723454650241958E-3</v>
      </c>
      <c r="S36" s="110">
        <f t="shared" si="15"/>
        <v>1.2121212121212121E-3</v>
      </c>
      <c r="T36" s="111">
        <f t="shared" si="28"/>
        <v>1.9675597134091564E-2</v>
      </c>
      <c r="U36" s="112">
        <f t="shared" si="29"/>
        <v>97108.293314488488</v>
      </c>
      <c r="V36" s="112">
        <f t="shared" si="30"/>
        <v>480991.3121751697</v>
      </c>
      <c r="W36" s="113">
        <f>SUM(V36:V$42)</f>
        <v>3269544.737347628</v>
      </c>
      <c r="X36" s="114">
        <f t="shared" si="0"/>
        <v>480408.29240283614</v>
      </c>
      <c r="Y36" s="112">
        <f>SUM(X36:X$42)</f>
        <v>2975905.4998908904</v>
      </c>
      <c r="Z36" s="112">
        <f t="shared" si="1"/>
        <v>583.01977233353898</v>
      </c>
      <c r="AA36" s="113">
        <f>SUM(Z36:Z$42)</f>
        <v>293639.2374567368</v>
      </c>
      <c r="AB36" s="106">
        <f t="shared" si="2"/>
        <v>33.669057767899361</v>
      </c>
      <c r="AC36" s="107">
        <f t="shared" si="3"/>
        <v>30.645225019590448</v>
      </c>
      <c r="AD36" s="115">
        <f t="shared" si="16"/>
        <v>91.018956428320706</v>
      </c>
      <c r="AE36" s="107">
        <f t="shared" si="4"/>
        <v>3.0238327483089029</v>
      </c>
      <c r="AF36" s="116">
        <f t="shared" si="17"/>
        <v>8.9810435716792618</v>
      </c>
      <c r="AH36" s="117">
        <f t="shared" si="31"/>
        <v>6.3252020988042206E-5</v>
      </c>
      <c r="AI36" s="118">
        <f t="shared" si="18"/>
        <v>2.4457615642188643E-6</v>
      </c>
      <c r="AJ36" s="118">
        <f t="shared" si="32"/>
        <v>598390789.52210319</v>
      </c>
      <c r="AK36" s="118">
        <f>SUM(AJ36:AJ$42)/U36/U36</f>
        <v>0.19047349857964629</v>
      </c>
      <c r="AL36" s="118">
        <f t="shared" si="33"/>
        <v>488194255.25242496</v>
      </c>
      <c r="AM36" s="118">
        <f>SUM(AL36:AL$42)/U36/U36</f>
        <v>0.14595219241417895</v>
      </c>
      <c r="AN36" s="118">
        <f t="shared" si="34"/>
        <v>6228888.0458856151</v>
      </c>
      <c r="AO36" s="119">
        <f>SUM(AN36:AN$42)/U36/U36</f>
        <v>1.7850858637873068E-2</v>
      </c>
      <c r="AP36" s="106">
        <f t="shared" si="5"/>
        <v>32.813649682747268</v>
      </c>
      <c r="AQ36" s="107">
        <f t="shared" si="6"/>
        <v>34.524465853051453</v>
      </c>
      <c r="AR36" s="107">
        <f t="shared" si="7"/>
        <v>29.896432696994715</v>
      </c>
      <c r="AS36" s="107">
        <f t="shared" si="8"/>
        <v>31.394017342186181</v>
      </c>
      <c r="AT36" s="107">
        <f t="shared" si="9"/>
        <v>2.7619628215451502</v>
      </c>
      <c r="AU36" s="120">
        <f t="shared" si="10"/>
        <v>3.2857026750726557</v>
      </c>
    </row>
    <row r="37" spans="1:47" ht="14.45" customHeight="1" x14ac:dyDescent="0.15">
      <c r="A37" s="155"/>
      <c r="B37" s="99" t="s">
        <v>80</v>
      </c>
      <c r="C37" s="142">
        <v>2122</v>
      </c>
      <c r="D37" s="101">
        <v>4</v>
      </c>
      <c r="E37" s="101">
        <v>692</v>
      </c>
      <c r="F37" s="156">
        <v>1.8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1.885014137606032E-3</v>
      </c>
      <c r="R37" s="109">
        <f t="shared" si="14"/>
        <v>1.8795259624428396E-3</v>
      </c>
      <c r="S37" s="110">
        <f t="shared" si="15"/>
        <v>2.6011560693641619E-3</v>
      </c>
      <c r="T37" s="111">
        <f t="shared" si="28"/>
        <v>9.3564717171923731E-3</v>
      </c>
      <c r="U37" s="112">
        <f t="shared" si="29"/>
        <v>95197.629656853416</v>
      </c>
      <c r="V37" s="112">
        <f t="shared" si="30"/>
        <v>473903.49866220128</v>
      </c>
      <c r="W37" s="113">
        <f>SUM(V37:V$42)</f>
        <v>2788553.4251724575</v>
      </c>
      <c r="X37" s="114">
        <f t="shared" si="0"/>
        <v>472670.80170036317</v>
      </c>
      <c r="Y37" s="112">
        <f>SUM(X37:X$42)</f>
        <v>2495497.2074880544</v>
      </c>
      <c r="Z37" s="112">
        <f t="shared" si="1"/>
        <v>1232.6969618380958</v>
      </c>
      <c r="AA37" s="113">
        <f>SUM(Z37:Z$42)</f>
        <v>293056.21768440329</v>
      </c>
      <c r="AB37" s="106">
        <f t="shared" si="2"/>
        <v>29.292256910429337</v>
      </c>
      <c r="AC37" s="107">
        <f t="shared" si="3"/>
        <v>26.213858648405957</v>
      </c>
      <c r="AD37" s="115">
        <f t="shared" si="16"/>
        <v>89.490744016630089</v>
      </c>
      <c r="AE37" s="107">
        <f t="shared" si="4"/>
        <v>3.0783982620233838</v>
      </c>
      <c r="AF37" s="116">
        <f t="shared" si="17"/>
        <v>10.50925598336992</v>
      </c>
      <c r="AH37" s="117">
        <f t="shared" si="31"/>
        <v>2.1681116030859845E-5</v>
      </c>
      <c r="AI37" s="118">
        <f t="shared" si="18"/>
        <v>3.7491185787094969E-6</v>
      </c>
      <c r="AJ37" s="118">
        <f t="shared" si="32"/>
        <v>142013264.78022861</v>
      </c>
      <c r="AK37" s="118">
        <f>SUM(AJ37:AJ$42)/U37/U37</f>
        <v>0.13216733896997337</v>
      </c>
      <c r="AL37" s="118">
        <f t="shared" si="33"/>
        <v>111988030.70445479</v>
      </c>
      <c r="AM37" s="118">
        <f>SUM(AL37:AL$42)/U37/U37</f>
        <v>9.8000467684174766E-2</v>
      </c>
      <c r="AN37" s="118">
        <f t="shared" si="34"/>
        <v>2730831.3463555924</v>
      </c>
      <c r="AO37" s="119">
        <f>SUM(AN37:AN$42)/U37/U37</f>
        <v>1.7887281734255623E-2</v>
      </c>
      <c r="AP37" s="106">
        <f t="shared" si="5"/>
        <v>28.57970231645983</v>
      </c>
      <c r="AQ37" s="107">
        <f t="shared" si="6"/>
        <v>30.004811504398845</v>
      </c>
      <c r="AR37" s="107">
        <f t="shared" si="7"/>
        <v>25.60028013129871</v>
      </c>
      <c r="AS37" s="107">
        <f t="shared" si="8"/>
        <v>26.827437165513203</v>
      </c>
      <c r="AT37" s="107">
        <f t="shared" si="9"/>
        <v>2.8162613102017904</v>
      </c>
      <c r="AU37" s="120">
        <f t="shared" si="10"/>
        <v>3.3405352138449773</v>
      </c>
    </row>
    <row r="38" spans="1:47" ht="14.45" customHeight="1" x14ac:dyDescent="0.15">
      <c r="A38" s="155"/>
      <c r="B38" s="99" t="s">
        <v>81</v>
      </c>
      <c r="C38" s="142">
        <v>2423</v>
      </c>
      <c r="D38" s="101">
        <v>13</v>
      </c>
      <c r="E38" s="101">
        <v>814</v>
      </c>
      <c r="F38" s="156">
        <v>10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5.3652496904663637E-3</v>
      </c>
      <c r="R38" s="109">
        <f t="shared" si="14"/>
        <v>5.2432005444770476E-3</v>
      </c>
      <c r="S38" s="110">
        <f t="shared" si="15"/>
        <v>1.2285012285012284E-2</v>
      </c>
      <c r="T38" s="111">
        <f t="shared" si="28"/>
        <v>2.590183646638012E-2</v>
      </c>
      <c r="U38" s="112">
        <f t="shared" si="29"/>
        <v>94306.915727425323</v>
      </c>
      <c r="V38" s="112">
        <f t="shared" si="30"/>
        <v>465883.82193267741</v>
      </c>
      <c r="W38" s="113">
        <f>SUM(V38:V$42)</f>
        <v>2314649.9265102567</v>
      </c>
      <c r="X38" s="114">
        <f t="shared" si="0"/>
        <v>460160.43345684599</v>
      </c>
      <c r="Y38" s="112">
        <f>SUM(X38:X$42)</f>
        <v>2022826.4057876915</v>
      </c>
      <c r="Z38" s="112">
        <f t="shared" si="1"/>
        <v>5723.3884758314171</v>
      </c>
      <c r="AA38" s="113">
        <f>SUM(Z38:Z$42)</f>
        <v>291823.52072256512</v>
      </c>
      <c r="AB38" s="106">
        <f t="shared" si="2"/>
        <v>24.543798391204678</v>
      </c>
      <c r="AC38" s="107">
        <f t="shared" si="3"/>
        <v>21.449396263093298</v>
      </c>
      <c r="AD38" s="115">
        <f t="shared" si="16"/>
        <v>87.392325838121849</v>
      </c>
      <c r="AE38" s="107">
        <f t="shared" si="4"/>
        <v>3.0944021281113763</v>
      </c>
      <c r="AF38" s="116">
        <f t="shared" si="17"/>
        <v>12.607674161878146</v>
      </c>
      <c r="AH38" s="117">
        <f t="shared" si="31"/>
        <v>5.0271342869923365E-5</v>
      </c>
      <c r="AI38" s="118">
        <f t="shared" si="18"/>
        <v>1.4906745403156489E-5</v>
      </c>
      <c r="AJ38" s="118">
        <f t="shared" si="32"/>
        <v>225106093.9175806</v>
      </c>
      <c r="AK38" s="118">
        <f>SUM(AJ38:AJ$42)/U38/U38</f>
        <v>0.11870804797516715</v>
      </c>
      <c r="AL38" s="118">
        <f t="shared" si="33"/>
        <v>169699110.84411103</v>
      </c>
      <c r="AM38" s="118">
        <f>SUM(AL38:AL$42)/U38/U38</f>
        <v>8.7268703173672982E-2</v>
      </c>
      <c r="AN38" s="118">
        <f t="shared" si="34"/>
        <v>7651598.1970635215</v>
      </c>
      <c r="AO38" s="119">
        <f>SUM(AN38:AN$42)/U38/U38</f>
        <v>1.7919713396809679E-2</v>
      </c>
      <c r="AP38" s="106">
        <f t="shared" si="5"/>
        <v>23.868499318866057</v>
      </c>
      <c r="AQ38" s="107">
        <f t="shared" si="6"/>
        <v>25.219097463543299</v>
      </c>
      <c r="AR38" s="107">
        <f t="shared" si="7"/>
        <v>20.8703872388873</v>
      </c>
      <c r="AS38" s="107">
        <f t="shared" si="8"/>
        <v>22.028405287299297</v>
      </c>
      <c r="AT38" s="107">
        <f t="shared" si="9"/>
        <v>2.8320276419562167</v>
      </c>
      <c r="AU38" s="120">
        <f t="shared" si="10"/>
        <v>3.3567766142665358</v>
      </c>
    </row>
    <row r="39" spans="1:47" ht="14.45" customHeight="1" x14ac:dyDescent="0.15">
      <c r="A39" s="155"/>
      <c r="B39" s="99" t="s">
        <v>82</v>
      </c>
      <c r="C39" s="142">
        <v>2397</v>
      </c>
      <c r="D39" s="101">
        <v>29</v>
      </c>
      <c r="E39" s="101">
        <v>823</v>
      </c>
      <c r="F39" s="156">
        <v>19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1.2098456403838132E-2</v>
      </c>
      <c r="R39" s="109">
        <f t="shared" si="14"/>
        <v>1.2228530636757247E-2</v>
      </c>
      <c r="S39" s="110">
        <f t="shared" si="15"/>
        <v>2.3086269744835967E-2</v>
      </c>
      <c r="T39" s="111">
        <f t="shared" si="28"/>
        <v>5.9469985135337272E-2</v>
      </c>
      <c r="U39" s="112">
        <f t="shared" si="29"/>
        <v>91864.19341860486</v>
      </c>
      <c r="V39" s="112">
        <f t="shared" si="30"/>
        <v>446755.40989795455</v>
      </c>
      <c r="W39" s="113">
        <f>SUM(V39:V$42)</f>
        <v>1848766.1045775791</v>
      </c>
      <c r="X39" s="114">
        <f t="shared" si="0"/>
        <v>436441.49399508559</v>
      </c>
      <c r="Y39" s="112">
        <f>SUM(X39:X$42)</f>
        <v>1562665.9723308454</v>
      </c>
      <c r="Z39" s="112">
        <f t="shared" si="1"/>
        <v>10313.915902868939</v>
      </c>
      <c r="AA39" s="113">
        <f>SUM(Z39:Z$42)</f>
        <v>286100.13224673376</v>
      </c>
      <c r="AB39" s="106">
        <f t="shared" si="2"/>
        <v>20.124991422426799</v>
      </c>
      <c r="AC39" s="107">
        <f t="shared" si="3"/>
        <v>17.01061005576048</v>
      </c>
      <c r="AD39" s="115">
        <f t="shared" si="16"/>
        <v>84.52480648913108</v>
      </c>
      <c r="AE39" s="107">
        <f t="shared" si="4"/>
        <v>3.1143813666663198</v>
      </c>
      <c r="AF39" s="116">
        <f t="shared" si="17"/>
        <v>15.475193510868927</v>
      </c>
      <c r="AH39" s="117">
        <f t="shared" si="31"/>
        <v>1.1470182333065182E-4</v>
      </c>
      <c r="AI39" s="118">
        <f t="shared" si="18"/>
        <v>2.7403759288097984E-5</v>
      </c>
      <c r="AJ39" s="118">
        <f t="shared" si="32"/>
        <v>332250216.75194097</v>
      </c>
      <c r="AK39" s="118">
        <f>SUM(AJ39:AJ$42)/U39/U39</f>
        <v>9.8430609886030071E-2</v>
      </c>
      <c r="AL39" s="118">
        <f t="shared" si="33"/>
        <v>231523430.4572514</v>
      </c>
      <c r="AM39" s="118">
        <f>SUM(AL39:AL$42)/U39/U39</f>
        <v>7.186261766962794E-2</v>
      </c>
      <c r="AN39" s="118">
        <f t="shared" si="34"/>
        <v>15662496.573034897</v>
      </c>
      <c r="AO39" s="119">
        <f>SUM(AN39:AN$42)/U39/U39</f>
        <v>1.7978683219956576E-2</v>
      </c>
      <c r="AP39" s="106">
        <f t="shared" si="5"/>
        <v>19.510067824783828</v>
      </c>
      <c r="AQ39" s="107">
        <f t="shared" si="6"/>
        <v>20.73991502006977</v>
      </c>
      <c r="AR39" s="107">
        <f t="shared" si="7"/>
        <v>16.485188860870473</v>
      </c>
      <c r="AS39" s="107">
        <f t="shared" si="8"/>
        <v>17.536031250650488</v>
      </c>
      <c r="AT39" s="107">
        <f t="shared" si="9"/>
        <v>2.8515755268191332</v>
      </c>
      <c r="AU39" s="120">
        <f t="shared" si="10"/>
        <v>3.3771872065135065</v>
      </c>
    </row>
    <row r="40" spans="1:47" ht="14.45" customHeight="1" x14ac:dyDescent="0.15">
      <c r="A40" s="155"/>
      <c r="B40" s="99" t="s">
        <v>83</v>
      </c>
      <c r="C40" s="142">
        <v>1740</v>
      </c>
      <c r="D40" s="101">
        <v>24</v>
      </c>
      <c r="E40" s="101">
        <v>548</v>
      </c>
      <c r="F40" s="156">
        <v>29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1.3793103448275862E-2</v>
      </c>
      <c r="R40" s="109">
        <f t="shared" si="14"/>
        <v>1.3440146206842019E-2</v>
      </c>
      <c r="S40" s="110">
        <f t="shared" si="15"/>
        <v>5.2919708029197078E-2</v>
      </c>
      <c r="T40" s="111">
        <f t="shared" si="28"/>
        <v>6.5203978426000897E-2</v>
      </c>
      <c r="U40" s="112">
        <f t="shared" si="29"/>
        <v>86401.031201530684</v>
      </c>
      <c r="V40" s="112">
        <f t="shared" si="30"/>
        <v>419168.87567643245</v>
      </c>
      <c r="W40" s="113">
        <f>SUM(V40:V$42)</f>
        <v>1402010.6946796246</v>
      </c>
      <c r="X40" s="114">
        <f t="shared" si="0"/>
        <v>396986.58116070885</v>
      </c>
      <c r="Y40" s="112">
        <f>SUM(X40:X$42)</f>
        <v>1126224.4783357598</v>
      </c>
      <c r="Z40" s="112">
        <f t="shared" si="1"/>
        <v>22182.294515723614</v>
      </c>
      <c r="AA40" s="113">
        <f>SUM(Z40:Z$42)</f>
        <v>275786.2163438648</v>
      </c>
      <c r="AB40" s="106">
        <f t="shared" si="2"/>
        <v>16.226781962930861</v>
      </c>
      <c r="AC40" s="107">
        <f t="shared" si="3"/>
        <v>13.034849962714421</v>
      </c>
      <c r="AD40" s="115">
        <f t="shared" si="16"/>
        <v>80.329235904517475</v>
      </c>
      <c r="AE40" s="107">
        <f t="shared" si="4"/>
        <v>3.1919320002164389</v>
      </c>
      <c r="AF40" s="116">
        <f t="shared" si="17"/>
        <v>19.670764095482529</v>
      </c>
      <c r="AH40" s="117">
        <f t="shared" si="31"/>
        <v>1.6559751058909148E-4</v>
      </c>
      <c r="AI40" s="118">
        <f t="shared" si="18"/>
        <v>9.1458417027922643E-5</v>
      </c>
      <c r="AJ40" s="118">
        <f t="shared" si="32"/>
        <v>258026487.86570784</v>
      </c>
      <c r="AK40" s="118">
        <f>SUM(AJ40:AJ$42)/U40/U40</f>
        <v>6.6764826494024238E-2</v>
      </c>
      <c r="AL40" s="118">
        <f t="shared" si="33"/>
        <v>170773565.3361271</v>
      </c>
      <c r="AM40" s="118">
        <f>SUM(AL40:AL$42)/U40/U40</f>
        <v>5.0223766605488149E-2</v>
      </c>
      <c r="AN40" s="118">
        <f t="shared" si="34"/>
        <v>29211501.639678888</v>
      </c>
      <c r="AO40" s="119">
        <f>SUM(AN40:AN$42)/U40/U40</f>
        <v>1.8226072652930921E-2</v>
      </c>
      <c r="AP40" s="106">
        <f t="shared" si="5"/>
        <v>15.720339708118486</v>
      </c>
      <c r="AQ40" s="107">
        <f t="shared" si="6"/>
        <v>16.733224217743238</v>
      </c>
      <c r="AR40" s="107">
        <f t="shared" si="7"/>
        <v>12.595601033527743</v>
      </c>
      <c r="AS40" s="107">
        <f t="shared" si="8"/>
        <v>13.4740988919011</v>
      </c>
      <c r="AT40" s="107">
        <f t="shared" si="9"/>
        <v>2.9273242136652877</v>
      </c>
      <c r="AU40" s="120">
        <f t="shared" si="10"/>
        <v>3.45653978676759</v>
      </c>
    </row>
    <row r="41" spans="1:47" ht="14.45" customHeight="1" x14ac:dyDescent="0.15">
      <c r="A41" s="155"/>
      <c r="B41" s="99" t="s">
        <v>84</v>
      </c>
      <c r="C41" s="142">
        <v>2045</v>
      </c>
      <c r="D41" s="101">
        <v>66</v>
      </c>
      <c r="E41" s="101">
        <v>682</v>
      </c>
      <c r="F41" s="156">
        <v>83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3.2273838630806843E-2</v>
      </c>
      <c r="R41" s="109">
        <f t="shared" si="14"/>
        <v>3.2702580303147592E-2</v>
      </c>
      <c r="S41" s="110">
        <f t="shared" si="15"/>
        <v>0.1217008797653959</v>
      </c>
      <c r="T41" s="111">
        <f>5*R41/(1+5*(1-O41)*R41)</f>
        <v>0.15224841014698715</v>
      </c>
      <c r="U41" s="112">
        <f t="shared" si="29"/>
        <v>80767.340227081848</v>
      </c>
      <c r="V41" s="112">
        <f>5*U41*((1-T41)+O41*T41)</f>
        <v>376016.17448487587</v>
      </c>
      <c r="W41" s="113">
        <f>SUM(V41:V$42)</f>
        <v>982841.81900319213</v>
      </c>
      <c r="X41" s="114">
        <f t="shared" si="0"/>
        <v>330254.67524404789</v>
      </c>
      <c r="Y41" s="112">
        <f>SUM(X41:X$42)</f>
        <v>729237.89717505092</v>
      </c>
      <c r="Z41" s="112">
        <f t="shared" si="1"/>
        <v>45761.499240828001</v>
      </c>
      <c r="AA41" s="113">
        <f>SUM(Z41:Z$42)</f>
        <v>253603.9218281412</v>
      </c>
      <c r="AB41" s="106">
        <f t="shared" si="2"/>
        <v>12.16880259074866</v>
      </c>
      <c r="AC41" s="107">
        <f t="shared" si="3"/>
        <v>9.0288710154965877</v>
      </c>
      <c r="AD41" s="115">
        <f t="shared" si="16"/>
        <v>74.19687309547443</v>
      </c>
      <c r="AE41" s="107">
        <f t="shared" si="4"/>
        <v>3.1399315752520724</v>
      </c>
      <c r="AF41" s="116">
        <f t="shared" si="17"/>
        <v>25.803126904525577</v>
      </c>
      <c r="AH41" s="117">
        <f>IF(D41=0,0,T41*T41*(1-T41)/D41)</f>
        <v>2.9773521869973235E-4</v>
      </c>
      <c r="AI41" s="118">
        <f t="shared" si="18"/>
        <v>1.5672987628991868E-4</v>
      </c>
      <c r="AJ41" s="118">
        <f>U41*U41*((1-O41)*5+AB42)^2*AH41</f>
        <v>240382168.32301199</v>
      </c>
      <c r="AK41" s="118">
        <f>SUM(AJ41:AJ$42)/U41/U41</f>
        <v>3.6849422484697268E-2</v>
      </c>
      <c r="AL41" s="118">
        <f>U41*U41*((1-O41)*5*(1-S41)+AC42)^2*AH41+V41*V41*AI41</f>
        <v>140754986.03677809</v>
      </c>
      <c r="AM41" s="118">
        <f>SUM(AL41:AL$42)/U41/U41</f>
        <v>3.1295787953223859E-2</v>
      </c>
      <c r="AN41" s="118">
        <f>U41*U41*((1-O41)*5*S41+AE42)^2*AH41+V41*V41*AI41</f>
        <v>43449842.530053377</v>
      </c>
      <c r="AO41" s="119">
        <f>SUM(AN41:AN$42)/U41/U41</f>
        <v>1.6379380600598525E-2</v>
      </c>
      <c r="AP41" s="106">
        <f t="shared" si="5"/>
        <v>11.792557004173597</v>
      </c>
      <c r="AQ41" s="107">
        <f t="shared" si="6"/>
        <v>12.545048177323723</v>
      </c>
      <c r="AR41" s="107">
        <f t="shared" si="7"/>
        <v>8.682134950165759</v>
      </c>
      <c r="AS41" s="107">
        <f t="shared" si="8"/>
        <v>9.3756070808274163</v>
      </c>
      <c r="AT41" s="107">
        <f t="shared" si="9"/>
        <v>2.8890869450220049</v>
      </c>
      <c r="AU41" s="120">
        <f t="shared" si="10"/>
        <v>3.39077620548214</v>
      </c>
    </row>
    <row r="42" spans="1:47" ht="14.45" customHeight="1" thickBot="1" x14ac:dyDescent="0.2">
      <c r="A42" s="157"/>
      <c r="B42" s="158" t="s">
        <v>85</v>
      </c>
      <c r="C42" s="159">
        <v>3897</v>
      </c>
      <c r="D42" s="160">
        <v>387</v>
      </c>
      <c r="E42" s="160">
        <v>1308</v>
      </c>
      <c r="F42" s="161">
        <v>448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9.9307159353348731E-2</v>
      </c>
      <c r="R42" s="168">
        <f t="shared" si="14"/>
        <v>0.11283412575626758</v>
      </c>
      <c r="S42" s="169">
        <f t="shared" si="15"/>
        <v>0.34250764525993882</v>
      </c>
      <c r="T42" s="165">
        <v>1</v>
      </c>
      <c r="U42" s="170">
        <f>U41*(1-T41)</f>
        <v>68470.64108570783</v>
      </c>
      <c r="V42" s="170">
        <f>U42/R42</f>
        <v>606825.64451831626</v>
      </c>
      <c r="W42" s="171">
        <f>SUM(V42:V$42)</f>
        <v>606825.64451831626</v>
      </c>
      <c r="X42" s="165">
        <f t="shared" si="0"/>
        <v>398983.22193100303</v>
      </c>
      <c r="Y42" s="170">
        <f>SUM(X42:X$42)</f>
        <v>398983.22193100303</v>
      </c>
      <c r="Z42" s="170">
        <f t="shared" si="1"/>
        <v>207842.42258731319</v>
      </c>
      <c r="AA42" s="171">
        <f>SUM(Z42:Z$42)</f>
        <v>207842.42258731319</v>
      </c>
      <c r="AB42" s="172">
        <f t="shared" si="2"/>
        <v>8.8625670053055998</v>
      </c>
      <c r="AC42" s="166">
        <f t="shared" si="3"/>
        <v>5.8270700493599517</v>
      </c>
      <c r="AD42" s="173">
        <f t="shared" si="16"/>
        <v>65.749235474006127</v>
      </c>
      <c r="AE42" s="166">
        <f t="shared" si="4"/>
        <v>3.0354969559456491</v>
      </c>
      <c r="AF42" s="174">
        <f t="shared" si="17"/>
        <v>34.250764525993887</v>
      </c>
      <c r="AH42" s="175">
        <f>0</f>
        <v>0</v>
      </c>
      <c r="AI42" s="176">
        <f t="shared" si="18"/>
        <v>1.721683166654669E-4</v>
      </c>
      <c r="AJ42" s="176">
        <v>0</v>
      </c>
      <c r="AK42" s="176">
        <f>(1-R42)/R42/R42/D42</f>
        <v>0.18005820909102296</v>
      </c>
      <c r="AL42" s="176">
        <f>V42*V42*AI42</f>
        <v>63398806.894366436</v>
      </c>
      <c r="AM42" s="176">
        <f>(1-S42)*(1-S42)*(1-R42)/R42/R42/D42+AI42/R42/R42</f>
        <v>9.1361455549292273E-2</v>
      </c>
      <c r="AN42" s="176">
        <f>V42*V42*AI42</f>
        <v>63398806.894366436</v>
      </c>
      <c r="AO42" s="177">
        <f>S42*S42*(1-R42)/R42/R42/D42+AI42/R42/R42</f>
        <v>3.4645872869245267E-2</v>
      </c>
      <c r="AP42" s="172">
        <f t="shared" si="5"/>
        <v>8.0308749853582668</v>
      </c>
      <c r="AQ42" s="166">
        <f t="shared" si="6"/>
        <v>9.6942590252529328</v>
      </c>
      <c r="AR42" s="166">
        <f t="shared" si="7"/>
        <v>5.234639321225294</v>
      </c>
      <c r="AS42" s="166">
        <f t="shared" si="8"/>
        <v>6.4195007774946093</v>
      </c>
      <c r="AT42" s="166">
        <f t="shared" si="9"/>
        <v>2.6706742795472476</v>
      </c>
      <c r="AU42" s="178">
        <f t="shared" si="10"/>
        <v>3.4003196323440505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78.601440753035462</v>
      </c>
      <c r="D47" s="194">
        <f t="shared" ref="D47:E82" si="35">AP7</f>
        <v>76.849555214077284</v>
      </c>
      <c r="E47" s="195">
        <f t="shared" si="35"/>
        <v>80.353326291993639</v>
      </c>
      <c r="F47" s="196">
        <f>AC7</f>
        <v>77.205122645744197</v>
      </c>
      <c r="G47" s="194">
        <f t="shared" ref="G47:H82" si="36">AR7</f>
        <v>75.53935822824711</v>
      </c>
      <c r="H47" s="194">
        <f t="shared" si="36"/>
        <v>78.870887063241284</v>
      </c>
      <c r="I47" s="197">
        <f t="shared" ref="I47:J82" si="37">AD7</f>
        <v>98.22354642114199</v>
      </c>
      <c r="J47" s="196">
        <f t="shared" si="37"/>
        <v>1.396318107291276</v>
      </c>
      <c r="K47" s="194">
        <f t="shared" ref="K47:L82" si="38">AT7</f>
        <v>1.2002727972739684</v>
      </c>
      <c r="L47" s="194">
        <f t="shared" si="38"/>
        <v>1.5923634173085837</v>
      </c>
      <c r="M47" s="198">
        <f>AF7</f>
        <v>1.7764535788580345</v>
      </c>
    </row>
    <row r="48" spans="1:47" ht="14.45" customHeight="1" x14ac:dyDescent="0.25">
      <c r="A48" s="75"/>
      <c r="B48" s="99">
        <v>5</v>
      </c>
      <c r="C48" s="199">
        <f>AB8</f>
        <v>73.601440753035462</v>
      </c>
      <c r="D48" s="199">
        <f t="shared" si="35"/>
        <v>71.849555214077284</v>
      </c>
      <c r="E48" s="200">
        <f t="shared" si="35"/>
        <v>75.353326291993639</v>
      </c>
      <c r="F48" s="201">
        <f>AC8</f>
        <v>72.205122645744197</v>
      </c>
      <c r="G48" s="199">
        <f t="shared" si="36"/>
        <v>70.53935822824711</v>
      </c>
      <c r="H48" s="199">
        <f t="shared" si="36"/>
        <v>73.870887063241284</v>
      </c>
      <c r="I48" s="202">
        <f t="shared" si="37"/>
        <v>98.102865795825238</v>
      </c>
      <c r="J48" s="201">
        <f t="shared" si="37"/>
        <v>1.396318107291276</v>
      </c>
      <c r="K48" s="199">
        <f t="shared" si="38"/>
        <v>1.2002727972739684</v>
      </c>
      <c r="L48" s="199">
        <f t="shared" si="38"/>
        <v>1.5923634173085837</v>
      </c>
      <c r="M48" s="203">
        <f>AF8</f>
        <v>1.8971342041747861</v>
      </c>
    </row>
    <row r="49" spans="1:13" ht="14.45" customHeight="1" x14ac:dyDescent="0.25">
      <c r="A49" s="75"/>
      <c r="B49" s="99">
        <v>10</v>
      </c>
      <c r="C49" s="199">
        <f t="shared" ref="C49:C62" si="39">AB9</f>
        <v>68.601440753035462</v>
      </c>
      <c r="D49" s="199">
        <f t="shared" si="35"/>
        <v>66.849555214077284</v>
      </c>
      <c r="E49" s="200">
        <f t="shared" si="35"/>
        <v>70.353326291993639</v>
      </c>
      <c r="F49" s="201">
        <f t="shared" ref="F49:F62" si="40">AC9</f>
        <v>67.205122645744197</v>
      </c>
      <c r="G49" s="199">
        <f t="shared" si="36"/>
        <v>65.53935822824711</v>
      </c>
      <c r="H49" s="199">
        <f t="shared" si="36"/>
        <v>68.870887063241284</v>
      </c>
      <c r="I49" s="202">
        <f t="shared" si="37"/>
        <v>97.964593612081714</v>
      </c>
      <c r="J49" s="201">
        <f t="shared" si="37"/>
        <v>1.396318107291276</v>
      </c>
      <c r="K49" s="199">
        <f t="shared" si="38"/>
        <v>1.2002727972739684</v>
      </c>
      <c r="L49" s="199">
        <f t="shared" si="38"/>
        <v>1.5923634173085837</v>
      </c>
      <c r="M49" s="203">
        <f t="shared" ref="M49:M62" si="41">AF9</f>
        <v>2.035406387918306</v>
      </c>
    </row>
    <row r="50" spans="1:13" ht="14.45" customHeight="1" x14ac:dyDescent="0.25">
      <c r="A50" s="75"/>
      <c r="B50" s="99">
        <v>15</v>
      </c>
      <c r="C50" s="199">
        <f t="shared" si="39"/>
        <v>63.601440753035462</v>
      </c>
      <c r="D50" s="199">
        <f t="shared" si="35"/>
        <v>61.849555214077292</v>
      </c>
      <c r="E50" s="200">
        <f t="shared" si="35"/>
        <v>65.353326291993639</v>
      </c>
      <c r="F50" s="201">
        <f t="shared" si="40"/>
        <v>62.205122645744197</v>
      </c>
      <c r="G50" s="199">
        <f t="shared" si="36"/>
        <v>60.53935822824711</v>
      </c>
      <c r="H50" s="199">
        <f t="shared" si="36"/>
        <v>63.870887063241284</v>
      </c>
      <c r="I50" s="202">
        <f t="shared" si="37"/>
        <v>97.804581011437818</v>
      </c>
      <c r="J50" s="201">
        <f t="shared" si="37"/>
        <v>1.396318107291276</v>
      </c>
      <c r="K50" s="199">
        <f t="shared" si="38"/>
        <v>1.2002727972739684</v>
      </c>
      <c r="L50" s="199">
        <f t="shared" si="38"/>
        <v>1.5923634173085837</v>
      </c>
      <c r="M50" s="203">
        <f t="shared" si="41"/>
        <v>2.1954189885621971</v>
      </c>
    </row>
    <row r="51" spans="1:13" ht="14.45" customHeight="1" x14ac:dyDescent="0.25">
      <c r="A51" s="75"/>
      <c r="B51" s="99">
        <v>20</v>
      </c>
      <c r="C51" s="199">
        <f t="shared" si="39"/>
        <v>58.601440753035462</v>
      </c>
      <c r="D51" s="199">
        <f t="shared" si="35"/>
        <v>56.849555214077292</v>
      </c>
      <c r="E51" s="200">
        <f t="shared" si="35"/>
        <v>60.353326291993632</v>
      </c>
      <c r="F51" s="201">
        <f t="shared" si="40"/>
        <v>57.205122645744197</v>
      </c>
      <c r="G51" s="199">
        <f t="shared" si="36"/>
        <v>55.53935822824711</v>
      </c>
      <c r="H51" s="199">
        <f t="shared" si="36"/>
        <v>58.870887063241284</v>
      </c>
      <c r="I51" s="202">
        <f t="shared" si="37"/>
        <v>97.617263177579915</v>
      </c>
      <c r="J51" s="201">
        <f t="shared" si="37"/>
        <v>1.396318107291276</v>
      </c>
      <c r="K51" s="199">
        <f t="shared" si="38"/>
        <v>1.2002727972739684</v>
      </c>
      <c r="L51" s="199">
        <f t="shared" si="38"/>
        <v>1.5923634173085837</v>
      </c>
      <c r="M51" s="203">
        <f t="shared" si="41"/>
        <v>2.3827368224201022</v>
      </c>
    </row>
    <row r="52" spans="1:13" ht="14.45" customHeight="1" x14ac:dyDescent="0.25">
      <c r="A52" s="75"/>
      <c r="B52" s="99">
        <v>25</v>
      </c>
      <c r="C52" s="199">
        <f t="shared" si="39"/>
        <v>53.601440753035469</v>
      </c>
      <c r="D52" s="199">
        <f t="shared" si="35"/>
        <v>51.849555214077299</v>
      </c>
      <c r="E52" s="200">
        <f t="shared" si="35"/>
        <v>55.353326291993639</v>
      </c>
      <c r="F52" s="201">
        <f t="shared" si="40"/>
        <v>52.205122645744197</v>
      </c>
      <c r="G52" s="199">
        <f t="shared" si="36"/>
        <v>50.53935822824711</v>
      </c>
      <c r="H52" s="199">
        <f t="shared" si="36"/>
        <v>53.870887063241284</v>
      </c>
      <c r="I52" s="202">
        <f t="shared" si="37"/>
        <v>97.39499892600891</v>
      </c>
      <c r="J52" s="201">
        <f t="shared" si="37"/>
        <v>1.396318107291276</v>
      </c>
      <c r="K52" s="199">
        <f t="shared" si="38"/>
        <v>1.2002727972739684</v>
      </c>
      <c r="L52" s="199">
        <f t="shared" si="38"/>
        <v>1.5923634173085837</v>
      </c>
      <c r="M52" s="203">
        <f t="shared" si="41"/>
        <v>2.6050010739910978</v>
      </c>
    </row>
    <row r="53" spans="1:13" ht="14.45" customHeight="1" x14ac:dyDescent="0.25">
      <c r="A53" s="75"/>
      <c r="B53" s="99">
        <v>30</v>
      </c>
      <c r="C53" s="199">
        <f t="shared" si="39"/>
        <v>48.983788114717974</v>
      </c>
      <c r="D53" s="199">
        <f t="shared" si="35"/>
        <v>47.387098485827231</v>
      </c>
      <c r="E53" s="200">
        <f t="shared" si="35"/>
        <v>50.580477743608718</v>
      </c>
      <c r="F53" s="201">
        <f t="shared" si="40"/>
        <v>47.577017671982304</v>
      </c>
      <c r="G53" s="199">
        <f t="shared" si="36"/>
        <v>46.066661677520969</v>
      </c>
      <c r="H53" s="199">
        <f t="shared" si="36"/>
        <v>49.087373666443639</v>
      </c>
      <c r="I53" s="202">
        <f t="shared" si="37"/>
        <v>97.128089727480699</v>
      </c>
      <c r="J53" s="201">
        <f t="shared" si="37"/>
        <v>1.4067704427356789</v>
      </c>
      <c r="K53" s="199">
        <f t="shared" si="38"/>
        <v>1.2103309398139834</v>
      </c>
      <c r="L53" s="199">
        <f t="shared" si="38"/>
        <v>1.6032099456573743</v>
      </c>
      <c r="M53" s="203">
        <f t="shared" si="41"/>
        <v>2.8719102725193109</v>
      </c>
    </row>
    <row r="54" spans="1:13" ht="14.45" customHeight="1" x14ac:dyDescent="0.25">
      <c r="A54" s="75"/>
      <c r="B54" s="99">
        <v>35</v>
      </c>
      <c r="C54" s="199">
        <f t="shared" si="39"/>
        <v>44.780820964000625</v>
      </c>
      <c r="D54" s="199">
        <f t="shared" si="35"/>
        <v>43.435321593450752</v>
      </c>
      <c r="E54" s="200">
        <f t="shared" si="35"/>
        <v>46.126320334550499</v>
      </c>
      <c r="F54" s="201">
        <f t="shared" si="40"/>
        <v>43.349866394884657</v>
      </c>
      <c r="G54" s="199">
        <f t="shared" si="36"/>
        <v>42.091980595004038</v>
      </c>
      <c r="H54" s="199">
        <f t="shared" si="36"/>
        <v>44.607752194765276</v>
      </c>
      <c r="I54" s="202">
        <f t="shared" si="37"/>
        <v>96.804536990810604</v>
      </c>
      <c r="J54" s="201">
        <f t="shared" si="37"/>
        <v>1.4309545691159695</v>
      </c>
      <c r="K54" s="199">
        <f t="shared" si="38"/>
        <v>1.2330535161175935</v>
      </c>
      <c r="L54" s="199">
        <f t="shared" si="38"/>
        <v>1.6288556221143455</v>
      </c>
      <c r="M54" s="203">
        <f t="shared" si="41"/>
        <v>3.1954630091893943</v>
      </c>
    </row>
    <row r="55" spans="1:13" ht="14.45" customHeight="1" x14ac:dyDescent="0.25">
      <c r="A55" s="75"/>
      <c r="B55" s="99">
        <v>40</v>
      </c>
      <c r="C55" s="199">
        <f t="shared" si="39"/>
        <v>39.780820964000625</v>
      </c>
      <c r="D55" s="199">
        <f t="shared" si="35"/>
        <v>38.435321593450752</v>
      </c>
      <c r="E55" s="200">
        <f t="shared" si="35"/>
        <v>41.126320334550499</v>
      </c>
      <c r="F55" s="201">
        <f t="shared" si="40"/>
        <v>38.34986639488465</v>
      </c>
      <c r="G55" s="199">
        <f t="shared" si="36"/>
        <v>37.091980595004031</v>
      </c>
      <c r="H55" s="199">
        <f t="shared" si="36"/>
        <v>39.607752194765268</v>
      </c>
      <c r="I55" s="202">
        <f t="shared" si="37"/>
        <v>96.40290337293213</v>
      </c>
      <c r="J55" s="201">
        <f t="shared" si="37"/>
        <v>1.4309545691159695</v>
      </c>
      <c r="K55" s="199">
        <f t="shared" si="38"/>
        <v>1.2330535161175935</v>
      </c>
      <c r="L55" s="199">
        <f t="shared" si="38"/>
        <v>1.6288556221143455</v>
      </c>
      <c r="M55" s="203">
        <f t="shared" si="41"/>
        <v>3.5970966270678568</v>
      </c>
    </row>
    <row r="56" spans="1:13" ht="14.45" customHeight="1" x14ac:dyDescent="0.25">
      <c r="A56" s="75"/>
      <c r="B56" s="99">
        <v>45</v>
      </c>
      <c r="C56" s="199">
        <f t="shared" si="39"/>
        <v>35.210767606520392</v>
      </c>
      <c r="D56" s="199">
        <f t="shared" si="35"/>
        <v>33.94068953266779</v>
      </c>
      <c r="E56" s="200">
        <f t="shared" si="35"/>
        <v>36.480845680372994</v>
      </c>
      <c r="F56" s="201">
        <f t="shared" si="40"/>
        <v>33.76323763910127</v>
      </c>
      <c r="G56" s="199">
        <f t="shared" si="36"/>
        <v>32.580952262191275</v>
      </c>
      <c r="H56" s="199">
        <f t="shared" si="36"/>
        <v>34.945523016011265</v>
      </c>
      <c r="I56" s="202">
        <f t="shared" si="37"/>
        <v>95.888956515815721</v>
      </c>
      <c r="J56" s="201">
        <f t="shared" si="37"/>
        <v>1.4475299674191182</v>
      </c>
      <c r="K56" s="199">
        <f t="shared" si="38"/>
        <v>1.2482273936529586</v>
      </c>
      <c r="L56" s="199">
        <f t="shared" si="38"/>
        <v>1.6468325411852778</v>
      </c>
      <c r="M56" s="203">
        <f t="shared" si="41"/>
        <v>4.1110434841842594</v>
      </c>
    </row>
    <row r="57" spans="1:13" ht="14.45" customHeight="1" x14ac:dyDescent="0.25">
      <c r="A57" s="75"/>
      <c r="B57" s="99">
        <v>50</v>
      </c>
      <c r="C57" s="199">
        <f t="shared" si="39"/>
        <v>30.34297039914572</v>
      </c>
      <c r="D57" s="199">
        <f t="shared" si="35"/>
        <v>29.094437128087435</v>
      </c>
      <c r="E57" s="200">
        <f t="shared" si="35"/>
        <v>31.591503670204006</v>
      </c>
      <c r="F57" s="201">
        <f t="shared" si="40"/>
        <v>28.898233862430605</v>
      </c>
      <c r="G57" s="199">
        <f t="shared" si="36"/>
        <v>27.737535360590805</v>
      </c>
      <c r="H57" s="199">
        <f t="shared" si="36"/>
        <v>30.058932364270404</v>
      </c>
      <c r="I57" s="202">
        <f t="shared" si="37"/>
        <v>95.238645005052675</v>
      </c>
      <c r="J57" s="201">
        <f t="shared" si="37"/>
        <v>1.4447365367151199</v>
      </c>
      <c r="K57" s="199">
        <f t="shared" si="38"/>
        <v>1.245991800964513</v>
      </c>
      <c r="L57" s="199">
        <f t="shared" si="38"/>
        <v>1.6434812724657268</v>
      </c>
      <c r="M57" s="203">
        <f t="shared" si="41"/>
        <v>4.7613549949473475</v>
      </c>
    </row>
    <row r="58" spans="1:13" ht="14.45" customHeight="1" x14ac:dyDescent="0.25">
      <c r="A58" s="75"/>
      <c r="B58" s="99">
        <v>55</v>
      </c>
      <c r="C58" s="199">
        <f t="shared" si="39"/>
        <v>26.567673726936992</v>
      </c>
      <c r="D58" s="199">
        <f t="shared" si="35"/>
        <v>25.51966673827668</v>
      </c>
      <c r="E58" s="200">
        <f t="shared" si="35"/>
        <v>27.615680715597303</v>
      </c>
      <c r="F58" s="201">
        <f t="shared" si="40"/>
        <v>25.067786065125162</v>
      </c>
      <c r="G58" s="199">
        <f t="shared" si="36"/>
        <v>24.104366654736577</v>
      </c>
      <c r="H58" s="199">
        <f t="shared" si="36"/>
        <v>26.031205475513747</v>
      </c>
      <c r="I58" s="202">
        <f t="shared" si="37"/>
        <v>94.354463709439898</v>
      </c>
      <c r="J58" s="201">
        <f t="shared" si="37"/>
        <v>1.499887661811834</v>
      </c>
      <c r="K58" s="199">
        <f t="shared" si="38"/>
        <v>1.2973711703162045</v>
      </c>
      <c r="L58" s="199">
        <f t="shared" si="38"/>
        <v>1.7024041533074634</v>
      </c>
      <c r="M58" s="203">
        <f t="shared" si="41"/>
        <v>5.645536290560119</v>
      </c>
    </row>
    <row r="59" spans="1:13" ht="14.45" customHeight="1" x14ac:dyDescent="0.25">
      <c r="A59" s="75"/>
      <c r="B59" s="99">
        <v>60</v>
      </c>
      <c r="C59" s="199">
        <f t="shared" si="39"/>
        <v>22.999110305203281</v>
      </c>
      <c r="D59" s="199">
        <f t="shared" si="35"/>
        <v>22.15506002897261</v>
      </c>
      <c r="E59" s="200">
        <f t="shared" si="35"/>
        <v>23.843160581433953</v>
      </c>
      <c r="F59" s="201">
        <f t="shared" si="40"/>
        <v>21.425634745115236</v>
      </c>
      <c r="G59" s="199">
        <f t="shared" si="36"/>
        <v>20.661681085985723</v>
      </c>
      <c r="H59" s="199">
        <f t="shared" si="36"/>
        <v>22.189588404244748</v>
      </c>
      <c r="I59" s="202">
        <f t="shared" si="37"/>
        <v>93.158537268582663</v>
      </c>
      <c r="J59" s="201">
        <f t="shared" si="37"/>
        <v>1.5734755600880448</v>
      </c>
      <c r="K59" s="199">
        <f t="shared" si="38"/>
        <v>1.3653449692363171</v>
      </c>
      <c r="L59" s="199">
        <f t="shared" si="38"/>
        <v>1.7816061509397725</v>
      </c>
      <c r="M59" s="203">
        <f t="shared" si="41"/>
        <v>6.8414627314173293</v>
      </c>
    </row>
    <row r="60" spans="1:13" ht="14.45" customHeight="1" x14ac:dyDescent="0.25">
      <c r="A60" s="75"/>
      <c r="B60" s="99">
        <v>65</v>
      </c>
      <c r="C60" s="199">
        <f t="shared" si="39"/>
        <v>19.305160231441107</v>
      </c>
      <c r="D60" s="199">
        <f t="shared" si="35"/>
        <v>18.57852932975538</v>
      </c>
      <c r="E60" s="200">
        <f t="shared" si="35"/>
        <v>20.031791133126834</v>
      </c>
      <c r="F60" s="201">
        <f t="shared" si="40"/>
        <v>17.66301058400111</v>
      </c>
      <c r="G60" s="199">
        <f t="shared" si="36"/>
        <v>17.013198065325021</v>
      </c>
      <c r="H60" s="199">
        <f t="shared" si="36"/>
        <v>18.3128231026772</v>
      </c>
      <c r="I60" s="202">
        <f t="shared" si="37"/>
        <v>91.493726921957744</v>
      </c>
      <c r="J60" s="201">
        <f t="shared" si="37"/>
        <v>1.6421496474399944</v>
      </c>
      <c r="K60" s="199">
        <f t="shared" si="38"/>
        <v>1.4265792426446851</v>
      </c>
      <c r="L60" s="199">
        <f t="shared" si="38"/>
        <v>1.8577200522353037</v>
      </c>
      <c r="M60" s="203">
        <f t="shared" si="41"/>
        <v>8.5062730780422537</v>
      </c>
    </row>
    <row r="61" spans="1:13" ht="14.45" customHeight="1" x14ac:dyDescent="0.25">
      <c r="A61" s="75"/>
      <c r="B61" s="99">
        <v>70</v>
      </c>
      <c r="C61" s="199">
        <f t="shared" si="39"/>
        <v>15.653471477882261</v>
      </c>
      <c r="D61" s="199">
        <f t="shared" si="35"/>
        <v>14.995460281832994</v>
      </c>
      <c r="E61" s="200">
        <f t="shared" si="35"/>
        <v>16.311482673931529</v>
      </c>
      <c r="F61" s="201">
        <f t="shared" si="40"/>
        <v>13.973079751834531</v>
      </c>
      <c r="G61" s="199">
        <f t="shared" si="36"/>
        <v>13.38923049973368</v>
      </c>
      <c r="H61" s="199">
        <f t="shared" si="36"/>
        <v>14.556929003935382</v>
      </c>
      <c r="I61" s="202">
        <f t="shared" si="37"/>
        <v>89.265053899244919</v>
      </c>
      <c r="J61" s="201">
        <f t="shared" si="37"/>
        <v>1.6803917260477288</v>
      </c>
      <c r="K61" s="199">
        <f t="shared" si="38"/>
        <v>1.4556752953528862</v>
      </c>
      <c r="L61" s="199">
        <f t="shared" si="38"/>
        <v>1.9051081567425714</v>
      </c>
      <c r="M61" s="203">
        <f t="shared" si="41"/>
        <v>10.734946100755069</v>
      </c>
    </row>
    <row r="62" spans="1:13" ht="14.45" customHeight="1" x14ac:dyDescent="0.25">
      <c r="A62" s="75"/>
      <c r="B62" s="99">
        <v>75</v>
      </c>
      <c r="C62" s="199">
        <f t="shared" si="39"/>
        <v>11.916909827506345</v>
      </c>
      <c r="D62" s="199">
        <f t="shared" si="35"/>
        <v>11.307250201420132</v>
      </c>
      <c r="E62" s="200">
        <f t="shared" si="35"/>
        <v>12.526569453592558</v>
      </c>
      <c r="F62" s="201">
        <f t="shared" si="40"/>
        <v>10.247469951709071</v>
      </c>
      <c r="G62" s="199">
        <f t="shared" si="36"/>
        <v>9.7078651348712217</v>
      </c>
      <c r="H62" s="199">
        <f t="shared" si="36"/>
        <v>10.787074768546921</v>
      </c>
      <c r="I62" s="202">
        <f t="shared" si="37"/>
        <v>85.991000184092101</v>
      </c>
      <c r="J62" s="201">
        <f t="shared" si="37"/>
        <v>1.6694398757972748</v>
      </c>
      <c r="K62" s="199">
        <f t="shared" si="38"/>
        <v>1.4359491202650352</v>
      </c>
      <c r="L62" s="199">
        <f t="shared" si="38"/>
        <v>1.9029306313295145</v>
      </c>
      <c r="M62" s="203">
        <f t="shared" si="41"/>
        <v>14.008999815907904</v>
      </c>
    </row>
    <row r="63" spans="1:13" ht="14.45" customHeight="1" x14ac:dyDescent="0.25">
      <c r="A63" s="75"/>
      <c r="B63" s="99">
        <v>80</v>
      </c>
      <c r="C63" s="199">
        <f>AB23</f>
        <v>9.0425707645479836</v>
      </c>
      <c r="D63" s="199">
        <f t="shared" si="35"/>
        <v>8.6096850533401668</v>
      </c>
      <c r="E63" s="200">
        <f t="shared" si="35"/>
        <v>9.4754564757558004</v>
      </c>
      <c r="F63" s="201">
        <f>AC23</f>
        <v>7.32239109524631</v>
      </c>
      <c r="G63" s="199">
        <f t="shared" si="36"/>
        <v>6.9199163087167728</v>
      </c>
      <c r="H63" s="199">
        <f t="shared" si="36"/>
        <v>7.7248658817758473</v>
      </c>
      <c r="I63" s="202">
        <f t="shared" si="37"/>
        <v>80.97687356735149</v>
      </c>
      <c r="J63" s="201">
        <f t="shared" si="37"/>
        <v>1.7201796693016742</v>
      </c>
      <c r="K63" s="199">
        <f t="shared" si="38"/>
        <v>1.4825460334456904</v>
      </c>
      <c r="L63" s="199">
        <f t="shared" si="38"/>
        <v>1.9578133051576581</v>
      </c>
      <c r="M63" s="203">
        <f>AF23</f>
        <v>19.023126432648514</v>
      </c>
    </row>
    <row r="64" spans="1:13" ht="14.45" customHeight="1" x14ac:dyDescent="0.25">
      <c r="A64" s="51"/>
      <c r="B64" s="121">
        <v>85</v>
      </c>
      <c r="C64" s="204">
        <f>AB24</f>
        <v>6.2102115271872611</v>
      </c>
      <c r="D64" s="204">
        <f t="shared" si="35"/>
        <v>5.4766594425674988</v>
      </c>
      <c r="E64" s="205">
        <f t="shared" si="35"/>
        <v>6.9437636118070234</v>
      </c>
      <c r="F64" s="206">
        <f>AC24</f>
        <v>4.6228999987830539</v>
      </c>
      <c r="G64" s="204">
        <f t="shared" si="36"/>
        <v>4.0306397019402125</v>
      </c>
      <c r="H64" s="204">
        <f t="shared" si="36"/>
        <v>5.2151602956258953</v>
      </c>
      <c r="I64" s="207">
        <f t="shared" si="37"/>
        <v>74.440298507462671</v>
      </c>
      <c r="J64" s="206">
        <f t="shared" si="37"/>
        <v>1.5873115284042065</v>
      </c>
      <c r="K64" s="204">
        <f t="shared" si="38"/>
        <v>1.2910913041392651</v>
      </c>
      <c r="L64" s="204">
        <f t="shared" si="38"/>
        <v>1.883531752669148</v>
      </c>
      <c r="M64" s="208">
        <f>AF24</f>
        <v>25.559701492537311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87.238746878892485</v>
      </c>
      <c r="D65" s="210">
        <f t="shared" si="35"/>
        <v>85.424655885656946</v>
      </c>
      <c r="E65" s="211">
        <f t="shared" si="35"/>
        <v>89.052837872128023</v>
      </c>
      <c r="F65" s="212">
        <f>AC25</f>
        <v>84.2946531111767</v>
      </c>
      <c r="G65" s="210">
        <f t="shared" si="36"/>
        <v>82.599694306186237</v>
      </c>
      <c r="H65" s="210">
        <f t="shared" si="36"/>
        <v>85.989611916167163</v>
      </c>
      <c r="I65" s="213">
        <f t="shared" si="37"/>
        <v>96.625245234433649</v>
      </c>
      <c r="J65" s="212">
        <f t="shared" si="37"/>
        <v>2.9440937677157932</v>
      </c>
      <c r="K65" s="210">
        <f t="shared" si="38"/>
        <v>2.6754508480861166</v>
      </c>
      <c r="L65" s="210">
        <f t="shared" si="38"/>
        <v>3.2127366873454699</v>
      </c>
      <c r="M65" s="214">
        <f>AF25</f>
        <v>3.3747547655663541</v>
      </c>
    </row>
    <row r="66" spans="1:13" ht="14.45" customHeight="1" x14ac:dyDescent="0.25">
      <c r="A66" s="155"/>
      <c r="B66" s="99">
        <v>5</v>
      </c>
      <c r="C66" s="199">
        <f>AB26</f>
        <v>82.238746878892485</v>
      </c>
      <c r="D66" s="199">
        <f t="shared" si="35"/>
        <v>80.424655885656946</v>
      </c>
      <c r="E66" s="200">
        <f t="shared" si="35"/>
        <v>84.052837872128023</v>
      </c>
      <c r="F66" s="201">
        <f>AC26</f>
        <v>79.2946531111767</v>
      </c>
      <c r="G66" s="199">
        <f t="shared" si="36"/>
        <v>77.599694306186237</v>
      </c>
      <c r="H66" s="199">
        <f t="shared" si="36"/>
        <v>80.989611916167163</v>
      </c>
      <c r="I66" s="202">
        <f t="shared" si="37"/>
        <v>96.420064897083918</v>
      </c>
      <c r="J66" s="201">
        <f t="shared" si="37"/>
        <v>2.9440937677157932</v>
      </c>
      <c r="K66" s="199">
        <f t="shared" si="38"/>
        <v>2.6754508480861166</v>
      </c>
      <c r="L66" s="199">
        <f t="shared" si="38"/>
        <v>3.2127366873454699</v>
      </c>
      <c r="M66" s="203">
        <f>AF26</f>
        <v>3.5799351029161026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77.238746878892485</v>
      </c>
      <c r="D67" s="199">
        <f t="shared" si="35"/>
        <v>75.424655885656946</v>
      </c>
      <c r="E67" s="200">
        <f t="shared" si="35"/>
        <v>79.052837872128023</v>
      </c>
      <c r="F67" s="201">
        <f t="shared" ref="F67:F80" si="43">AC27</f>
        <v>74.2946531111767</v>
      </c>
      <c r="G67" s="199">
        <f t="shared" si="36"/>
        <v>72.599694306186237</v>
      </c>
      <c r="H67" s="199">
        <f t="shared" si="36"/>
        <v>75.989611916167163</v>
      </c>
      <c r="I67" s="202">
        <f t="shared" si="37"/>
        <v>96.188320128585175</v>
      </c>
      <c r="J67" s="201">
        <f t="shared" si="37"/>
        <v>2.9440937677157932</v>
      </c>
      <c r="K67" s="199">
        <f t="shared" si="38"/>
        <v>2.6754508480861166</v>
      </c>
      <c r="L67" s="199">
        <f t="shared" si="38"/>
        <v>3.2127366873454699</v>
      </c>
      <c r="M67" s="203">
        <f t="shared" ref="M67:M80" si="44">AF27</f>
        <v>3.8116798714148277</v>
      </c>
    </row>
    <row r="68" spans="1:13" ht="14.45" customHeight="1" x14ac:dyDescent="0.25">
      <c r="A68" s="155"/>
      <c r="B68" s="99">
        <v>15</v>
      </c>
      <c r="C68" s="199">
        <f t="shared" si="42"/>
        <v>72.238746878892485</v>
      </c>
      <c r="D68" s="199">
        <f t="shared" si="35"/>
        <v>70.424655885656946</v>
      </c>
      <c r="E68" s="200">
        <f t="shared" si="35"/>
        <v>74.052837872128023</v>
      </c>
      <c r="F68" s="201">
        <f t="shared" si="43"/>
        <v>69.2946531111767</v>
      </c>
      <c r="G68" s="199">
        <f t="shared" si="36"/>
        <v>67.599694306186237</v>
      </c>
      <c r="H68" s="199">
        <f t="shared" si="36"/>
        <v>70.989611916167163</v>
      </c>
      <c r="I68" s="202">
        <f t="shared" si="37"/>
        <v>95.924494962998835</v>
      </c>
      <c r="J68" s="201">
        <f t="shared" si="37"/>
        <v>2.9440937677157932</v>
      </c>
      <c r="K68" s="199">
        <f t="shared" si="38"/>
        <v>2.6754508480861166</v>
      </c>
      <c r="L68" s="199">
        <f t="shared" si="38"/>
        <v>3.2127366873454699</v>
      </c>
      <c r="M68" s="203">
        <f t="shared" si="44"/>
        <v>4.0755050370011769</v>
      </c>
    </row>
    <row r="69" spans="1:13" ht="14.45" customHeight="1" x14ac:dyDescent="0.25">
      <c r="A69" s="155"/>
      <c r="B69" s="99">
        <v>20</v>
      </c>
      <c r="C69" s="199">
        <f t="shared" si="42"/>
        <v>67.238746878892485</v>
      </c>
      <c r="D69" s="199">
        <f t="shared" si="35"/>
        <v>65.424655885656946</v>
      </c>
      <c r="E69" s="200">
        <f t="shared" si="35"/>
        <v>69.052837872128023</v>
      </c>
      <c r="F69" s="201">
        <f t="shared" si="43"/>
        <v>64.2946531111767</v>
      </c>
      <c r="G69" s="199">
        <f t="shared" si="36"/>
        <v>62.599694306186244</v>
      </c>
      <c r="H69" s="199">
        <f t="shared" si="36"/>
        <v>65.989611916167163</v>
      </c>
      <c r="I69" s="202">
        <f t="shared" si="37"/>
        <v>95.621432723874889</v>
      </c>
      <c r="J69" s="201">
        <f t="shared" si="37"/>
        <v>2.9440937677157932</v>
      </c>
      <c r="K69" s="199">
        <f t="shared" si="38"/>
        <v>2.6754508480861166</v>
      </c>
      <c r="L69" s="199">
        <f t="shared" si="38"/>
        <v>3.2127366873454699</v>
      </c>
      <c r="M69" s="203">
        <f t="shared" si="44"/>
        <v>4.3785672761251293</v>
      </c>
    </row>
    <row r="70" spans="1:13" ht="14.45" customHeight="1" x14ac:dyDescent="0.25">
      <c r="A70" s="155"/>
      <c r="B70" s="99">
        <v>25</v>
      </c>
      <c r="C70" s="199">
        <f t="shared" si="42"/>
        <v>62.996855867569415</v>
      </c>
      <c r="D70" s="199">
        <f t="shared" si="35"/>
        <v>61.931608047773743</v>
      </c>
      <c r="E70" s="200">
        <f t="shared" si="35"/>
        <v>64.062103687365095</v>
      </c>
      <c r="F70" s="201">
        <f t="shared" si="43"/>
        <v>60.018262852982751</v>
      </c>
      <c r="G70" s="199">
        <f t="shared" si="36"/>
        <v>59.066667254538871</v>
      </c>
      <c r="H70" s="199">
        <f t="shared" si="36"/>
        <v>60.969858451426632</v>
      </c>
      <c r="I70" s="202">
        <f t="shared" si="37"/>
        <v>95.271838612313928</v>
      </c>
      <c r="J70" s="201">
        <f t="shared" si="37"/>
        <v>2.9785930145866595</v>
      </c>
      <c r="K70" s="199">
        <f t="shared" si="38"/>
        <v>2.7154496020556125</v>
      </c>
      <c r="L70" s="199">
        <f t="shared" si="38"/>
        <v>3.2417364271177065</v>
      </c>
      <c r="M70" s="203">
        <f t="shared" si="44"/>
        <v>4.7281613876860638</v>
      </c>
    </row>
    <row r="71" spans="1:13" ht="14.45" customHeight="1" x14ac:dyDescent="0.25">
      <c r="A71" s="155"/>
      <c r="B71" s="99">
        <v>30</v>
      </c>
      <c r="C71" s="199">
        <f t="shared" si="42"/>
        <v>57.996855867569415</v>
      </c>
      <c r="D71" s="199">
        <f t="shared" si="35"/>
        <v>56.931608047773743</v>
      </c>
      <c r="E71" s="200">
        <f t="shared" si="35"/>
        <v>59.062103687365088</v>
      </c>
      <c r="F71" s="201">
        <f t="shared" si="43"/>
        <v>55.018262852982765</v>
      </c>
      <c r="G71" s="199">
        <f t="shared" si="36"/>
        <v>54.066667254538885</v>
      </c>
      <c r="H71" s="199">
        <f t="shared" si="36"/>
        <v>55.969858451426646</v>
      </c>
      <c r="I71" s="202">
        <f t="shared" si="37"/>
        <v>94.864216395819795</v>
      </c>
      <c r="J71" s="201">
        <f t="shared" si="37"/>
        <v>2.9785930145866595</v>
      </c>
      <c r="K71" s="199">
        <f t="shared" si="38"/>
        <v>2.7154496020556125</v>
      </c>
      <c r="L71" s="199">
        <f t="shared" si="38"/>
        <v>3.2417364271177065</v>
      </c>
      <c r="M71" s="203">
        <f t="shared" si="44"/>
        <v>5.1357836041802125</v>
      </c>
    </row>
    <row r="72" spans="1:13" ht="14.45" customHeight="1" x14ac:dyDescent="0.25">
      <c r="A72" s="155"/>
      <c r="B72" s="99">
        <v>35</v>
      </c>
      <c r="C72" s="199">
        <f t="shared" si="42"/>
        <v>52.996855867569423</v>
      </c>
      <c r="D72" s="199">
        <f t="shared" si="35"/>
        <v>51.93160804777375</v>
      </c>
      <c r="E72" s="200">
        <f t="shared" si="35"/>
        <v>54.062103687365095</v>
      </c>
      <c r="F72" s="201">
        <f t="shared" si="43"/>
        <v>50.018262852982765</v>
      </c>
      <c r="G72" s="199">
        <f t="shared" si="36"/>
        <v>49.066667254538885</v>
      </c>
      <c r="H72" s="199">
        <f t="shared" si="36"/>
        <v>50.969858451426646</v>
      </c>
      <c r="I72" s="202">
        <f t="shared" si="37"/>
        <v>94.379679764343607</v>
      </c>
      <c r="J72" s="201">
        <f t="shared" si="37"/>
        <v>2.9785930145866595</v>
      </c>
      <c r="K72" s="199">
        <f t="shared" si="38"/>
        <v>2.7154496020556125</v>
      </c>
      <c r="L72" s="199">
        <f t="shared" si="38"/>
        <v>3.2417364271177065</v>
      </c>
      <c r="M72" s="203">
        <f t="shared" si="44"/>
        <v>5.6203202356563979</v>
      </c>
    </row>
    <row r="73" spans="1:13" ht="14.45" customHeight="1" x14ac:dyDescent="0.25">
      <c r="A73" s="155"/>
      <c r="B73" s="99">
        <v>40</v>
      </c>
      <c r="C73" s="199">
        <f t="shared" si="42"/>
        <v>47.996855867569415</v>
      </c>
      <c r="D73" s="199">
        <f t="shared" si="35"/>
        <v>46.931608047773743</v>
      </c>
      <c r="E73" s="200">
        <f t="shared" si="35"/>
        <v>49.062103687365088</v>
      </c>
      <c r="F73" s="201">
        <f t="shared" si="43"/>
        <v>45.018262852982751</v>
      </c>
      <c r="G73" s="199">
        <f t="shared" si="36"/>
        <v>44.066667254538871</v>
      </c>
      <c r="H73" s="199">
        <f t="shared" si="36"/>
        <v>45.969858451426632</v>
      </c>
      <c r="I73" s="202">
        <f t="shared" si="37"/>
        <v>93.794191388692099</v>
      </c>
      <c r="J73" s="201">
        <f t="shared" si="37"/>
        <v>2.9785930145866595</v>
      </c>
      <c r="K73" s="199">
        <f t="shared" si="38"/>
        <v>2.7154496020556125</v>
      </c>
      <c r="L73" s="199">
        <f t="shared" si="38"/>
        <v>3.2417364271177065</v>
      </c>
      <c r="M73" s="203">
        <f t="shared" si="44"/>
        <v>6.2058086113078907</v>
      </c>
    </row>
    <row r="74" spans="1:13" ht="14.45" customHeight="1" x14ac:dyDescent="0.25">
      <c r="A74" s="155"/>
      <c r="B74" s="99">
        <v>45</v>
      </c>
      <c r="C74" s="199">
        <f t="shared" si="42"/>
        <v>43.182475101505673</v>
      </c>
      <c r="D74" s="199">
        <f t="shared" si="35"/>
        <v>42.176907283682191</v>
      </c>
      <c r="E74" s="200">
        <f t="shared" si="35"/>
        <v>44.188042919329156</v>
      </c>
      <c r="F74" s="201">
        <f t="shared" si="43"/>
        <v>40.191679910119937</v>
      </c>
      <c r="G74" s="199">
        <f t="shared" si="36"/>
        <v>39.29895089276598</v>
      </c>
      <c r="H74" s="199">
        <f t="shared" si="36"/>
        <v>41.084408927473895</v>
      </c>
      <c r="I74" s="202">
        <f t="shared" si="37"/>
        <v>93.074053341418008</v>
      </c>
      <c r="J74" s="201">
        <f t="shared" si="37"/>
        <v>2.9907951913857245</v>
      </c>
      <c r="K74" s="199">
        <f t="shared" si="38"/>
        <v>2.7276628602868564</v>
      </c>
      <c r="L74" s="199">
        <f t="shared" si="38"/>
        <v>3.2539275224845925</v>
      </c>
      <c r="M74" s="203">
        <f t="shared" si="44"/>
        <v>6.9259466585819736</v>
      </c>
    </row>
    <row r="75" spans="1:13" ht="14.45" customHeight="1" x14ac:dyDescent="0.25">
      <c r="A75" s="155"/>
      <c r="B75" s="99">
        <v>50</v>
      </c>
      <c r="C75" s="199">
        <f t="shared" si="42"/>
        <v>38.182475101505673</v>
      </c>
      <c r="D75" s="199">
        <f t="shared" si="35"/>
        <v>37.176907283682191</v>
      </c>
      <c r="E75" s="200">
        <f t="shared" si="35"/>
        <v>39.188042919329156</v>
      </c>
      <c r="F75" s="201">
        <f t="shared" si="43"/>
        <v>35.195496704013074</v>
      </c>
      <c r="G75" s="199">
        <f t="shared" si="36"/>
        <v>34.302872094329615</v>
      </c>
      <c r="H75" s="199">
        <f t="shared" si="36"/>
        <v>36.088121313696533</v>
      </c>
      <c r="I75" s="202">
        <f t="shared" si="37"/>
        <v>92.177095933273293</v>
      </c>
      <c r="J75" s="201">
        <f t="shared" si="37"/>
        <v>2.986978397492595</v>
      </c>
      <c r="K75" s="199">
        <f t="shared" si="38"/>
        <v>2.7242005082851759</v>
      </c>
      <c r="L75" s="199">
        <f t="shared" si="38"/>
        <v>3.249756286700014</v>
      </c>
      <c r="M75" s="203">
        <f t="shared" si="44"/>
        <v>7.8229040667266947</v>
      </c>
    </row>
    <row r="76" spans="1:13" ht="14.45" customHeight="1" x14ac:dyDescent="0.25">
      <c r="A76" s="155"/>
      <c r="B76" s="99">
        <v>55</v>
      </c>
      <c r="C76" s="199">
        <f t="shared" si="42"/>
        <v>33.669057767899361</v>
      </c>
      <c r="D76" s="199">
        <f t="shared" si="35"/>
        <v>32.813649682747268</v>
      </c>
      <c r="E76" s="200">
        <f t="shared" si="35"/>
        <v>34.524465853051453</v>
      </c>
      <c r="F76" s="201">
        <f t="shared" si="43"/>
        <v>30.645225019590448</v>
      </c>
      <c r="G76" s="199">
        <f t="shared" si="36"/>
        <v>29.896432696994715</v>
      </c>
      <c r="H76" s="199">
        <f t="shared" si="36"/>
        <v>31.394017342186181</v>
      </c>
      <c r="I76" s="202">
        <f t="shared" si="37"/>
        <v>91.018956428320706</v>
      </c>
      <c r="J76" s="201">
        <f t="shared" si="37"/>
        <v>3.0238327483089029</v>
      </c>
      <c r="K76" s="199">
        <f t="shared" si="38"/>
        <v>2.7619628215451502</v>
      </c>
      <c r="L76" s="199">
        <f t="shared" si="38"/>
        <v>3.2857026750726557</v>
      </c>
      <c r="M76" s="203">
        <f t="shared" si="44"/>
        <v>8.9810435716792618</v>
      </c>
    </row>
    <row r="77" spans="1:13" ht="14.45" customHeight="1" x14ac:dyDescent="0.25">
      <c r="A77" s="155"/>
      <c r="B77" s="99">
        <v>60</v>
      </c>
      <c r="C77" s="199">
        <f t="shared" si="42"/>
        <v>29.292256910429337</v>
      </c>
      <c r="D77" s="199">
        <f t="shared" si="35"/>
        <v>28.57970231645983</v>
      </c>
      <c r="E77" s="200">
        <f t="shared" si="35"/>
        <v>30.004811504398845</v>
      </c>
      <c r="F77" s="201">
        <f t="shared" si="43"/>
        <v>26.213858648405957</v>
      </c>
      <c r="G77" s="199">
        <f t="shared" si="36"/>
        <v>25.60028013129871</v>
      </c>
      <c r="H77" s="199">
        <f t="shared" si="36"/>
        <v>26.827437165513203</v>
      </c>
      <c r="I77" s="202">
        <f t="shared" si="37"/>
        <v>89.490744016630089</v>
      </c>
      <c r="J77" s="201">
        <f t="shared" si="37"/>
        <v>3.0783982620233838</v>
      </c>
      <c r="K77" s="199">
        <f t="shared" si="38"/>
        <v>2.8162613102017904</v>
      </c>
      <c r="L77" s="199">
        <f t="shared" si="38"/>
        <v>3.3405352138449773</v>
      </c>
      <c r="M77" s="203">
        <f t="shared" si="44"/>
        <v>10.50925598336992</v>
      </c>
    </row>
    <row r="78" spans="1:13" ht="14.45" customHeight="1" x14ac:dyDescent="0.25">
      <c r="A78" s="155"/>
      <c r="B78" s="99">
        <v>65</v>
      </c>
      <c r="C78" s="199">
        <f t="shared" si="42"/>
        <v>24.543798391204678</v>
      </c>
      <c r="D78" s="199">
        <f t="shared" si="35"/>
        <v>23.868499318866057</v>
      </c>
      <c r="E78" s="200">
        <f t="shared" si="35"/>
        <v>25.219097463543299</v>
      </c>
      <c r="F78" s="201">
        <f t="shared" si="43"/>
        <v>21.449396263093298</v>
      </c>
      <c r="G78" s="199">
        <f t="shared" si="36"/>
        <v>20.8703872388873</v>
      </c>
      <c r="H78" s="199">
        <f t="shared" si="36"/>
        <v>22.028405287299297</v>
      </c>
      <c r="I78" s="202">
        <f t="shared" si="37"/>
        <v>87.392325838121849</v>
      </c>
      <c r="J78" s="201">
        <f t="shared" si="37"/>
        <v>3.0944021281113763</v>
      </c>
      <c r="K78" s="199">
        <f t="shared" si="38"/>
        <v>2.8320276419562167</v>
      </c>
      <c r="L78" s="199">
        <f t="shared" si="38"/>
        <v>3.3567766142665358</v>
      </c>
      <c r="M78" s="203">
        <f t="shared" si="44"/>
        <v>12.607674161878146</v>
      </c>
    </row>
    <row r="79" spans="1:13" ht="14.45" customHeight="1" x14ac:dyDescent="0.25">
      <c r="A79" s="155"/>
      <c r="B79" s="99">
        <v>70</v>
      </c>
      <c r="C79" s="199">
        <f t="shared" si="42"/>
        <v>20.124991422426799</v>
      </c>
      <c r="D79" s="199">
        <f t="shared" si="35"/>
        <v>19.510067824783828</v>
      </c>
      <c r="E79" s="200">
        <f t="shared" si="35"/>
        <v>20.73991502006977</v>
      </c>
      <c r="F79" s="201">
        <f t="shared" si="43"/>
        <v>17.01061005576048</v>
      </c>
      <c r="G79" s="199">
        <f t="shared" si="36"/>
        <v>16.485188860870473</v>
      </c>
      <c r="H79" s="199">
        <f t="shared" si="36"/>
        <v>17.536031250650488</v>
      </c>
      <c r="I79" s="202">
        <f t="shared" si="37"/>
        <v>84.52480648913108</v>
      </c>
      <c r="J79" s="201">
        <f t="shared" si="37"/>
        <v>3.1143813666663198</v>
      </c>
      <c r="K79" s="199">
        <f t="shared" si="38"/>
        <v>2.8515755268191332</v>
      </c>
      <c r="L79" s="199">
        <f t="shared" si="38"/>
        <v>3.3771872065135065</v>
      </c>
      <c r="M79" s="203">
        <f t="shared" si="44"/>
        <v>15.475193510868927</v>
      </c>
    </row>
    <row r="80" spans="1:13" ht="14.45" customHeight="1" x14ac:dyDescent="0.25">
      <c r="A80" s="155"/>
      <c r="B80" s="99">
        <v>75</v>
      </c>
      <c r="C80" s="199">
        <f t="shared" si="42"/>
        <v>16.226781962930861</v>
      </c>
      <c r="D80" s="199">
        <f t="shared" si="35"/>
        <v>15.720339708118486</v>
      </c>
      <c r="E80" s="200">
        <f t="shared" si="35"/>
        <v>16.733224217743238</v>
      </c>
      <c r="F80" s="201">
        <f t="shared" si="43"/>
        <v>13.034849962714421</v>
      </c>
      <c r="G80" s="199">
        <f t="shared" si="36"/>
        <v>12.595601033527743</v>
      </c>
      <c r="H80" s="199">
        <f t="shared" si="36"/>
        <v>13.4740988919011</v>
      </c>
      <c r="I80" s="202">
        <f t="shared" si="37"/>
        <v>80.329235904517475</v>
      </c>
      <c r="J80" s="201">
        <f t="shared" si="37"/>
        <v>3.1919320002164389</v>
      </c>
      <c r="K80" s="199">
        <f t="shared" si="38"/>
        <v>2.9273242136652877</v>
      </c>
      <c r="L80" s="199">
        <f t="shared" si="38"/>
        <v>3.45653978676759</v>
      </c>
      <c r="M80" s="203">
        <f t="shared" si="44"/>
        <v>19.670764095482529</v>
      </c>
    </row>
    <row r="81" spans="1:13" ht="14.45" customHeight="1" x14ac:dyDescent="0.25">
      <c r="A81" s="155"/>
      <c r="B81" s="99">
        <v>80</v>
      </c>
      <c r="C81" s="199">
        <f>AB41</f>
        <v>12.16880259074866</v>
      </c>
      <c r="D81" s="199">
        <f t="shared" si="35"/>
        <v>11.792557004173597</v>
      </c>
      <c r="E81" s="200">
        <f t="shared" si="35"/>
        <v>12.545048177323723</v>
      </c>
      <c r="F81" s="201">
        <f>AC41</f>
        <v>9.0288710154965877</v>
      </c>
      <c r="G81" s="199">
        <f t="shared" si="36"/>
        <v>8.682134950165759</v>
      </c>
      <c r="H81" s="199">
        <f t="shared" si="36"/>
        <v>9.3756070808274163</v>
      </c>
      <c r="I81" s="202">
        <f t="shared" si="37"/>
        <v>74.19687309547443</v>
      </c>
      <c r="J81" s="201">
        <f t="shared" si="37"/>
        <v>3.1399315752520724</v>
      </c>
      <c r="K81" s="199">
        <f t="shared" si="38"/>
        <v>2.8890869450220049</v>
      </c>
      <c r="L81" s="199">
        <f t="shared" si="38"/>
        <v>3.39077620548214</v>
      </c>
      <c r="M81" s="203">
        <f>AF41</f>
        <v>25.803126904525577</v>
      </c>
    </row>
    <row r="82" spans="1:13" ht="14.45" customHeight="1" thickBot="1" x14ac:dyDescent="0.3">
      <c r="A82" s="157"/>
      <c r="B82" s="215">
        <v>85</v>
      </c>
      <c r="C82" s="216">
        <f>AB42</f>
        <v>8.8625670053055998</v>
      </c>
      <c r="D82" s="216">
        <f t="shared" si="35"/>
        <v>8.0308749853582668</v>
      </c>
      <c r="E82" s="217">
        <f t="shared" si="35"/>
        <v>9.6942590252529328</v>
      </c>
      <c r="F82" s="218">
        <f>AC42</f>
        <v>5.8270700493599517</v>
      </c>
      <c r="G82" s="216">
        <f t="shared" si="36"/>
        <v>5.234639321225294</v>
      </c>
      <c r="H82" s="216">
        <f t="shared" si="36"/>
        <v>6.4195007774946093</v>
      </c>
      <c r="I82" s="219">
        <f t="shared" si="37"/>
        <v>65.749235474006127</v>
      </c>
      <c r="J82" s="218">
        <f t="shared" si="37"/>
        <v>3.0354969559456491</v>
      </c>
      <c r="K82" s="216">
        <f t="shared" si="38"/>
        <v>2.6706742795472476</v>
      </c>
      <c r="L82" s="216">
        <f t="shared" si="38"/>
        <v>3.4003196323440505</v>
      </c>
      <c r="M82" s="220">
        <f>AF42</f>
        <v>34.250764525993887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1AD53-B610-457E-BE62-DA585D559BDC}">
  <dimension ref="A1:AU84"/>
  <sheetViews>
    <sheetView view="pageBreakPreview" zoomScaleNormal="100" zoomScaleSheetLayoutView="100" workbookViewId="0">
      <selection sqref="A1:M82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100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1350</v>
      </c>
      <c r="D7" s="78">
        <v>0</v>
      </c>
      <c r="E7" s="78">
        <v>453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0</v>
      </c>
      <c r="R7" s="87">
        <f>IF(P7=0,Q7,Q7/P7)</f>
        <v>0</v>
      </c>
      <c r="S7" s="88">
        <f>IF(E7&lt;0.5,0,F7/E7)</f>
        <v>0</v>
      </c>
      <c r="T7" s="89">
        <f>5*R7/(1+5*(1-O7)*R7)</f>
        <v>0</v>
      </c>
      <c r="U7" s="90">
        <v>100000</v>
      </c>
      <c r="V7" s="90">
        <f>5*U7*((1-T7)+O7*T7)</f>
        <v>500000</v>
      </c>
      <c r="W7" s="91">
        <f>SUM(V7:V$24)</f>
        <v>7961056.3363518557</v>
      </c>
      <c r="X7" s="92">
        <f t="shared" ref="X7:X42" si="0">V7*(1-S7)</f>
        <v>500000</v>
      </c>
      <c r="Y7" s="90">
        <f>SUM(X7:X$24)</f>
        <v>7819774.1685701832</v>
      </c>
      <c r="Z7" s="90">
        <f t="shared" ref="Z7:Z42" si="1">V7*S7</f>
        <v>0</v>
      </c>
      <c r="AA7" s="91">
        <f>SUM(Z7:Z$24)</f>
        <v>141282.16778167122</v>
      </c>
      <c r="AB7" s="84">
        <f t="shared" ref="AB7:AB42" si="2">W7/U7</f>
        <v>79.610563363518551</v>
      </c>
      <c r="AC7" s="85">
        <f t="shared" ref="AC7:AC42" si="3">Y7/U7</f>
        <v>78.197741685701828</v>
      </c>
      <c r="AD7" s="93">
        <f>AC7/AB7*100</f>
        <v>98.22533390278187</v>
      </c>
      <c r="AE7" s="85">
        <f t="shared" ref="AE7:AE42" si="4">AA7/U7</f>
        <v>1.4128216778167122</v>
      </c>
      <c r="AF7" s="94">
        <f>AE7/AB7*100</f>
        <v>1.7746660972181187</v>
      </c>
      <c r="AH7" s="95">
        <f>IF(D7=0,0,T7*T7*(1-T7)/D7)</f>
        <v>0</v>
      </c>
      <c r="AI7" s="96">
        <f>IF(E7&lt;0.5,0,S7*(1-S7)/E7)</f>
        <v>0</v>
      </c>
      <c r="AJ7" s="96">
        <f>U7*U7*((1-O7)*5+AB8)^2*AH7</f>
        <v>0</v>
      </c>
      <c r="AK7" s="96">
        <f>SUM(AJ7:AJ$24)/U7/U7</f>
        <v>0.52938123750182864</v>
      </c>
      <c r="AL7" s="96">
        <f>U7*U7*((1-O7)*5*(1-S7)+AC8)^2*AH7+V7*V7*AI7</f>
        <v>0</v>
      </c>
      <c r="AM7" s="96">
        <f>SUM(AL7:AL$24)/U7/U7</f>
        <v>0.48595540551750938</v>
      </c>
      <c r="AN7" s="96">
        <f>U7*U7*((1-O7)*5*S7+AE8)^2*AH7+V7*V7*AI7</f>
        <v>0</v>
      </c>
      <c r="AO7" s="97">
        <f>SUM(AN7:AN$24)/U7/U7</f>
        <v>6.4637287011417308E-3</v>
      </c>
      <c r="AP7" s="84">
        <f t="shared" ref="AP7:AP42" si="5">AB7-1.96*SQRT(AK7)</f>
        <v>78.184495005413993</v>
      </c>
      <c r="AQ7" s="85">
        <f t="shared" ref="AQ7:AQ42" si="6">AB7+1.96*SQRT(AK7)</f>
        <v>81.03663172162311</v>
      </c>
      <c r="AR7" s="85">
        <f t="shared" ref="AR7:AR42" si="7">AC7-1.96*SQRT(AM7)</f>
        <v>76.831415851269909</v>
      </c>
      <c r="AS7" s="85">
        <f t="shared" ref="AS7:AS42" si="8">AC7+1.96*SQRT(AM7)</f>
        <v>79.564067520133747</v>
      </c>
      <c r="AT7" s="85">
        <f t="shared" ref="AT7:AT42" si="9">AE7-1.96*SQRT(AO7)</f>
        <v>1.2552429350297929</v>
      </c>
      <c r="AU7" s="98">
        <f t="shared" ref="AU7:AU42" si="10">AE7+1.96*SQRT(AO7)</f>
        <v>1.5704004206036315</v>
      </c>
    </row>
    <row r="8" spans="1:47" ht="14.45" customHeight="1" x14ac:dyDescent="0.25">
      <c r="A8" s="75"/>
      <c r="B8" s="99" t="s">
        <v>69</v>
      </c>
      <c r="C8" s="100">
        <v>1652</v>
      </c>
      <c r="D8" s="101">
        <v>1</v>
      </c>
      <c r="E8" s="101">
        <v>540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6.0532687651331722E-4</v>
      </c>
      <c r="R8" s="109">
        <f t="shared" ref="R8:R42" si="14">IF(P8=0,Q8,Q8/P8)</f>
        <v>5.7212188344292361E-4</v>
      </c>
      <c r="S8" s="110">
        <f t="shared" ref="S8:S42" si="15">IF(E8&lt;0.5,0,F8/E8)</f>
        <v>0</v>
      </c>
      <c r="T8" s="111">
        <f>5*R8/(1+5*(1-O8)*R8)</f>
        <v>2.8563424021169361E-3</v>
      </c>
      <c r="U8" s="112">
        <f>U7*(1-T7)</f>
        <v>100000</v>
      </c>
      <c r="V8" s="112">
        <f>5*U8*((1-T8)+O8*T8)</f>
        <v>499254.17726166942</v>
      </c>
      <c r="W8" s="113">
        <f>SUM(V8:V$24)</f>
        <v>7461056.3363518557</v>
      </c>
      <c r="X8" s="114">
        <f t="shared" si="0"/>
        <v>499254.17726166942</v>
      </c>
      <c r="Y8" s="112">
        <f>SUM(X8:X$24)</f>
        <v>7319774.1685701832</v>
      </c>
      <c r="Z8" s="112">
        <f t="shared" si="1"/>
        <v>0</v>
      </c>
      <c r="AA8" s="113">
        <f>SUM(Z8:Z$24)</f>
        <v>141282.16778167122</v>
      </c>
      <c r="AB8" s="106">
        <f t="shared" si="2"/>
        <v>74.610563363518551</v>
      </c>
      <c r="AC8" s="107">
        <f t="shared" si="3"/>
        <v>73.197741685701828</v>
      </c>
      <c r="AD8" s="115">
        <f t="shared" ref="AD8:AD42" si="16">AC8/AB8*100</f>
        <v>98.106405294203242</v>
      </c>
      <c r="AE8" s="107">
        <f t="shared" si="4"/>
        <v>1.4128216778167122</v>
      </c>
      <c r="AF8" s="116">
        <f t="shared" ref="AF8:AF42" si="17">AE8/AB8*100</f>
        <v>1.8935947057967437</v>
      </c>
      <c r="AH8" s="117">
        <f>IF(D8=0,0,T8*T8*(1-T8)/D8)</f>
        <v>8.1353879004595821E-6</v>
      </c>
      <c r="AI8" s="118">
        <f t="shared" ref="AI8:AI42" si="18">IF(E8&lt;0.5,0,S8*(1-S8)/E8)</f>
        <v>0</v>
      </c>
      <c r="AJ8" s="118">
        <f>U8*U8*((1-O8)*5+AB9)^2*AH8</f>
        <v>426773956.92379451</v>
      </c>
      <c r="AK8" s="118">
        <f>SUM(AJ8:AJ$24)/U8/U8</f>
        <v>0.52938123750182864</v>
      </c>
      <c r="AL8" s="118">
        <f>U8*U8*((1-O8)*5*(1-S8)+AC9)^2*AH8+V8*V8*AI8</f>
        <v>410239920.41326159</v>
      </c>
      <c r="AM8" s="118">
        <f>SUM(AL8:AL$24)/U8/U8</f>
        <v>0.48595540551750938</v>
      </c>
      <c r="AN8" s="118">
        <f>U8*U8*((1-O8)*5*S8+AE9)^2*AH8+V8*V8*AI8</f>
        <v>163319.29728233599</v>
      </c>
      <c r="AO8" s="119">
        <f>SUM(AN8:AN$24)/U8/U8</f>
        <v>6.4637287011417308E-3</v>
      </c>
      <c r="AP8" s="106">
        <f t="shared" si="5"/>
        <v>73.184495005413993</v>
      </c>
      <c r="AQ8" s="107">
        <f t="shared" si="6"/>
        <v>76.03663172162311</v>
      </c>
      <c r="AR8" s="107">
        <f t="shared" si="7"/>
        <v>71.831415851269909</v>
      </c>
      <c r="AS8" s="107">
        <f t="shared" si="8"/>
        <v>74.564067520133747</v>
      </c>
      <c r="AT8" s="107">
        <f t="shared" si="9"/>
        <v>1.2552429350297929</v>
      </c>
      <c r="AU8" s="120">
        <f t="shared" si="10"/>
        <v>1.5704004206036315</v>
      </c>
    </row>
    <row r="9" spans="1:47" ht="14.45" customHeight="1" x14ac:dyDescent="0.25">
      <c r="A9" s="75"/>
      <c r="B9" s="99" t="s">
        <v>70</v>
      </c>
      <c r="C9" s="100">
        <v>1979</v>
      </c>
      <c r="D9" s="101">
        <v>1</v>
      </c>
      <c r="E9" s="101">
        <v>659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5.0530570995452253E-4</v>
      </c>
      <c r="R9" s="109">
        <f t="shared" si="14"/>
        <v>5.0734894744324649E-4</v>
      </c>
      <c r="S9" s="110">
        <f t="shared" si="15"/>
        <v>0</v>
      </c>
      <c r="T9" s="111">
        <f t="shared" ref="T9:T22" si="19">5*R9/(1+5*(1-O9)*R9)</f>
        <v>2.5340876926541324E-3</v>
      </c>
      <c r="U9" s="112">
        <f t="shared" ref="U9:U23" si="20">U8*(1-T8)</f>
        <v>99714.365759788299</v>
      </c>
      <c r="V9" s="112">
        <f t="shared" ref="V9:V22" si="21">5*U9*((1-T9)+O9*T9)</f>
        <v>498049.61324169923</v>
      </c>
      <c r="W9" s="113">
        <f>SUM(V9:V$24)</f>
        <v>6961802.1590901846</v>
      </c>
      <c r="X9" s="114">
        <f t="shared" si="0"/>
        <v>498049.61324169923</v>
      </c>
      <c r="Y9" s="112">
        <f>SUM(X9:X$24)</f>
        <v>6820519.9913085131</v>
      </c>
      <c r="Z9" s="112">
        <f t="shared" si="1"/>
        <v>0</v>
      </c>
      <c r="AA9" s="113">
        <f>SUM(Z9:Z$24)</f>
        <v>141282.16778167122</v>
      </c>
      <c r="AB9" s="106">
        <f t="shared" si="2"/>
        <v>69.817444116940493</v>
      </c>
      <c r="AC9" s="107">
        <f t="shared" si="3"/>
        <v>68.400575376863273</v>
      </c>
      <c r="AD9" s="115">
        <f t="shared" si="16"/>
        <v>97.970609268216634</v>
      </c>
      <c r="AE9" s="107">
        <f t="shared" si="4"/>
        <v>1.4168687400772288</v>
      </c>
      <c r="AF9" s="116">
        <f t="shared" si="17"/>
        <v>2.0293907317833768</v>
      </c>
      <c r="AH9" s="117">
        <f>IF(D9=0,0,T9*T9*(1-T9)/D9)</f>
        <v>6.4053275354340467E-6</v>
      </c>
      <c r="AI9" s="118">
        <f t="shared" si="18"/>
        <v>0</v>
      </c>
      <c r="AJ9" s="118">
        <f t="shared" ref="AJ9:AJ23" si="22">U9*U9*((1-O9)*5+AB10)^2*AH9</f>
        <v>286356202.22778434</v>
      </c>
      <c r="AK9" s="118">
        <f>SUM(AJ9:AJ$24)/U9/U9</f>
        <v>0.4894961855819806</v>
      </c>
      <c r="AL9" s="118">
        <f t="shared" ref="AL9:AL23" si="23">U9*U9*((1-O9)*5*(1-S9)+AC10)^2*AH9+V9*V9*AI9</f>
        <v>274352404.12035257</v>
      </c>
      <c r="AM9" s="118">
        <f>SUM(AL9:AL$24)/U9/U9</f>
        <v>0.44748409819920659</v>
      </c>
      <c r="AN9" s="118">
        <f t="shared" ref="AN9:AN23" si="24">U9*U9*((1-O9)*5*S9+AE10)^2*AH9+V9*V9*AI9</f>
        <v>128504.9675527832</v>
      </c>
      <c r="AO9" s="119">
        <f>SUM(AN9:AN$24)/U9/U9</f>
        <v>6.4843871271024192E-3</v>
      </c>
      <c r="AP9" s="106">
        <f t="shared" si="5"/>
        <v>68.446149638525398</v>
      </c>
      <c r="AQ9" s="107">
        <f t="shared" si="6"/>
        <v>71.188738595355588</v>
      </c>
      <c r="AR9" s="107">
        <f t="shared" si="7"/>
        <v>67.089448033070127</v>
      </c>
      <c r="AS9" s="107">
        <f t="shared" si="8"/>
        <v>69.711702720656419</v>
      </c>
      <c r="AT9" s="107">
        <f t="shared" si="9"/>
        <v>1.2590383830875906</v>
      </c>
      <c r="AU9" s="120">
        <f t="shared" si="10"/>
        <v>1.5746990970668671</v>
      </c>
    </row>
    <row r="10" spans="1:47" ht="14.45" customHeight="1" x14ac:dyDescent="0.25">
      <c r="A10" s="75"/>
      <c r="B10" s="99" t="s">
        <v>71</v>
      </c>
      <c r="C10" s="100">
        <v>1907</v>
      </c>
      <c r="D10" s="101">
        <v>1</v>
      </c>
      <c r="E10" s="101">
        <v>633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5.243838489774515E-4</v>
      </c>
      <c r="R10" s="109">
        <f t="shared" si="14"/>
        <v>5.196424313769968E-4</v>
      </c>
      <c r="S10" s="110">
        <f t="shared" si="15"/>
        <v>0</v>
      </c>
      <c r="T10" s="111">
        <f t="shared" si="19"/>
        <v>2.5953717860149163E-3</v>
      </c>
      <c r="U10" s="112">
        <f t="shared" si="20"/>
        <v>99461.680812735605</v>
      </c>
      <c r="V10" s="112">
        <f t="shared" si="21"/>
        <v>496764.74549422698</v>
      </c>
      <c r="W10" s="113">
        <f>SUM(V10:V$24)</f>
        <v>6463752.545848486</v>
      </c>
      <c r="X10" s="114">
        <f t="shared" si="0"/>
        <v>496764.74549422698</v>
      </c>
      <c r="Y10" s="112">
        <f>SUM(X10:X$24)</f>
        <v>6322470.3780668145</v>
      </c>
      <c r="Z10" s="112">
        <f t="shared" si="1"/>
        <v>0</v>
      </c>
      <c r="AA10" s="113">
        <f>SUM(Z10:Z$24)</f>
        <v>141282.16778167122</v>
      </c>
      <c r="AB10" s="106">
        <f t="shared" si="2"/>
        <v>64.987364913109658</v>
      </c>
      <c r="AC10" s="107">
        <f t="shared" si="3"/>
        <v>63.566896581716037</v>
      </c>
      <c r="AD10" s="115">
        <f t="shared" si="16"/>
        <v>97.814239224358715</v>
      </c>
      <c r="AE10" s="107">
        <f t="shared" si="4"/>
        <v>1.4204683313936184</v>
      </c>
      <c r="AF10" s="116">
        <f t="shared" si="17"/>
        <v>2.1857607756412856</v>
      </c>
      <c r="AH10" s="117">
        <f t="shared" ref="AH10:AH22" si="25">IF(D10=0,0,T10*T10*(1-T10)/D10)</f>
        <v>6.7184724008421676E-6</v>
      </c>
      <c r="AI10" s="118">
        <f t="shared" si="18"/>
        <v>0</v>
      </c>
      <c r="AJ10" s="118">
        <f t="shared" si="22"/>
        <v>257590953.14709035</v>
      </c>
      <c r="AK10" s="118">
        <f>SUM(AJ10:AJ$24)/U10/U10</f>
        <v>0.46304007034885936</v>
      </c>
      <c r="AL10" s="118">
        <f t="shared" si="23"/>
        <v>245940297.05269951</v>
      </c>
      <c r="AM10" s="118">
        <f>SUM(AL10:AL$24)/U10/U10</f>
        <v>0.42202765491215183</v>
      </c>
      <c r="AN10" s="118">
        <f t="shared" si="24"/>
        <v>134803.90687689275</v>
      </c>
      <c r="AO10" s="119">
        <f>SUM(AN10:AN$24)/U10/U10</f>
        <v>6.5043865067967669E-3</v>
      </c>
      <c r="AP10" s="106">
        <f t="shared" si="5"/>
        <v>63.653642777786047</v>
      </c>
      <c r="AQ10" s="107">
        <f t="shared" si="6"/>
        <v>66.32108704843327</v>
      </c>
      <c r="AR10" s="107">
        <f t="shared" si="7"/>
        <v>62.293608931924943</v>
      </c>
      <c r="AS10" s="107">
        <f t="shared" si="8"/>
        <v>64.840184231507124</v>
      </c>
      <c r="AT10" s="107">
        <f t="shared" si="9"/>
        <v>1.2623947687573873</v>
      </c>
      <c r="AU10" s="120">
        <f t="shared" si="10"/>
        <v>1.5785418940298495</v>
      </c>
    </row>
    <row r="11" spans="1:47" ht="14.45" customHeight="1" x14ac:dyDescent="0.25">
      <c r="A11" s="75"/>
      <c r="B11" s="99" t="s">
        <v>72</v>
      </c>
      <c r="C11" s="100">
        <v>1300</v>
      </c>
      <c r="D11" s="101">
        <v>0</v>
      </c>
      <c r="E11" s="101">
        <v>420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99203.540772564607</v>
      </c>
      <c r="V11" s="112">
        <f t="shared" si="21"/>
        <v>496017.70386282302</v>
      </c>
      <c r="W11" s="113">
        <f>SUM(V11:V$24)</f>
        <v>5966987.8003542582</v>
      </c>
      <c r="X11" s="114">
        <f t="shared" si="0"/>
        <v>496017.70386282302</v>
      </c>
      <c r="Y11" s="112">
        <f>SUM(X11:X$24)</f>
        <v>5825705.6325725876</v>
      </c>
      <c r="Z11" s="112">
        <f t="shared" si="1"/>
        <v>0</v>
      </c>
      <c r="AA11" s="113">
        <f>SUM(Z11:Z$24)</f>
        <v>141282.16778167122</v>
      </c>
      <c r="AB11" s="106">
        <f t="shared" si="2"/>
        <v>60.148939784662083</v>
      </c>
      <c r="AC11" s="107">
        <f t="shared" si="3"/>
        <v>58.724775216730215</v>
      </c>
      <c r="AD11" s="115">
        <f t="shared" si="16"/>
        <v>97.632269873699371</v>
      </c>
      <c r="AE11" s="107">
        <f t="shared" si="4"/>
        <v>1.4241645679318709</v>
      </c>
      <c r="AF11" s="116">
        <f t="shared" si="17"/>
        <v>2.3677301263006321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0.43927861081176833</v>
      </c>
      <c r="AL11" s="118">
        <f t="shared" si="23"/>
        <v>0</v>
      </c>
      <c r="AM11" s="118">
        <f>SUM(AL11:AL$24)/U11/U11</f>
        <v>0.39923632704223116</v>
      </c>
      <c r="AN11" s="118">
        <f t="shared" si="24"/>
        <v>0</v>
      </c>
      <c r="AO11" s="119">
        <f>SUM(AN11:AN$24)/U11/U11</f>
        <v>6.5245832901223016E-3</v>
      </c>
      <c r="AP11" s="106">
        <f t="shared" si="5"/>
        <v>58.849889088463321</v>
      </c>
      <c r="AQ11" s="107">
        <f t="shared" si="6"/>
        <v>61.447990480860845</v>
      </c>
      <c r="AR11" s="107">
        <f t="shared" si="7"/>
        <v>57.486346262786782</v>
      </c>
      <c r="AS11" s="107">
        <f t="shared" si="8"/>
        <v>59.963204170673649</v>
      </c>
      <c r="AT11" s="107">
        <f t="shared" si="9"/>
        <v>1.2658457782468375</v>
      </c>
      <c r="AU11" s="120">
        <f t="shared" si="10"/>
        <v>1.5824833576169042</v>
      </c>
    </row>
    <row r="12" spans="1:47" ht="14.45" customHeight="1" x14ac:dyDescent="0.25">
      <c r="A12" s="75"/>
      <c r="B12" s="99" t="s">
        <v>73</v>
      </c>
      <c r="C12" s="100">
        <v>1266</v>
      </c>
      <c r="D12" s="101">
        <v>3</v>
      </c>
      <c r="E12" s="101">
        <v>416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2.3696682464454978E-3</v>
      </c>
      <c r="R12" s="109">
        <f t="shared" si="14"/>
        <v>2.3750775183503442E-3</v>
      </c>
      <c r="S12" s="110">
        <f t="shared" si="15"/>
        <v>0</v>
      </c>
      <c r="T12" s="111">
        <f t="shared" si="19"/>
        <v>1.1805960375779802E-2</v>
      </c>
      <c r="U12" s="112">
        <f t="shared" si="20"/>
        <v>99203.540772564607</v>
      </c>
      <c r="V12" s="112">
        <f t="shared" si="21"/>
        <v>493117.82981779403</v>
      </c>
      <c r="W12" s="113">
        <f>SUM(V12:V$24)</f>
        <v>5470970.0964914346</v>
      </c>
      <c r="X12" s="114">
        <f t="shared" si="0"/>
        <v>493117.82981779403</v>
      </c>
      <c r="Y12" s="112">
        <f>SUM(X12:X$24)</f>
        <v>5329687.928709764</v>
      </c>
      <c r="Z12" s="112">
        <f t="shared" si="1"/>
        <v>0</v>
      </c>
      <c r="AA12" s="113">
        <f>SUM(Z12:Z$24)</f>
        <v>141282.16778167122</v>
      </c>
      <c r="AB12" s="106">
        <f t="shared" si="2"/>
        <v>55.148939784662076</v>
      </c>
      <c r="AC12" s="107">
        <f t="shared" si="3"/>
        <v>53.724775216730208</v>
      </c>
      <c r="AD12" s="115">
        <f t="shared" si="16"/>
        <v>97.417602997459696</v>
      </c>
      <c r="AE12" s="107">
        <f t="shared" si="4"/>
        <v>1.4241645679318709</v>
      </c>
      <c r="AF12" s="116">
        <f t="shared" si="17"/>
        <v>2.5823970025403042</v>
      </c>
      <c r="AH12" s="117">
        <f t="shared" si="25"/>
        <v>4.591172578949235E-5</v>
      </c>
      <c r="AI12" s="118">
        <f t="shared" si="18"/>
        <v>0</v>
      </c>
      <c r="AJ12" s="118">
        <f t="shared" si="22"/>
        <v>1281376420.8615844</v>
      </c>
      <c r="AK12" s="118">
        <f>SUM(AJ12:AJ$24)/U12/U12</f>
        <v>0.43927861081176833</v>
      </c>
      <c r="AL12" s="118">
        <f t="shared" si="23"/>
        <v>1212960273.9861467</v>
      </c>
      <c r="AM12" s="118">
        <f>SUM(AL12:AL$24)/U12/U12</f>
        <v>0.39923632704223116</v>
      </c>
      <c r="AN12" s="118">
        <f t="shared" si="24"/>
        <v>938455.87533989153</v>
      </c>
      <c r="AO12" s="119">
        <f>SUM(AN12:AN$24)/U12/U12</f>
        <v>6.5245832901223016E-3</v>
      </c>
      <c r="AP12" s="106">
        <f t="shared" si="5"/>
        <v>53.849889088463314</v>
      </c>
      <c r="AQ12" s="107">
        <f t="shared" si="6"/>
        <v>56.447990480860838</v>
      </c>
      <c r="AR12" s="107">
        <f t="shared" si="7"/>
        <v>52.486346262786775</v>
      </c>
      <c r="AS12" s="107">
        <f t="shared" si="8"/>
        <v>54.963204170673642</v>
      </c>
      <c r="AT12" s="107">
        <f t="shared" si="9"/>
        <v>1.2658457782468375</v>
      </c>
      <c r="AU12" s="120">
        <f t="shared" si="10"/>
        <v>1.5824833576169042</v>
      </c>
    </row>
    <row r="13" spans="1:47" ht="14.45" customHeight="1" x14ac:dyDescent="0.25">
      <c r="A13" s="75"/>
      <c r="B13" s="99" t="s">
        <v>74</v>
      </c>
      <c r="C13" s="100">
        <v>1519</v>
      </c>
      <c r="D13" s="101">
        <v>4</v>
      </c>
      <c r="E13" s="101">
        <v>508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2.6333113890717576E-3</v>
      </c>
      <c r="R13" s="109">
        <f t="shared" si="14"/>
        <v>2.6111758087915783E-3</v>
      </c>
      <c r="S13" s="110">
        <f t="shared" si="15"/>
        <v>0</v>
      </c>
      <c r="T13" s="111">
        <f t="shared" si="19"/>
        <v>1.2975278562172458E-2</v>
      </c>
      <c r="U13" s="112">
        <f t="shared" si="20"/>
        <v>98032.347701066654</v>
      </c>
      <c r="V13" s="112">
        <f t="shared" si="21"/>
        <v>487135.72454309464</v>
      </c>
      <c r="W13" s="113">
        <f>SUM(V13:V$24)</f>
        <v>4977852.2666736422</v>
      </c>
      <c r="X13" s="114">
        <f t="shared" si="0"/>
        <v>487135.72454309464</v>
      </c>
      <c r="Y13" s="112">
        <f>SUM(X13:X$24)</f>
        <v>4836570.0988919716</v>
      </c>
      <c r="Z13" s="112">
        <f t="shared" si="1"/>
        <v>0</v>
      </c>
      <c r="AA13" s="113">
        <f>SUM(Z13:Z$24)</f>
        <v>141282.16778167122</v>
      </c>
      <c r="AB13" s="106">
        <f t="shared" si="2"/>
        <v>50.777650269610753</v>
      </c>
      <c r="AC13" s="107">
        <f t="shared" si="3"/>
        <v>49.336471198672996</v>
      </c>
      <c r="AD13" s="115">
        <f t="shared" si="16"/>
        <v>97.161784636969955</v>
      </c>
      <c r="AE13" s="107">
        <f t="shared" si="4"/>
        <v>1.4411790709377654</v>
      </c>
      <c r="AF13" s="116">
        <f t="shared" si="17"/>
        <v>2.8382153630300571</v>
      </c>
      <c r="AH13" s="117">
        <f t="shared" si="25"/>
        <v>4.1543340928807292E-5</v>
      </c>
      <c r="AI13" s="118">
        <f t="shared" si="18"/>
        <v>0</v>
      </c>
      <c r="AJ13" s="118">
        <f t="shared" si="22"/>
        <v>950376648.52346957</v>
      </c>
      <c r="AK13" s="118">
        <f>SUM(AJ13:AJ$24)/U13/U13</f>
        <v>0.31650435503713292</v>
      </c>
      <c r="AL13" s="118">
        <f t="shared" si="23"/>
        <v>894344117.20151818</v>
      </c>
      <c r="AM13" s="118">
        <f>SUM(AL13:AL$24)/U13/U13</f>
        <v>0.28261859847332826</v>
      </c>
      <c r="AN13" s="118">
        <f t="shared" si="24"/>
        <v>851177.35095102561</v>
      </c>
      <c r="AO13" s="119">
        <f>SUM(AN13:AN$24)/U13/U13</f>
        <v>6.5837623946307204E-3</v>
      </c>
      <c r="AP13" s="106">
        <f t="shared" si="5"/>
        <v>49.674979362081835</v>
      </c>
      <c r="AQ13" s="107">
        <f t="shared" si="6"/>
        <v>51.88032117713967</v>
      </c>
      <c r="AR13" s="107">
        <f t="shared" si="7"/>
        <v>48.294498258575636</v>
      </c>
      <c r="AS13" s="107">
        <f t="shared" si="8"/>
        <v>50.378444138770355</v>
      </c>
      <c r="AT13" s="107">
        <f t="shared" si="9"/>
        <v>1.2821439125129273</v>
      </c>
      <c r="AU13" s="120">
        <f t="shared" si="10"/>
        <v>1.6002142293626036</v>
      </c>
    </row>
    <row r="14" spans="1:47" ht="14.45" customHeight="1" x14ac:dyDescent="0.25">
      <c r="A14" s="75"/>
      <c r="B14" s="99" t="s">
        <v>75</v>
      </c>
      <c r="C14" s="100">
        <v>2024</v>
      </c>
      <c r="D14" s="101">
        <v>2</v>
      </c>
      <c r="E14" s="101">
        <v>662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9.8814229249011851E-4</v>
      </c>
      <c r="R14" s="109">
        <f t="shared" si="14"/>
        <v>9.7988844409321136E-4</v>
      </c>
      <c r="S14" s="110">
        <f t="shared" si="15"/>
        <v>0</v>
      </c>
      <c r="T14" s="111">
        <f t="shared" si="19"/>
        <v>4.8880665406628157E-3</v>
      </c>
      <c r="U14" s="112">
        <f t="shared" si="20"/>
        <v>96760.35068154156</v>
      </c>
      <c r="V14" s="112">
        <f t="shared" si="21"/>
        <v>482678.44720521336</v>
      </c>
      <c r="W14" s="113">
        <f>SUM(V14:V$24)</f>
        <v>4490716.5421305466</v>
      </c>
      <c r="X14" s="114">
        <f t="shared" si="0"/>
        <v>482678.44720521336</v>
      </c>
      <c r="Y14" s="112">
        <f>SUM(X14:X$24)</f>
        <v>4349434.3743488761</v>
      </c>
      <c r="Z14" s="112">
        <f t="shared" si="1"/>
        <v>0</v>
      </c>
      <c r="AA14" s="113">
        <f>SUM(Z14:Z$24)</f>
        <v>141282.16778167122</v>
      </c>
      <c r="AB14" s="106">
        <f t="shared" si="2"/>
        <v>46.410709660514037</v>
      </c>
      <c r="AC14" s="107">
        <f t="shared" si="3"/>
        <v>44.950585066229962</v>
      </c>
      <c r="AD14" s="115">
        <f t="shared" si="16"/>
        <v>96.853905908863226</v>
      </c>
      <c r="AE14" s="107">
        <f t="shared" si="4"/>
        <v>1.4601245942840804</v>
      </c>
      <c r="AF14" s="116">
        <f t="shared" si="17"/>
        <v>3.1460940911367836</v>
      </c>
      <c r="AH14" s="117">
        <f t="shared" si="25"/>
        <v>1.1888201490666639E-5</v>
      </c>
      <c r="AI14" s="118">
        <f t="shared" si="18"/>
        <v>0</v>
      </c>
      <c r="AJ14" s="118">
        <f t="shared" si="22"/>
        <v>215492391.94046053</v>
      </c>
      <c r="AK14" s="118">
        <f>SUM(AJ14:AJ$24)/U14/U14</f>
        <v>0.22337234397694083</v>
      </c>
      <c r="AL14" s="118">
        <f t="shared" si="23"/>
        <v>201359950.6084258</v>
      </c>
      <c r="AM14" s="118">
        <f>SUM(AL14:AL$24)/U14/U14</f>
        <v>0.19457455858684242</v>
      </c>
      <c r="AN14" s="118">
        <f t="shared" si="24"/>
        <v>239633.20063485421</v>
      </c>
      <c r="AO14" s="119">
        <f>SUM(AN14:AN$24)/U14/U14</f>
        <v>6.6670856244829607E-3</v>
      </c>
      <c r="AP14" s="106">
        <f t="shared" si="5"/>
        <v>45.484368904300744</v>
      </c>
      <c r="AQ14" s="107">
        <f t="shared" si="6"/>
        <v>47.33705041672733</v>
      </c>
      <c r="AR14" s="107">
        <f t="shared" si="7"/>
        <v>44.08601718325766</v>
      </c>
      <c r="AS14" s="107">
        <f t="shared" si="8"/>
        <v>45.815152949202265</v>
      </c>
      <c r="AT14" s="107">
        <f t="shared" si="9"/>
        <v>1.3000862359601655</v>
      </c>
      <c r="AU14" s="120">
        <f t="shared" si="10"/>
        <v>1.6201629526079953</v>
      </c>
    </row>
    <row r="15" spans="1:47" ht="14.45" customHeight="1" x14ac:dyDescent="0.25">
      <c r="A15" s="75"/>
      <c r="B15" s="99" t="s">
        <v>76</v>
      </c>
      <c r="C15" s="100">
        <v>2292</v>
      </c>
      <c r="D15" s="101">
        <v>3</v>
      </c>
      <c r="E15" s="101">
        <v>757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1.3089005235602095E-3</v>
      </c>
      <c r="R15" s="109">
        <f t="shared" si="14"/>
        <v>1.284850078366327E-3</v>
      </c>
      <c r="S15" s="110">
        <f t="shared" si="15"/>
        <v>0</v>
      </c>
      <c r="T15" s="111">
        <f t="shared" si="19"/>
        <v>6.4050223126868207E-3</v>
      </c>
      <c r="U15" s="112">
        <f t="shared" si="20"/>
        <v>96287.37964891232</v>
      </c>
      <c r="V15" s="112">
        <f t="shared" si="21"/>
        <v>479995.93529665872</v>
      </c>
      <c r="W15" s="113">
        <f>SUM(V15:V$24)</f>
        <v>4008038.0949253333</v>
      </c>
      <c r="X15" s="114">
        <f t="shared" si="0"/>
        <v>479995.93529665872</v>
      </c>
      <c r="Y15" s="112">
        <f>SUM(X15:X$24)</f>
        <v>3866755.9271436622</v>
      </c>
      <c r="Z15" s="112">
        <f t="shared" si="1"/>
        <v>0</v>
      </c>
      <c r="AA15" s="113">
        <f>SUM(Z15:Z$24)</f>
        <v>141282.16778167122</v>
      </c>
      <c r="AB15" s="106">
        <f t="shared" si="2"/>
        <v>41.625788442261431</v>
      </c>
      <c r="AC15" s="107">
        <f t="shared" si="3"/>
        <v>40.158491603394069</v>
      </c>
      <c r="AD15" s="115">
        <f t="shared" si="16"/>
        <v>96.475029317696581</v>
      </c>
      <c r="AE15" s="107">
        <f t="shared" si="4"/>
        <v>1.4672968388673684</v>
      </c>
      <c r="AF15" s="116">
        <f t="shared" si="17"/>
        <v>3.5249706823034384</v>
      </c>
      <c r="AH15" s="117">
        <f t="shared" si="25"/>
        <v>1.3587183066604265E-5</v>
      </c>
      <c r="AI15" s="118">
        <f t="shared" si="18"/>
        <v>0</v>
      </c>
      <c r="AJ15" s="118">
        <f t="shared" si="22"/>
        <v>193703712.24157575</v>
      </c>
      <c r="AK15" s="118">
        <f>SUM(AJ15:AJ$24)/U15/U15</f>
        <v>0.20232912319094687</v>
      </c>
      <c r="AL15" s="118">
        <f t="shared" si="23"/>
        <v>179388887.63669398</v>
      </c>
      <c r="AM15" s="118">
        <f>SUM(AL15:AL$24)/U15/U15</f>
        <v>0.17477205716749064</v>
      </c>
      <c r="AN15" s="118">
        <f t="shared" si="24"/>
        <v>274716.88382678945</v>
      </c>
      <c r="AO15" s="119">
        <f>SUM(AN15:AN$24)/U15/U15</f>
        <v>6.7068980810255164E-3</v>
      </c>
      <c r="AP15" s="106">
        <f t="shared" si="5"/>
        <v>40.744160652516605</v>
      </c>
      <c r="AQ15" s="107">
        <f t="shared" si="6"/>
        <v>42.507416232006257</v>
      </c>
      <c r="AR15" s="107">
        <f t="shared" si="7"/>
        <v>39.339098941226148</v>
      </c>
      <c r="AS15" s="107">
        <f t="shared" si="8"/>
        <v>40.97788426556199</v>
      </c>
      <c r="AT15" s="107">
        <f t="shared" si="9"/>
        <v>1.3067813577819989</v>
      </c>
      <c r="AU15" s="120">
        <f t="shared" si="10"/>
        <v>1.6278123199527379</v>
      </c>
    </row>
    <row r="16" spans="1:47" ht="14.45" customHeight="1" x14ac:dyDescent="0.25">
      <c r="A16" s="75"/>
      <c r="B16" s="99" t="s">
        <v>77</v>
      </c>
      <c r="C16" s="100">
        <v>2558</v>
      </c>
      <c r="D16" s="101">
        <v>4</v>
      </c>
      <c r="E16" s="101">
        <v>875</v>
      </c>
      <c r="F16" s="102">
        <v>1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1.563721657544957E-3</v>
      </c>
      <c r="R16" s="109">
        <f t="shared" si="14"/>
        <v>1.5501234470877462E-3</v>
      </c>
      <c r="S16" s="110">
        <f t="shared" si="15"/>
        <v>1.1428571428571429E-3</v>
      </c>
      <c r="T16" s="111">
        <f t="shared" si="19"/>
        <v>7.7232664192509719E-3</v>
      </c>
      <c r="U16" s="112">
        <f t="shared" si="20"/>
        <v>95670.656833830886</v>
      </c>
      <c r="V16" s="112">
        <f t="shared" si="21"/>
        <v>476665.24406206474</v>
      </c>
      <c r="W16" s="113">
        <f>SUM(V16:V$24)</f>
        <v>3528042.1596286749</v>
      </c>
      <c r="X16" s="114">
        <f t="shared" si="0"/>
        <v>476120.4837831367</v>
      </c>
      <c r="Y16" s="112">
        <f>SUM(X16:X$24)</f>
        <v>3386759.9918470033</v>
      </c>
      <c r="Z16" s="112">
        <f t="shared" si="1"/>
        <v>544.76027892807406</v>
      </c>
      <c r="AA16" s="113">
        <f>SUM(Z16:Z$24)</f>
        <v>141282.16778167122</v>
      </c>
      <c r="AB16" s="106">
        <f t="shared" si="2"/>
        <v>36.876951370329621</v>
      </c>
      <c r="AC16" s="107">
        <f t="shared" si="3"/>
        <v>35.400195879593703</v>
      </c>
      <c r="AD16" s="115">
        <f t="shared" si="16"/>
        <v>95.995451261938953</v>
      </c>
      <c r="AE16" s="107">
        <f t="shared" si="4"/>
        <v>1.4767554907359146</v>
      </c>
      <c r="AF16" s="116">
        <f t="shared" si="17"/>
        <v>4.0045487380610307</v>
      </c>
      <c r="AH16" s="117">
        <f t="shared" si="25"/>
        <v>1.4797040066876531E-5</v>
      </c>
      <c r="AI16" s="118">
        <f t="shared" si="18"/>
        <v>1.3046297376093296E-6</v>
      </c>
      <c r="AJ16" s="118">
        <f t="shared" si="22"/>
        <v>160524362.38298395</v>
      </c>
      <c r="AK16" s="118">
        <f>SUM(AJ16:AJ$24)/U16/U16</f>
        <v>0.18378292793489287</v>
      </c>
      <c r="AL16" s="118">
        <f t="shared" si="23"/>
        <v>147270169.90611175</v>
      </c>
      <c r="AM16" s="118">
        <f>SUM(AL16:AL$24)/U16/U16</f>
        <v>0.15743340430551492</v>
      </c>
      <c r="AN16" s="118">
        <f t="shared" si="24"/>
        <v>595139.37410294195</v>
      </c>
      <c r="AO16" s="119">
        <f>SUM(AN16:AN$24)/U16/U16</f>
        <v>6.7636320146761885E-3</v>
      </c>
      <c r="AP16" s="106">
        <f t="shared" si="5"/>
        <v>36.036701112397687</v>
      </c>
      <c r="AQ16" s="107">
        <f t="shared" si="6"/>
        <v>37.717201628261556</v>
      </c>
      <c r="AR16" s="107">
        <f t="shared" si="7"/>
        <v>34.622509460797495</v>
      </c>
      <c r="AS16" s="107">
        <f t="shared" si="8"/>
        <v>36.17788229838991</v>
      </c>
      <c r="AT16" s="107">
        <f t="shared" si="9"/>
        <v>1.3155625357174645</v>
      </c>
      <c r="AU16" s="120">
        <f t="shared" si="10"/>
        <v>1.6379484457543647</v>
      </c>
    </row>
    <row r="17" spans="1:47" ht="14.45" customHeight="1" x14ac:dyDescent="0.25">
      <c r="A17" s="75"/>
      <c r="B17" s="99" t="s">
        <v>78</v>
      </c>
      <c r="C17" s="100">
        <v>2412</v>
      </c>
      <c r="D17" s="101">
        <v>11</v>
      </c>
      <c r="E17" s="101">
        <v>806</v>
      </c>
      <c r="F17" s="102">
        <v>1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4.5605306799336651E-3</v>
      </c>
      <c r="R17" s="109">
        <f t="shared" si="14"/>
        <v>4.6774916415299973E-3</v>
      </c>
      <c r="S17" s="110">
        <f t="shared" si="15"/>
        <v>1.2406947890818859E-3</v>
      </c>
      <c r="T17" s="111">
        <f t="shared" si="19"/>
        <v>2.3139184478229161E-2</v>
      </c>
      <c r="U17" s="112">
        <f t="shared" si="20"/>
        <v>94931.766862598481</v>
      </c>
      <c r="V17" s="112">
        <f t="shared" si="21"/>
        <v>469620.0088899337</v>
      </c>
      <c r="W17" s="113">
        <f>SUM(V17:V$24)</f>
        <v>3051376.9155666102</v>
      </c>
      <c r="X17" s="114">
        <f t="shared" si="0"/>
        <v>469037.35379205539</v>
      </c>
      <c r="Y17" s="112">
        <f>SUM(X17:X$24)</f>
        <v>2910639.5080638668</v>
      </c>
      <c r="Z17" s="112">
        <f t="shared" si="1"/>
        <v>582.65509787832968</v>
      </c>
      <c r="AA17" s="113">
        <f>SUM(Z17:Z$24)</f>
        <v>140737.40750274312</v>
      </c>
      <c r="AB17" s="106">
        <f t="shared" si="2"/>
        <v>32.142843395963396</v>
      </c>
      <c r="AC17" s="107">
        <f t="shared" si="3"/>
        <v>30.660332197088916</v>
      </c>
      <c r="AD17" s="115">
        <f t="shared" si="16"/>
        <v>95.387740964258754</v>
      </c>
      <c r="AE17" s="107">
        <f t="shared" si="4"/>
        <v>1.4825111988744759</v>
      </c>
      <c r="AF17" s="116">
        <f t="shared" si="17"/>
        <v>4.612259035741233</v>
      </c>
      <c r="AH17" s="117">
        <f t="shared" si="25"/>
        <v>4.7548421196748723E-5</v>
      </c>
      <c r="AI17" s="118">
        <f t="shared" si="18"/>
        <v>1.5374137289357706E-6</v>
      </c>
      <c r="AJ17" s="118">
        <f t="shared" si="22"/>
        <v>389110212.64535391</v>
      </c>
      <c r="AK17" s="118">
        <f>SUM(AJ17:AJ$24)/U17/U17</f>
        <v>0.16884275547428146</v>
      </c>
      <c r="AL17" s="118">
        <f t="shared" si="23"/>
        <v>351327268.21358657</v>
      </c>
      <c r="AM17" s="118">
        <f>SUM(AL17:AL$24)/U17/U17</f>
        <v>0.14355217937566411</v>
      </c>
      <c r="AN17" s="118">
        <f t="shared" si="24"/>
        <v>1321538.4211890735</v>
      </c>
      <c r="AO17" s="119">
        <f>SUM(AN17:AN$24)/U17/U17</f>
        <v>6.8032913422503396E-3</v>
      </c>
      <c r="AP17" s="106">
        <f t="shared" si="5"/>
        <v>31.337469986028601</v>
      </c>
      <c r="AQ17" s="107">
        <f t="shared" si="6"/>
        <v>32.948216805898191</v>
      </c>
      <c r="AR17" s="107">
        <f t="shared" si="7"/>
        <v>29.917721900708944</v>
      </c>
      <c r="AS17" s="107">
        <f t="shared" si="8"/>
        <v>31.402942493468888</v>
      </c>
      <c r="AT17" s="107">
        <f t="shared" si="9"/>
        <v>1.3208463479625077</v>
      </c>
      <c r="AU17" s="120">
        <f t="shared" si="10"/>
        <v>1.6441760497864442</v>
      </c>
    </row>
    <row r="18" spans="1:47" ht="14.45" customHeight="1" x14ac:dyDescent="0.25">
      <c r="A18" s="75"/>
      <c r="B18" s="99" t="s">
        <v>79</v>
      </c>
      <c r="C18" s="100">
        <v>2492</v>
      </c>
      <c r="D18" s="101">
        <v>10</v>
      </c>
      <c r="E18" s="101">
        <v>829</v>
      </c>
      <c r="F18" s="102">
        <v>2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4.0128410914927765E-3</v>
      </c>
      <c r="R18" s="109">
        <f t="shared" si="14"/>
        <v>3.9833672166232218E-3</v>
      </c>
      <c r="S18" s="110">
        <f t="shared" si="15"/>
        <v>2.4125452352231603E-3</v>
      </c>
      <c r="T18" s="111">
        <f t="shared" si="19"/>
        <v>1.9734051782277249E-2</v>
      </c>
      <c r="U18" s="112">
        <f t="shared" si="20"/>
        <v>92735.123196320579</v>
      </c>
      <c r="V18" s="112">
        <f t="shared" si="21"/>
        <v>459420.29034004326</v>
      </c>
      <c r="W18" s="113">
        <f>SUM(V18:V$24)</f>
        <v>2581756.9066766761</v>
      </c>
      <c r="X18" s="114">
        <f t="shared" si="0"/>
        <v>458311.91810761852</v>
      </c>
      <c r="Y18" s="112">
        <f>SUM(X18:X$24)</f>
        <v>2441602.1542718112</v>
      </c>
      <c r="Z18" s="112">
        <f t="shared" si="1"/>
        <v>1108.3722324247121</v>
      </c>
      <c r="AA18" s="113">
        <f>SUM(Z18:Z$24)</f>
        <v>140154.75240486482</v>
      </c>
      <c r="AB18" s="106">
        <f t="shared" si="2"/>
        <v>27.840119446556272</v>
      </c>
      <c r="AC18" s="107">
        <f t="shared" si="3"/>
        <v>26.328774579863673</v>
      </c>
      <c r="AD18" s="115">
        <f t="shared" si="16"/>
        <v>94.571342017429643</v>
      </c>
      <c r="AE18" s="107">
        <f t="shared" si="4"/>
        <v>1.5113448666925984</v>
      </c>
      <c r="AF18" s="116">
        <f t="shared" si="17"/>
        <v>5.4286579825703534</v>
      </c>
      <c r="AH18" s="117">
        <f t="shared" si="25"/>
        <v>3.8174771270970298E-5</v>
      </c>
      <c r="AI18" s="118">
        <f t="shared" si="18"/>
        <v>2.9031662976009195E-6</v>
      </c>
      <c r="AJ18" s="118">
        <f t="shared" si="22"/>
        <v>216363612.48415008</v>
      </c>
      <c r="AK18" s="118">
        <f>SUM(AJ18:AJ$24)/U18/U18</f>
        <v>0.13168993572852256</v>
      </c>
      <c r="AL18" s="118">
        <f t="shared" si="23"/>
        <v>191872979.47584099</v>
      </c>
      <c r="AM18" s="118">
        <f>SUM(AL18:AL$24)/U18/U18</f>
        <v>0.1095805052628991</v>
      </c>
      <c r="AN18" s="118">
        <f t="shared" si="24"/>
        <v>1386489.6099415165</v>
      </c>
      <c r="AO18" s="119">
        <f>SUM(AN18:AN$24)/U18/U18</f>
        <v>6.9757408647389205E-3</v>
      </c>
      <c r="AP18" s="106">
        <f t="shared" si="5"/>
        <v>27.128852930337008</v>
      </c>
      <c r="AQ18" s="107">
        <f t="shared" si="6"/>
        <v>28.551385962775537</v>
      </c>
      <c r="AR18" s="107">
        <f t="shared" si="7"/>
        <v>25.679956832712787</v>
      </c>
      <c r="AS18" s="107">
        <f t="shared" si="8"/>
        <v>26.977592327014559</v>
      </c>
      <c r="AT18" s="107">
        <f t="shared" si="9"/>
        <v>1.3476439011915329</v>
      </c>
      <c r="AU18" s="120">
        <f t="shared" si="10"/>
        <v>1.6750458321936639</v>
      </c>
    </row>
    <row r="19" spans="1:47" ht="14.45" customHeight="1" x14ac:dyDescent="0.25">
      <c r="A19" s="75"/>
      <c r="B19" s="99" t="s">
        <v>80</v>
      </c>
      <c r="C19" s="100">
        <v>2961</v>
      </c>
      <c r="D19" s="101">
        <v>25</v>
      </c>
      <c r="E19" s="101">
        <v>960</v>
      </c>
      <c r="F19" s="102">
        <v>6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8.443093549476529E-3</v>
      </c>
      <c r="R19" s="109">
        <f t="shared" si="14"/>
        <v>8.4406056276578167E-3</v>
      </c>
      <c r="S19" s="110">
        <f t="shared" si="15"/>
        <v>6.2500000000000003E-3</v>
      </c>
      <c r="T19" s="111">
        <f t="shared" si="19"/>
        <v>4.139304207789516E-2</v>
      </c>
      <c r="U19" s="112">
        <f t="shared" si="20"/>
        <v>90905.083473128529</v>
      </c>
      <c r="V19" s="112">
        <f t="shared" si="21"/>
        <v>445801.89044348587</v>
      </c>
      <c r="W19" s="113">
        <f>SUM(V19:V$24)</f>
        <v>2122336.616336633</v>
      </c>
      <c r="X19" s="114">
        <f t="shared" si="0"/>
        <v>443015.62862821412</v>
      </c>
      <c r="Y19" s="112">
        <f>SUM(X19:X$24)</f>
        <v>1983290.2361641931</v>
      </c>
      <c r="Z19" s="112">
        <f t="shared" si="1"/>
        <v>2786.2618152717869</v>
      </c>
      <c r="AA19" s="113">
        <f>SUM(Z19:Z$24)</f>
        <v>139046.38017244008</v>
      </c>
      <c r="AB19" s="106">
        <f t="shared" si="2"/>
        <v>23.346731945568195</v>
      </c>
      <c r="AC19" s="107">
        <f t="shared" si="3"/>
        <v>21.817154337143887</v>
      </c>
      <c r="AD19" s="115">
        <f t="shared" si="16"/>
        <v>93.448429476166311</v>
      </c>
      <c r="AE19" s="107">
        <f t="shared" si="4"/>
        <v>1.5295776084243087</v>
      </c>
      <c r="AF19" s="116">
        <f t="shared" si="17"/>
        <v>6.5515705238336857</v>
      </c>
      <c r="AH19" s="117">
        <f t="shared" si="25"/>
        <v>6.5698470370015744E-5</v>
      </c>
      <c r="AI19" s="118">
        <f t="shared" si="18"/>
        <v>6.4697265625000007E-6</v>
      </c>
      <c r="AJ19" s="118">
        <f t="shared" si="22"/>
        <v>252304017.98487857</v>
      </c>
      <c r="AK19" s="118">
        <f>SUM(AJ19:AJ$24)/U19/U19</f>
        <v>0.1108631859796196</v>
      </c>
      <c r="AL19" s="118">
        <f t="shared" si="23"/>
        <v>218001368.18404439</v>
      </c>
      <c r="AM19" s="118">
        <f>SUM(AL19:AL$24)/U19/U19</f>
        <v>9.0818238859418518E-2</v>
      </c>
      <c r="AN19" s="118">
        <f t="shared" si="24"/>
        <v>2637934.3850636929</v>
      </c>
      <c r="AO19" s="119">
        <f>SUM(AN19:AN$24)/U19/U19</f>
        <v>7.0916496944939001E-3</v>
      </c>
      <c r="AP19" s="106">
        <f t="shared" si="5"/>
        <v>22.694127919179063</v>
      </c>
      <c r="AQ19" s="107">
        <f t="shared" si="6"/>
        <v>23.999335971957326</v>
      </c>
      <c r="AR19" s="107">
        <f t="shared" si="7"/>
        <v>21.22648747130296</v>
      </c>
      <c r="AS19" s="107">
        <f t="shared" si="8"/>
        <v>22.407821202984813</v>
      </c>
      <c r="AT19" s="107">
        <f t="shared" si="9"/>
        <v>1.364522219338197</v>
      </c>
      <c r="AU19" s="120">
        <f t="shared" si="10"/>
        <v>1.6946329975104204</v>
      </c>
    </row>
    <row r="20" spans="1:47" ht="14.45" customHeight="1" x14ac:dyDescent="0.25">
      <c r="A20" s="75"/>
      <c r="B20" s="99" t="s">
        <v>81</v>
      </c>
      <c r="C20" s="100">
        <v>3603</v>
      </c>
      <c r="D20" s="101">
        <v>51</v>
      </c>
      <c r="E20" s="101">
        <v>1217</v>
      </c>
      <c r="F20" s="102">
        <v>18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1.4154870940882597E-2</v>
      </c>
      <c r="R20" s="109">
        <f t="shared" si="14"/>
        <v>1.3886228743229112E-2</v>
      </c>
      <c r="S20" s="110">
        <f t="shared" si="15"/>
        <v>1.4790468364831553E-2</v>
      </c>
      <c r="T20" s="111">
        <f t="shared" si="19"/>
        <v>6.726868461745647E-2</v>
      </c>
      <c r="U20" s="112">
        <f t="shared" si="20"/>
        <v>87142.245527830746</v>
      </c>
      <c r="V20" s="112">
        <f t="shared" si="21"/>
        <v>422140.83749173942</v>
      </c>
      <c r="W20" s="113">
        <f>SUM(V20:V$24)</f>
        <v>1676534.7258931473</v>
      </c>
      <c r="X20" s="114">
        <f t="shared" si="0"/>
        <v>415897.17678931437</v>
      </c>
      <c r="Y20" s="112">
        <f>SUM(X20:X$24)</f>
        <v>1540274.607535979</v>
      </c>
      <c r="Z20" s="112">
        <f t="shared" si="1"/>
        <v>6243.6607024250698</v>
      </c>
      <c r="AA20" s="113">
        <f>SUM(Z20:Z$24)</f>
        <v>136260.11835716831</v>
      </c>
      <c r="AB20" s="106">
        <f t="shared" si="2"/>
        <v>19.239058113985713</v>
      </c>
      <c r="AC20" s="107">
        <f t="shared" si="3"/>
        <v>17.675406436985369</v>
      </c>
      <c r="AD20" s="115">
        <f t="shared" si="16"/>
        <v>91.872514404103512</v>
      </c>
      <c r="AE20" s="107">
        <f t="shared" si="4"/>
        <v>1.5636516770003444</v>
      </c>
      <c r="AF20" s="116">
        <f t="shared" si="17"/>
        <v>8.1274855958964931</v>
      </c>
      <c r="AH20" s="117">
        <f t="shared" si="25"/>
        <v>8.275843185385603E-5</v>
      </c>
      <c r="AI20" s="118">
        <f t="shared" si="18"/>
        <v>1.1973467880345497E-5</v>
      </c>
      <c r="AJ20" s="118">
        <f t="shared" si="22"/>
        <v>197954548.62229338</v>
      </c>
      <c r="AK20" s="118">
        <f>SUM(AJ20:AJ$24)/U20/U20</f>
        <v>8.7419002697566486E-2</v>
      </c>
      <c r="AL20" s="118">
        <f t="shared" si="23"/>
        <v>165319127.27380097</v>
      </c>
      <c r="AM20" s="118">
        <f>SUM(AL20:AL$24)/U20/U20</f>
        <v>7.0122791625869096E-2</v>
      </c>
      <c r="AN20" s="118">
        <f t="shared" si="24"/>
        <v>3811320.1305264197</v>
      </c>
      <c r="AO20" s="119">
        <f>SUM(AN20:AN$24)/U20/U20</f>
        <v>7.3699317592852368E-3</v>
      </c>
      <c r="AP20" s="106">
        <f t="shared" si="5"/>
        <v>18.659550701813124</v>
      </c>
      <c r="AQ20" s="107">
        <f t="shared" si="6"/>
        <v>19.818565526158302</v>
      </c>
      <c r="AR20" s="107">
        <f t="shared" si="7"/>
        <v>17.1563845527551</v>
      </c>
      <c r="AS20" s="107">
        <f t="shared" si="8"/>
        <v>18.194428321215639</v>
      </c>
      <c r="AT20" s="107">
        <f t="shared" si="9"/>
        <v>1.3953889959136869</v>
      </c>
      <c r="AU20" s="120">
        <f t="shared" si="10"/>
        <v>1.7319143580870018</v>
      </c>
    </row>
    <row r="21" spans="1:47" ht="14.45" customHeight="1" x14ac:dyDescent="0.25">
      <c r="A21" s="75"/>
      <c r="B21" s="99" t="s">
        <v>82</v>
      </c>
      <c r="C21" s="100">
        <v>3801</v>
      </c>
      <c r="D21" s="101">
        <v>83</v>
      </c>
      <c r="E21" s="101">
        <v>1298</v>
      </c>
      <c r="F21" s="102">
        <v>40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2.1836358852933439E-2</v>
      </c>
      <c r="R21" s="109">
        <f t="shared" si="14"/>
        <v>2.2041536585992068E-2</v>
      </c>
      <c r="S21" s="110">
        <f t="shared" si="15"/>
        <v>3.0816640986132512E-2</v>
      </c>
      <c r="T21" s="111">
        <f t="shared" si="19"/>
        <v>0.10477800243277496</v>
      </c>
      <c r="U21" s="112">
        <f t="shared" si="20"/>
        <v>81280.301296562146</v>
      </c>
      <c r="V21" s="112">
        <f t="shared" si="21"/>
        <v>386379.03368317086</v>
      </c>
      <c r="W21" s="113">
        <f>SUM(V21:V$24)</f>
        <v>1254393.8884014077</v>
      </c>
      <c r="X21" s="114">
        <f t="shared" si="0"/>
        <v>374472.12971758778</v>
      </c>
      <c r="Y21" s="112">
        <f>SUM(X21:X$24)</f>
        <v>1124377.4307466645</v>
      </c>
      <c r="Z21" s="112">
        <f t="shared" si="1"/>
        <v>11906.903965583077</v>
      </c>
      <c r="AA21" s="113">
        <f>SUM(Z21:Z$24)</f>
        <v>130016.45765474324</v>
      </c>
      <c r="AB21" s="106">
        <f t="shared" si="2"/>
        <v>15.432938465921557</v>
      </c>
      <c r="AC21" s="107">
        <f t="shared" si="3"/>
        <v>13.833332465688356</v>
      </c>
      <c r="AD21" s="115">
        <f t="shared" si="16"/>
        <v>89.63511709863036</v>
      </c>
      <c r="AE21" s="107">
        <f t="shared" si="4"/>
        <v>1.5996060002332011</v>
      </c>
      <c r="AF21" s="116">
        <f t="shared" si="17"/>
        <v>10.364882901369638</v>
      </c>
      <c r="AH21" s="117">
        <f t="shared" si="25"/>
        <v>1.1841122711035541E-4</v>
      </c>
      <c r="AI21" s="118">
        <f t="shared" si="18"/>
        <v>2.3009996629017204E-5</v>
      </c>
      <c r="AJ21" s="118">
        <f t="shared" si="22"/>
        <v>159527257.29488739</v>
      </c>
      <c r="AK21" s="118">
        <f>SUM(AJ21:AJ$24)/U21/U21</f>
        <v>7.0519371084193969E-2</v>
      </c>
      <c r="AL21" s="118">
        <f t="shared" si="23"/>
        <v>127326990.95886093</v>
      </c>
      <c r="AM21" s="118">
        <f>SUM(AL21:AL$24)/U21/U21</f>
        <v>5.5578292978737801E-2</v>
      </c>
      <c r="AN21" s="118">
        <f t="shared" si="24"/>
        <v>5684348.2145696059</v>
      </c>
      <c r="AO21" s="119">
        <f>SUM(AN21:AN$24)/U21/U21</f>
        <v>7.8943999461827969E-3</v>
      </c>
      <c r="AP21" s="106">
        <f t="shared" si="5"/>
        <v>14.912450986766641</v>
      </c>
      <c r="AQ21" s="107">
        <f t="shared" si="6"/>
        <v>15.953425945076473</v>
      </c>
      <c r="AR21" s="107">
        <f t="shared" si="7"/>
        <v>13.371261507601702</v>
      </c>
      <c r="AS21" s="107">
        <f t="shared" si="8"/>
        <v>14.29540342377501</v>
      </c>
      <c r="AT21" s="107">
        <f t="shared" si="9"/>
        <v>1.4254591460174104</v>
      </c>
      <c r="AU21" s="120">
        <f t="shared" si="10"/>
        <v>1.7737528544489918</v>
      </c>
    </row>
    <row r="22" spans="1:47" ht="14.45" customHeight="1" x14ac:dyDescent="0.25">
      <c r="A22" s="75"/>
      <c r="B22" s="99" t="s">
        <v>83</v>
      </c>
      <c r="C22" s="100">
        <v>2335</v>
      </c>
      <c r="D22" s="101">
        <v>92</v>
      </c>
      <c r="E22" s="101">
        <v>738</v>
      </c>
      <c r="F22" s="102">
        <v>39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3.9400428265524624E-2</v>
      </c>
      <c r="R22" s="109">
        <f t="shared" si="14"/>
        <v>3.8454464876689624E-2</v>
      </c>
      <c r="S22" s="110">
        <f t="shared" si="15"/>
        <v>5.2845528455284556E-2</v>
      </c>
      <c r="T22" s="111">
        <f t="shared" si="19"/>
        <v>0.17634228166618809</v>
      </c>
      <c r="U22" s="112">
        <f t="shared" si="20"/>
        <v>72763.913689574285</v>
      </c>
      <c r="V22" s="112">
        <f t="shared" si="21"/>
        <v>333676.58616826136</v>
      </c>
      <c r="W22" s="113">
        <f>SUM(V22:V$24)</f>
        <v>868014.85471823695</v>
      </c>
      <c r="X22" s="114">
        <f t="shared" si="0"/>
        <v>316043.27063904429</v>
      </c>
      <c r="Y22" s="112">
        <f>SUM(X22:X$24)</f>
        <v>749905.30102907668</v>
      </c>
      <c r="Z22" s="112">
        <f t="shared" si="1"/>
        <v>17633.315529217063</v>
      </c>
      <c r="AA22" s="113">
        <f>SUM(Z22:Z$24)</f>
        <v>118109.55368916015</v>
      </c>
      <c r="AB22" s="106">
        <f t="shared" si="2"/>
        <v>11.92919416651179</v>
      </c>
      <c r="AC22" s="107">
        <f t="shared" si="3"/>
        <v>10.306005587169567</v>
      </c>
      <c r="AD22" s="115">
        <f t="shared" si="16"/>
        <v>86.393141425269818</v>
      </c>
      <c r="AE22" s="107">
        <f t="shared" si="4"/>
        <v>1.623188579342222</v>
      </c>
      <c r="AF22" s="116">
        <f t="shared" si="17"/>
        <v>13.606858574730182</v>
      </c>
      <c r="AH22" s="117">
        <f t="shared" si="25"/>
        <v>2.7840168319242273E-4</v>
      </c>
      <c r="AI22" s="118">
        <f t="shared" si="18"/>
        <v>6.7822328695889248E-5</v>
      </c>
      <c r="AJ22" s="118">
        <f t="shared" si="22"/>
        <v>187047913.72740263</v>
      </c>
      <c r="AK22" s="118">
        <f>SUM(AJ22:AJ$24)/U22/U22</f>
        <v>5.7862505593357538E-2</v>
      </c>
      <c r="AL22" s="118">
        <f t="shared" si="23"/>
        <v>139580914.04112259</v>
      </c>
      <c r="AM22" s="118">
        <f>SUM(AL22:AL$24)/U22/U22</f>
        <v>4.5301039346205801E-2</v>
      </c>
      <c r="AN22" s="118">
        <f t="shared" si="24"/>
        <v>12330524.110954795</v>
      </c>
      <c r="AO22" s="119">
        <f>SUM(AN22:AN$24)/U22/U22</f>
        <v>8.7768704537223036E-3</v>
      </c>
      <c r="AP22" s="106">
        <f t="shared" si="5"/>
        <v>11.457723487161056</v>
      </c>
      <c r="AQ22" s="107">
        <f t="shared" si="6"/>
        <v>12.400664845862524</v>
      </c>
      <c r="AR22" s="107">
        <f t="shared" si="7"/>
        <v>9.8888383871737098</v>
      </c>
      <c r="AS22" s="107">
        <f t="shared" si="8"/>
        <v>10.723172787165424</v>
      </c>
      <c r="AT22" s="107">
        <f t="shared" si="9"/>
        <v>1.4395660710949496</v>
      </c>
      <c r="AU22" s="120">
        <f t="shared" si="10"/>
        <v>1.8068110875894945</v>
      </c>
    </row>
    <row r="23" spans="1:47" ht="14.45" customHeight="1" x14ac:dyDescent="0.25">
      <c r="A23" s="75"/>
      <c r="B23" s="99" t="s">
        <v>84</v>
      </c>
      <c r="C23" s="100">
        <v>2025</v>
      </c>
      <c r="D23" s="101">
        <v>128</v>
      </c>
      <c r="E23" s="101">
        <v>688</v>
      </c>
      <c r="F23" s="102">
        <v>72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6.3209876543209878E-2</v>
      </c>
      <c r="R23" s="109">
        <f t="shared" si="14"/>
        <v>6.4183516727003689E-2</v>
      </c>
      <c r="S23" s="110">
        <f t="shared" si="15"/>
        <v>0.10465116279069768</v>
      </c>
      <c r="T23" s="111">
        <f>5*R23/(1+5*(1-O23)*R23)</f>
        <v>0.27849382850059001</v>
      </c>
      <c r="U23" s="112">
        <f t="shared" si="20"/>
        <v>59932.559126593173</v>
      </c>
      <c r="V23" s="112">
        <f>5*U23*((1-T23)+O23*T23)</f>
        <v>260048.82085217116</v>
      </c>
      <c r="W23" s="113">
        <f>SUM(V23:V$24)</f>
        <v>534338.26854997547</v>
      </c>
      <c r="X23" s="114">
        <f t="shared" si="0"/>
        <v>232834.40936764164</v>
      </c>
      <c r="Y23" s="112">
        <f>SUM(X23:X$24)</f>
        <v>433862.03039003245</v>
      </c>
      <c r="Z23" s="112">
        <f t="shared" si="1"/>
        <v>27214.411484529541</v>
      </c>
      <c r="AA23" s="113">
        <f>SUM(Z23:Z$24)</f>
        <v>100476.2381599431</v>
      </c>
      <c r="AB23" s="106">
        <f t="shared" si="2"/>
        <v>8.9156591398227114</v>
      </c>
      <c r="AC23" s="107">
        <f t="shared" si="3"/>
        <v>7.2391707731619279</v>
      </c>
      <c r="AD23" s="115">
        <f t="shared" si="16"/>
        <v>81.196136591039291</v>
      </c>
      <c r="AE23" s="107">
        <f t="shared" si="4"/>
        <v>1.6764883666607848</v>
      </c>
      <c r="AF23" s="116">
        <f t="shared" si="17"/>
        <v>18.803863408960719</v>
      </c>
      <c r="AH23" s="117">
        <f>IF(D23=0,0,T23*T23*(1-T23)/D23)</f>
        <v>4.3718095220495774E-4</v>
      </c>
      <c r="AI23" s="118">
        <f t="shared" si="18"/>
        <v>1.3619083854251828E-4</v>
      </c>
      <c r="AJ23" s="118">
        <f t="shared" si="22"/>
        <v>119310164.01057681</v>
      </c>
      <c r="AK23" s="118">
        <f>SUM(AJ23:AJ$24)/U23/U23</f>
        <v>3.3216341562222383E-2</v>
      </c>
      <c r="AL23" s="118">
        <f t="shared" si="23"/>
        <v>81265965.808029205</v>
      </c>
      <c r="AM23" s="118">
        <f>SUM(AL23:AL$24)/U23/U23</f>
        <v>2.7915326448834231E-2</v>
      </c>
      <c r="AN23" s="118">
        <f t="shared" si="24"/>
        <v>15135960.988007125</v>
      </c>
      <c r="AO23" s="119">
        <f>SUM(AN23:AN$24)/U23/U23</f>
        <v>9.5045158877278199E-3</v>
      </c>
      <c r="AP23" s="106">
        <f t="shared" si="5"/>
        <v>8.558442262078346</v>
      </c>
      <c r="AQ23" s="107">
        <f t="shared" si="6"/>
        <v>9.2728760175670768</v>
      </c>
      <c r="AR23" s="107">
        <f t="shared" si="7"/>
        <v>6.9116963190653653</v>
      </c>
      <c r="AS23" s="107">
        <f t="shared" si="8"/>
        <v>7.5666452272584905</v>
      </c>
      <c r="AT23" s="107">
        <f t="shared" si="9"/>
        <v>1.4854057975073029</v>
      </c>
      <c r="AU23" s="120">
        <f t="shared" si="10"/>
        <v>1.8675709358142667</v>
      </c>
    </row>
    <row r="24" spans="1:47" ht="14.45" customHeight="1" x14ac:dyDescent="0.25">
      <c r="A24" s="51"/>
      <c r="B24" s="121" t="s">
        <v>85</v>
      </c>
      <c r="C24" s="122">
        <v>2315</v>
      </c>
      <c r="D24" s="123">
        <v>326</v>
      </c>
      <c r="E24" s="123">
        <v>775</v>
      </c>
      <c r="F24" s="124">
        <v>207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0.1408207343412527</v>
      </c>
      <c r="R24" s="131">
        <f t="shared" si="14"/>
        <v>0.1576499265521559</v>
      </c>
      <c r="S24" s="132">
        <f t="shared" si="15"/>
        <v>0.26709677419354838</v>
      </c>
      <c r="T24" s="128">
        <v>1</v>
      </c>
      <c r="U24" s="133">
        <f>U23*(1-T23)</f>
        <v>43241.711283590266</v>
      </c>
      <c r="V24" s="133">
        <f>U24/R24</f>
        <v>274289.44769780437</v>
      </c>
      <c r="W24" s="134">
        <f>SUM(V24:V$24)</f>
        <v>274289.44769780437</v>
      </c>
      <c r="X24" s="128">
        <f t="shared" si="0"/>
        <v>201027.62102239081</v>
      </c>
      <c r="Y24" s="133">
        <f>SUM(X24:X$24)</f>
        <v>201027.62102239081</v>
      </c>
      <c r="Z24" s="133">
        <f t="shared" si="1"/>
        <v>73261.826675413555</v>
      </c>
      <c r="AA24" s="134">
        <f>SUM(Z24:Z$24)</f>
        <v>73261.826675413555</v>
      </c>
      <c r="AB24" s="135">
        <f t="shared" si="2"/>
        <v>6.3431681946846092</v>
      </c>
      <c r="AC24" s="129">
        <f t="shared" si="3"/>
        <v>4.6489284317172359</v>
      </c>
      <c r="AD24" s="136">
        <f t="shared" si="16"/>
        <v>73.290322580645167</v>
      </c>
      <c r="AE24" s="129">
        <f t="shared" si="4"/>
        <v>1.6942397629673731</v>
      </c>
      <c r="AF24" s="137">
        <f t="shared" si="17"/>
        <v>26.70967741935484</v>
      </c>
      <c r="AH24" s="138">
        <f>0</f>
        <v>0</v>
      </c>
      <c r="AI24" s="139">
        <f t="shared" si="18"/>
        <v>2.5258849988251487E-4</v>
      </c>
      <c r="AJ24" s="139">
        <v>0</v>
      </c>
      <c r="AK24" s="139">
        <f>(1-R24)/R24/R24/D24</f>
        <v>0.10396507531096257</v>
      </c>
      <c r="AL24" s="139">
        <f>V24*V24*AI24</f>
        <v>19003420.294597574</v>
      </c>
      <c r="AM24" s="139">
        <f>(1-S24)*(1-S24)*(1-R24)/R24/R24/D24+AI24/R24/R24</f>
        <v>6.6007638701990057E-2</v>
      </c>
      <c r="AN24" s="139">
        <f>V24*V24*AI24</f>
        <v>19003420.294597574</v>
      </c>
      <c r="AO24" s="140">
        <f>S24*S24*(1-R24)/R24/R24/D24+AI24/R24/R24</f>
        <v>1.7580035879722331E-2</v>
      </c>
      <c r="AP24" s="135">
        <f t="shared" si="5"/>
        <v>5.7111933270556872</v>
      </c>
      <c r="AQ24" s="129">
        <f t="shared" si="6"/>
        <v>6.9751430623135313</v>
      </c>
      <c r="AR24" s="129">
        <f t="shared" si="7"/>
        <v>4.1453661765416072</v>
      </c>
      <c r="AS24" s="129">
        <f t="shared" si="8"/>
        <v>5.1524906868928646</v>
      </c>
      <c r="AT24" s="129">
        <f t="shared" si="9"/>
        <v>1.4343638967628691</v>
      </c>
      <c r="AU24" s="141">
        <f t="shared" si="10"/>
        <v>1.9541156291718771</v>
      </c>
    </row>
    <row r="25" spans="1:47" ht="14.45" customHeight="1" x14ac:dyDescent="0.15">
      <c r="A25" s="75" t="s">
        <v>86</v>
      </c>
      <c r="B25" s="76" t="s">
        <v>68</v>
      </c>
      <c r="C25" s="142">
        <v>1398</v>
      </c>
      <c r="D25" s="78">
        <v>2</v>
      </c>
      <c r="E25" s="78">
        <v>467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1.4306151645207439E-3</v>
      </c>
      <c r="R25" s="148">
        <f t="shared" si="14"/>
        <v>1.4920307904744568E-3</v>
      </c>
      <c r="S25" s="149">
        <f t="shared" si="15"/>
        <v>0</v>
      </c>
      <c r="T25" s="150">
        <f>5*R25/(1+5*(1-O25)*R25)</f>
        <v>7.41368553678579E-3</v>
      </c>
      <c r="U25" s="151">
        <v>100000</v>
      </c>
      <c r="V25" s="151">
        <f>5*U25*((1-T25)+O25*T25)</f>
        <v>496885.55920674279</v>
      </c>
      <c r="W25" s="152">
        <f>SUM(V25:V$42)</f>
        <v>8588226.1008628607</v>
      </c>
      <c r="X25" s="153">
        <f t="shared" si="0"/>
        <v>496885.55920674279</v>
      </c>
      <c r="Y25" s="151">
        <f>SUM(X25:X$42)</f>
        <v>8294556.6357505852</v>
      </c>
      <c r="Z25" s="151">
        <f t="shared" si="1"/>
        <v>0</v>
      </c>
      <c r="AA25" s="152">
        <f>SUM(Z25:Z$42)</f>
        <v>293669.46511227242</v>
      </c>
      <c r="AB25" s="146">
        <f t="shared" si="2"/>
        <v>85.882261008628603</v>
      </c>
      <c r="AC25" s="147">
        <f t="shared" si="3"/>
        <v>82.945566357505854</v>
      </c>
      <c r="AD25" s="93">
        <f t="shared" si="16"/>
        <v>96.580557362331547</v>
      </c>
      <c r="AE25" s="147">
        <f t="shared" si="4"/>
        <v>2.9366946511227243</v>
      </c>
      <c r="AF25" s="94">
        <f t="shared" si="17"/>
        <v>3.4194426376684168</v>
      </c>
      <c r="AH25" s="95">
        <f>IF(D25=0,0,T25*T25*(1-T25)/D25)</f>
        <v>2.727762840893773E-5</v>
      </c>
      <c r="AI25" s="96">
        <f t="shared" si="18"/>
        <v>0</v>
      </c>
      <c r="AJ25" s="96">
        <f>U25*U25*((1-O25)*5+AB26)^2*AH25</f>
        <v>2004276474.2450571</v>
      </c>
      <c r="AK25" s="96">
        <f>SUM(AJ25:AJ$42)/U25/U25</f>
        <v>0.49925919110367717</v>
      </c>
      <c r="AL25" s="96">
        <f>U25*U25*((1-O25)*5*(1-S25)+AC26)^2*AH25+V25*V25*AI25</f>
        <v>1868306743.7240114</v>
      </c>
      <c r="AM25" s="96">
        <f>SUM(AL25:AL$42)/U25/U25</f>
        <v>0.43936499095851439</v>
      </c>
      <c r="AN25" s="96">
        <f>U25*U25*((1-O25)*5*S25+AE26)^2*AH25+V25*V25*AI25</f>
        <v>2387743.2575261923</v>
      </c>
      <c r="AO25" s="97">
        <f>SUM(AN25:AN$42)/U25/U25</f>
        <v>1.2263193414035718E-2</v>
      </c>
      <c r="AP25" s="146">
        <f t="shared" si="5"/>
        <v>84.497358806830988</v>
      </c>
      <c r="AQ25" s="147">
        <f t="shared" si="6"/>
        <v>87.267163210426219</v>
      </c>
      <c r="AR25" s="147">
        <f t="shared" si="7"/>
        <v>81.646387944328424</v>
      </c>
      <c r="AS25" s="147">
        <f t="shared" si="8"/>
        <v>84.244744770683283</v>
      </c>
      <c r="AT25" s="147">
        <f t="shared" si="9"/>
        <v>2.7196456156045734</v>
      </c>
      <c r="AU25" s="154">
        <f t="shared" si="10"/>
        <v>3.1537436866408752</v>
      </c>
    </row>
    <row r="26" spans="1:47" ht="14.45" customHeight="1" x14ac:dyDescent="0.15">
      <c r="A26" s="155"/>
      <c r="B26" s="99" t="s">
        <v>69</v>
      </c>
      <c r="C26" s="142">
        <v>1492</v>
      </c>
      <c r="D26" s="101">
        <v>0</v>
      </c>
      <c r="E26" s="101">
        <v>496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99258.631446321422</v>
      </c>
      <c r="V26" s="112">
        <f>5*U26*((1-T26)+O26*T26)</f>
        <v>496293.15723160713</v>
      </c>
      <c r="W26" s="113">
        <f>SUM(V26:V$42)</f>
        <v>8091340.5416561179</v>
      </c>
      <c r="X26" s="114">
        <f t="shared" si="0"/>
        <v>496293.15723160713</v>
      </c>
      <c r="Y26" s="112">
        <f>SUM(X26:X$42)</f>
        <v>7797671.0765438424</v>
      </c>
      <c r="Z26" s="112">
        <f t="shared" si="1"/>
        <v>0</v>
      </c>
      <c r="AA26" s="113">
        <f>SUM(Z26:Z$42)</f>
        <v>293669.46511227242</v>
      </c>
      <c r="AB26" s="106">
        <f t="shared" si="2"/>
        <v>81.517752398509288</v>
      </c>
      <c r="AC26" s="107">
        <f t="shared" si="3"/>
        <v>78.559123402389289</v>
      </c>
      <c r="AD26" s="115">
        <f t="shared" si="16"/>
        <v>96.370570938148063</v>
      </c>
      <c r="AE26" s="107">
        <f t="shared" si="4"/>
        <v>2.9586289961199737</v>
      </c>
      <c r="AF26" s="116">
        <f t="shared" si="17"/>
        <v>3.6294290618519041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0.30331219528248737</v>
      </c>
      <c r="AL26" s="118">
        <f>U26*U26*((1-O26)*5*(1-S26)+AC27)^2*AH26+V26*V26*AI26</f>
        <v>0</v>
      </c>
      <c r="AM26" s="118">
        <f>SUM(AL26:AL$42)/U26/U26</f>
        <v>0.25632079199152974</v>
      </c>
      <c r="AN26" s="118">
        <f>U26*U26*((1-O26)*5*S26+AE27)^2*AH26+V26*V26*AI26</f>
        <v>0</v>
      </c>
      <c r="AO26" s="119">
        <f>SUM(AN26:AN$42)/U26/U26</f>
        <v>1.220471207878714E-2</v>
      </c>
      <c r="AP26" s="106">
        <f t="shared" si="5"/>
        <v>80.438306184287754</v>
      </c>
      <c r="AQ26" s="107">
        <f t="shared" si="6"/>
        <v>82.597198612730821</v>
      </c>
      <c r="AR26" s="107">
        <f t="shared" si="7"/>
        <v>77.566811982262195</v>
      </c>
      <c r="AS26" s="107">
        <f t="shared" si="8"/>
        <v>79.551434822516384</v>
      </c>
      <c r="AT26" s="107">
        <f t="shared" si="9"/>
        <v>2.7420981162855522</v>
      </c>
      <c r="AU26" s="120">
        <f t="shared" si="10"/>
        <v>3.1751598759543951</v>
      </c>
    </row>
    <row r="27" spans="1:47" ht="14.45" customHeight="1" x14ac:dyDescent="0.15">
      <c r="A27" s="155"/>
      <c r="B27" s="99" t="s">
        <v>70</v>
      </c>
      <c r="C27" s="142">
        <v>1841</v>
      </c>
      <c r="D27" s="101">
        <v>1</v>
      </c>
      <c r="E27" s="101">
        <v>610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5.4318305268875606E-4</v>
      </c>
      <c r="R27" s="109">
        <f t="shared" si="14"/>
        <v>5.4204266215767381E-4</v>
      </c>
      <c r="S27" s="110">
        <f t="shared" si="15"/>
        <v>0</v>
      </c>
      <c r="T27" s="111">
        <f t="shared" ref="T27:T40" si="28">5*R27/(1+5*(1-O27)*R27)</f>
        <v>2.7072012410967318E-3</v>
      </c>
      <c r="U27" s="112">
        <f t="shared" ref="U27:U41" si="29">U26*(1-T26)</f>
        <v>99258.631446321422</v>
      </c>
      <c r="V27" s="112">
        <f t="shared" ref="V27:V40" si="30">5*U27*((1-T27)+O27*T27)</f>
        <v>495741.58825690189</v>
      </c>
      <c r="W27" s="113">
        <f>SUM(V27:V$42)</f>
        <v>7595047.3844245113</v>
      </c>
      <c r="X27" s="114">
        <f t="shared" si="0"/>
        <v>495741.58825690189</v>
      </c>
      <c r="Y27" s="112">
        <f>SUM(X27:X$42)</f>
        <v>7301377.9193122359</v>
      </c>
      <c r="Z27" s="112">
        <f t="shared" si="1"/>
        <v>0</v>
      </c>
      <c r="AA27" s="113">
        <f>SUM(Z27:Z$42)</f>
        <v>293669.46511227242</v>
      </c>
      <c r="AB27" s="106">
        <f t="shared" si="2"/>
        <v>76.517752398509302</v>
      </c>
      <c r="AC27" s="107">
        <f t="shared" si="3"/>
        <v>73.559123402389289</v>
      </c>
      <c r="AD27" s="115">
        <f t="shared" si="16"/>
        <v>96.133408387753889</v>
      </c>
      <c r="AE27" s="107">
        <f t="shared" si="4"/>
        <v>2.9586289961199737</v>
      </c>
      <c r="AF27" s="116">
        <f t="shared" si="17"/>
        <v>3.866591612246066</v>
      </c>
      <c r="AH27" s="117">
        <f t="shared" ref="AH27:AH40" si="31">IF(D27=0,0,T27*T27*(1-T27)/D27)</f>
        <v>7.3090976482306852E-6</v>
      </c>
      <c r="AI27" s="118">
        <f t="shared" si="18"/>
        <v>0</v>
      </c>
      <c r="AJ27" s="118">
        <f t="shared" ref="AJ27:AJ40" si="32">U27*U27*((1-O27)*5+AB28)^2*AH27</f>
        <v>391887137.34676605</v>
      </c>
      <c r="AK27" s="118">
        <f>SUM(AJ27:AJ$42)/U27/U27</f>
        <v>0.30331219528248737</v>
      </c>
      <c r="AL27" s="118">
        <f t="shared" ref="AL27:AL40" si="33">U27*U27*((1-O27)*5*(1-S27)+AC28)^2*AH27+V27*V27*AI27</f>
        <v>361001473.73766667</v>
      </c>
      <c r="AM27" s="118">
        <f>SUM(AL27:AL$42)/U27/U27</f>
        <v>0.25632079199152974</v>
      </c>
      <c r="AN27" s="118">
        <f t="shared" ref="AN27:AN40" si="34">U27*U27*((1-O27)*5*S27+AE28)^2*AH27+V27*V27*AI27</f>
        <v>633776.28170992737</v>
      </c>
      <c r="AO27" s="119">
        <f>SUM(AN27:AN$42)/U27/U27</f>
        <v>1.220471207878714E-2</v>
      </c>
      <c r="AP27" s="106">
        <f t="shared" si="5"/>
        <v>75.438306184287768</v>
      </c>
      <c r="AQ27" s="107">
        <f t="shared" si="6"/>
        <v>77.597198612730836</v>
      </c>
      <c r="AR27" s="107">
        <f t="shared" si="7"/>
        <v>72.566811982262195</v>
      </c>
      <c r="AS27" s="107">
        <f t="shared" si="8"/>
        <v>74.551434822516384</v>
      </c>
      <c r="AT27" s="107">
        <f t="shared" si="9"/>
        <v>2.7420981162855522</v>
      </c>
      <c r="AU27" s="120">
        <f t="shared" si="10"/>
        <v>3.1751598759543951</v>
      </c>
    </row>
    <row r="28" spans="1:47" ht="14.45" customHeight="1" x14ac:dyDescent="0.15">
      <c r="A28" s="155"/>
      <c r="B28" s="99" t="s">
        <v>71</v>
      </c>
      <c r="C28" s="142">
        <v>1859</v>
      </c>
      <c r="D28" s="101">
        <v>0</v>
      </c>
      <c r="E28" s="101">
        <v>624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98989.918356080379</v>
      </c>
      <c r="V28" s="112">
        <f t="shared" si="30"/>
        <v>494949.59178040188</v>
      </c>
      <c r="W28" s="113">
        <f>SUM(V28:V$42)</f>
        <v>7099305.7961676093</v>
      </c>
      <c r="X28" s="114">
        <f t="shared" si="0"/>
        <v>494949.59178040188</v>
      </c>
      <c r="Y28" s="112">
        <f>SUM(X28:X$42)</f>
        <v>6805636.3310553338</v>
      </c>
      <c r="Z28" s="112">
        <f t="shared" si="1"/>
        <v>0</v>
      </c>
      <c r="AA28" s="113">
        <f>SUM(Z28:Z$42)</f>
        <v>293669.46511227242</v>
      </c>
      <c r="AB28" s="106">
        <f t="shared" si="2"/>
        <v>71.717462889810932</v>
      </c>
      <c r="AC28" s="107">
        <f t="shared" si="3"/>
        <v>68.750802547129311</v>
      </c>
      <c r="AD28" s="115">
        <f t="shared" si="16"/>
        <v>95.863405894266378</v>
      </c>
      <c r="AE28" s="107">
        <f t="shared" si="4"/>
        <v>2.9666603426815938</v>
      </c>
      <c r="AF28" s="116">
        <f t="shared" si="17"/>
        <v>4.1365941057335904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0.26496859439642306</v>
      </c>
      <c r="AL28" s="118">
        <f t="shared" si="33"/>
        <v>0</v>
      </c>
      <c r="AM28" s="118">
        <f>SUM(AL28:AL$42)/U28/U28</f>
        <v>0.22087364248730715</v>
      </c>
      <c r="AN28" s="118">
        <f t="shared" si="34"/>
        <v>0</v>
      </c>
      <c r="AO28" s="119">
        <f>SUM(AN28:AN$42)/U28/U28</f>
        <v>1.2206384993880869E-2</v>
      </c>
      <c r="AP28" s="106">
        <f t="shared" si="5"/>
        <v>70.708550925250449</v>
      </c>
      <c r="AQ28" s="107">
        <f t="shared" si="6"/>
        <v>72.726374854371414</v>
      </c>
      <c r="AR28" s="107">
        <f t="shared" si="7"/>
        <v>67.829657506986749</v>
      </c>
      <c r="AS28" s="107">
        <f t="shared" si="8"/>
        <v>69.671947587271873</v>
      </c>
      <c r="AT28" s="107">
        <f t="shared" si="9"/>
        <v>2.7501146232769083</v>
      </c>
      <c r="AU28" s="120">
        <f t="shared" si="10"/>
        <v>3.1832060620862794</v>
      </c>
    </row>
    <row r="29" spans="1:47" ht="14.45" customHeight="1" x14ac:dyDescent="0.15">
      <c r="A29" s="155"/>
      <c r="B29" s="99" t="s">
        <v>72</v>
      </c>
      <c r="C29" s="142">
        <v>1103</v>
      </c>
      <c r="D29" s="101">
        <v>0</v>
      </c>
      <c r="E29" s="101">
        <v>346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0</v>
      </c>
      <c r="R29" s="109">
        <f t="shared" si="14"/>
        <v>0</v>
      </c>
      <c r="S29" s="110">
        <f t="shared" si="15"/>
        <v>0</v>
      </c>
      <c r="T29" s="111">
        <f t="shared" si="28"/>
        <v>0</v>
      </c>
      <c r="U29" s="112">
        <f t="shared" si="29"/>
        <v>98989.918356080379</v>
      </c>
      <c r="V29" s="112">
        <f t="shared" si="30"/>
        <v>494949.59178040188</v>
      </c>
      <c r="W29" s="113">
        <f>SUM(V29:V$42)</f>
        <v>6604356.2043872066</v>
      </c>
      <c r="X29" s="114">
        <f t="shared" si="0"/>
        <v>494949.59178040188</v>
      </c>
      <c r="Y29" s="112">
        <f>SUM(X29:X$42)</f>
        <v>6310686.739274933</v>
      </c>
      <c r="Z29" s="112">
        <f t="shared" si="1"/>
        <v>0</v>
      </c>
      <c r="AA29" s="113">
        <f>SUM(Z29:Z$42)</f>
        <v>293669.46511227242</v>
      </c>
      <c r="AB29" s="106">
        <f t="shared" si="2"/>
        <v>66.717462889810932</v>
      </c>
      <c r="AC29" s="107">
        <f t="shared" si="3"/>
        <v>63.750802547129325</v>
      </c>
      <c r="AD29" s="115">
        <f t="shared" si="16"/>
        <v>95.553397545135553</v>
      </c>
      <c r="AE29" s="107">
        <f t="shared" si="4"/>
        <v>2.9666603426815938</v>
      </c>
      <c r="AF29" s="116">
        <f t="shared" si="17"/>
        <v>4.4466024548644238</v>
      </c>
      <c r="AH29" s="117">
        <f t="shared" si="31"/>
        <v>0</v>
      </c>
      <c r="AI29" s="118">
        <f t="shared" si="18"/>
        <v>0</v>
      </c>
      <c r="AJ29" s="118">
        <f t="shared" si="32"/>
        <v>0</v>
      </c>
      <c r="AK29" s="118">
        <f>SUM(AJ29:AJ$42)/U29/U29</f>
        <v>0.26496859439642306</v>
      </c>
      <c r="AL29" s="118">
        <f t="shared" si="33"/>
        <v>0</v>
      </c>
      <c r="AM29" s="118">
        <f>SUM(AL29:AL$42)/U29/U29</f>
        <v>0.22087364248730715</v>
      </c>
      <c r="AN29" s="118">
        <f t="shared" si="34"/>
        <v>0</v>
      </c>
      <c r="AO29" s="119">
        <f>SUM(AN29:AN$42)/U29/U29</f>
        <v>1.2206384993880869E-2</v>
      </c>
      <c r="AP29" s="106">
        <f t="shared" si="5"/>
        <v>65.708550925250449</v>
      </c>
      <c r="AQ29" s="107">
        <f t="shared" si="6"/>
        <v>67.726374854371414</v>
      </c>
      <c r="AR29" s="107">
        <f t="shared" si="7"/>
        <v>62.829657506986763</v>
      </c>
      <c r="AS29" s="107">
        <f t="shared" si="8"/>
        <v>64.671947587271887</v>
      </c>
      <c r="AT29" s="107">
        <f t="shared" si="9"/>
        <v>2.7501146232769083</v>
      </c>
      <c r="AU29" s="120">
        <f t="shared" si="10"/>
        <v>3.1832060620862794</v>
      </c>
    </row>
    <row r="30" spans="1:47" ht="14.45" customHeight="1" x14ac:dyDescent="0.15">
      <c r="A30" s="155"/>
      <c r="B30" s="99" t="s">
        <v>73</v>
      </c>
      <c r="C30" s="142">
        <v>1303</v>
      </c>
      <c r="D30" s="101">
        <v>2</v>
      </c>
      <c r="E30" s="101">
        <v>431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1.5349194167306216E-3</v>
      </c>
      <c r="R30" s="109">
        <f t="shared" si="14"/>
        <v>1.5275420630470426E-3</v>
      </c>
      <c r="S30" s="110">
        <f t="shared" si="15"/>
        <v>0</v>
      </c>
      <c r="T30" s="111">
        <f t="shared" si="28"/>
        <v>7.6097261858125674E-3</v>
      </c>
      <c r="U30" s="112">
        <f t="shared" si="29"/>
        <v>98989.918356080379</v>
      </c>
      <c r="V30" s="112">
        <f t="shared" si="30"/>
        <v>493136.1250655881</v>
      </c>
      <c r="W30" s="113">
        <f>SUM(V30:V$42)</f>
        <v>6109406.6126068039</v>
      </c>
      <c r="X30" s="114">
        <f t="shared" si="0"/>
        <v>493136.1250655881</v>
      </c>
      <c r="Y30" s="112">
        <f>SUM(X30:X$42)</f>
        <v>5815737.1474945312</v>
      </c>
      <c r="Z30" s="112">
        <f t="shared" si="1"/>
        <v>0</v>
      </c>
      <c r="AA30" s="113">
        <f>SUM(Z30:Z$42)</f>
        <v>293669.46511227242</v>
      </c>
      <c r="AB30" s="106">
        <f t="shared" si="2"/>
        <v>61.717462889810925</v>
      </c>
      <c r="AC30" s="107">
        <f t="shared" si="3"/>
        <v>58.750802547129325</v>
      </c>
      <c r="AD30" s="115">
        <f t="shared" si="16"/>
        <v>95.193158947609021</v>
      </c>
      <c r="AE30" s="107">
        <f t="shared" si="4"/>
        <v>2.9666603426815938</v>
      </c>
      <c r="AF30" s="116">
        <f t="shared" si="17"/>
        <v>4.8068410523909701</v>
      </c>
      <c r="AH30" s="117">
        <f t="shared" si="31"/>
        <v>2.8733634555896829E-5</v>
      </c>
      <c r="AI30" s="118">
        <f t="shared" si="18"/>
        <v>0</v>
      </c>
      <c r="AJ30" s="118">
        <f t="shared" si="32"/>
        <v>999419686.1324743</v>
      </c>
      <c r="AK30" s="118">
        <f>SUM(AJ30:AJ$42)/U30/U30</f>
        <v>0.26496859439642306</v>
      </c>
      <c r="AL30" s="118">
        <f t="shared" si="33"/>
        <v>901641743.32680762</v>
      </c>
      <c r="AM30" s="118">
        <f>SUM(AL30:AL$42)/U30/U30</f>
        <v>0.22087364248730715</v>
      </c>
      <c r="AN30" s="118">
        <f t="shared" si="34"/>
        <v>2516188.3658651034</v>
      </c>
      <c r="AO30" s="119">
        <f>SUM(AN30:AN$42)/U30/U30</f>
        <v>1.2206384993880869E-2</v>
      </c>
      <c r="AP30" s="106">
        <f t="shared" si="5"/>
        <v>60.708550925250442</v>
      </c>
      <c r="AQ30" s="107">
        <f t="shared" si="6"/>
        <v>62.726374854371407</v>
      </c>
      <c r="AR30" s="107">
        <f t="shared" si="7"/>
        <v>57.829657506986763</v>
      </c>
      <c r="AS30" s="107">
        <f t="shared" si="8"/>
        <v>59.671947587271887</v>
      </c>
      <c r="AT30" s="107">
        <f t="shared" si="9"/>
        <v>2.7501146232769083</v>
      </c>
      <c r="AU30" s="120">
        <f t="shared" si="10"/>
        <v>3.1832060620862794</v>
      </c>
    </row>
    <row r="31" spans="1:47" ht="14.45" customHeight="1" x14ac:dyDescent="0.15">
      <c r="A31" s="155"/>
      <c r="B31" s="99" t="s">
        <v>74</v>
      </c>
      <c r="C31" s="142">
        <v>1649</v>
      </c>
      <c r="D31" s="101">
        <v>0</v>
      </c>
      <c r="E31" s="101">
        <v>528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0</v>
      </c>
      <c r="R31" s="109">
        <f t="shared" si="14"/>
        <v>0</v>
      </c>
      <c r="S31" s="110">
        <f t="shared" si="15"/>
        <v>0</v>
      </c>
      <c r="T31" s="111">
        <f t="shared" si="28"/>
        <v>0</v>
      </c>
      <c r="U31" s="112">
        <f t="shared" si="29"/>
        <v>98236.632182234665</v>
      </c>
      <c r="V31" s="112">
        <f t="shared" si="30"/>
        <v>491183.16091117333</v>
      </c>
      <c r="W31" s="113">
        <f>SUM(V31:V$42)</f>
        <v>5616270.4875412164</v>
      </c>
      <c r="X31" s="114">
        <f t="shared" si="0"/>
        <v>491183.16091117333</v>
      </c>
      <c r="Y31" s="112">
        <f>SUM(X31:X$42)</f>
        <v>5322601.0224289428</v>
      </c>
      <c r="Z31" s="112">
        <f t="shared" si="1"/>
        <v>0</v>
      </c>
      <c r="AA31" s="113">
        <f>SUM(Z31:Z$42)</f>
        <v>293669.46511227242</v>
      </c>
      <c r="AB31" s="106">
        <f t="shared" si="2"/>
        <v>57.170837016508344</v>
      </c>
      <c r="AC31" s="107">
        <f t="shared" si="3"/>
        <v>54.181428090441948</v>
      </c>
      <c r="AD31" s="115">
        <f t="shared" si="16"/>
        <v>94.771094701301664</v>
      </c>
      <c r="AE31" s="107">
        <f t="shared" si="4"/>
        <v>2.9894089260663832</v>
      </c>
      <c r="AF31" s="116">
        <f t="shared" si="17"/>
        <v>5.2289052986983169</v>
      </c>
      <c r="AH31" s="117">
        <f t="shared" si="31"/>
        <v>0</v>
      </c>
      <c r="AI31" s="118">
        <f t="shared" si="18"/>
        <v>0</v>
      </c>
      <c r="AJ31" s="118">
        <f t="shared" si="32"/>
        <v>0</v>
      </c>
      <c r="AK31" s="118">
        <f>SUM(AJ31:AJ$42)/U31/U31</f>
        <v>0.16548564535799806</v>
      </c>
      <c r="AL31" s="118">
        <f t="shared" si="33"/>
        <v>0</v>
      </c>
      <c r="AM31" s="118">
        <f>SUM(AL31:AL$42)/U31/U31</f>
        <v>0.13084382524819899</v>
      </c>
      <c r="AN31" s="118">
        <f t="shared" si="34"/>
        <v>0</v>
      </c>
      <c r="AO31" s="119">
        <f>SUM(AN31:AN$42)/U31/U31</f>
        <v>1.2133568619924108E-2</v>
      </c>
      <c r="AP31" s="106">
        <f t="shared" si="5"/>
        <v>56.373510449029695</v>
      </c>
      <c r="AQ31" s="107">
        <f t="shared" si="6"/>
        <v>57.968163583986993</v>
      </c>
      <c r="AR31" s="107">
        <f t="shared" si="7"/>
        <v>53.472450207096152</v>
      </c>
      <c r="AS31" s="107">
        <f t="shared" si="8"/>
        <v>54.890405973787743</v>
      </c>
      <c r="AT31" s="107">
        <f t="shared" si="9"/>
        <v>2.7735100673146511</v>
      </c>
      <c r="AU31" s="120">
        <f t="shared" si="10"/>
        <v>3.2053077848181153</v>
      </c>
    </row>
    <row r="32" spans="1:47" ht="14.45" customHeight="1" x14ac:dyDescent="0.15">
      <c r="A32" s="155"/>
      <c r="B32" s="99" t="s">
        <v>75</v>
      </c>
      <c r="C32" s="142">
        <v>2035</v>
      </c>
      <c r="D32" s="101">
        <v>0</v>
      </c>
      <c r="E32" s="101">
        <v>699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0</v>
      </c>
      <c r="R32" s="109">
        <f t="shared" si="14"/>
        <v>0</v>
      </c>
      <c r="S32" s="110">
        <f t="shared" si="15"/>
        <v>0</v>
      </c>
      <c r="T32" s="111">
        <f t="shared" si="28"/>
        <v>0</v>
      </c>
      <c r="U32" s="112">
        <f t="shared" si="29"/>
        <v>98236.632182234665</v>
      </c>
      <c r="V32" s="112">
        <f t="shared" si="30"/>
        <v>491183.16091117333</v>
      </c>
      <c r="W32" s="113">
        <f>SUM(V32:V$42)</f>
        <v>5125087.3266300429</v>
      </c>
      <c r="X32" s="114">
        <f t="shared" si="0"/>
        <v>491183.16091117333</v>
      </c>
      <c r="Y32" s="112">
        <f>SUM(X32:X$42)</f>
        <v>4831417.8615177702</v>
      </c>
      <c r="Z32" s="112">
        <f t="shared" si="1"/>
        <v>0</v>
      </c>
      <c r="AA32" s="113">
        <f>SUM(Z32:Z$42)</f>
        <v>293669.46511227242</v>
      </c>
      <c r="AB32" s="106">
        <f t="shared" si="2"/>
        <v>52.170837016508344</v>
      </c>
      <c r="AC32" s="107">
        <f t="shared" si="3"/>
        <v>49.181428090441955</v>
      </c>
      <c r="AD32" s="115">
        <f t="shared" si="16"/>
        <v>94.269961731454572</v>
      </c>
      <c r="AE32" s="107">
        <f t="shared" si="4"/>
        <v>2.9894089260663832</v>
      </c>
      <c r="AF32" s="116">
        <f t="shared" si="17"/>
        <v>5.7300382685454112</v>
      </c>
      <c r="AH32" s="117">
        <f t="shared" si="31"/>
        <v>0</v>
      </c>
      <c r="AI32" s="118">
        <f t="shared" si="18"/>
        <v>0</v>
      </c>
      <c r="AJ32" s="118">
        <f t="shared" si="32"/>
        <v>0</v>
      </c>
      <c r="AK32" s="118">
        <f>SUM(AJ32:AJ$42)/U32/U32</f>
        <v>0.16548564535799806</v>
      </c>
      <c r="AL32" s="118">
        <f t="shared" si="33"/>
        <v>0</v>
      </c>
      <c r="AM32" s="118">
        <f>SUM(AL32:AL$42)/U32/U32</f>
        <v>0.13084382524819899</v>
      </c>
      <c r="AN32" s="118">
        <f t="shared" si="34"/>
        <v>0</v>
      </c>
      <c r="AO32" s="119">
        <f>SUM(AN32:AN$42)/U32/U32</f>
        <v>1.2133568619924108E-2</v>
      </c>
      <c r="AP32" s="106">
        <f t="shared" si="5"/>
        <v>51.373510449029695</v>
      </c>
      <c r="AQ32" s="107">
        <f t="shared" si="6"/>
        <v>52.968163583986993</v>
      </c>
      <c r="AR32" s="107">
        <f t="shared" si="7"/>
        <v>48.472450207096159</v>
      </c>
      <c r="AS32" s="107">
        <f t="shared" si="8"/>
        <v>49.89040597378775</v>
      </c>
      <c r="AT32" s="107">
        <f t="shared" si="9"/>
        <v>2.7735100673146511</v>
      </c>
      <c r="AU32" s="120">
        <f t="shared" si="10"/>
        <v>3.2053077848181153</v>
      </c>
    </row>
    <row r="33" spans="1:47" ht="14.45" customHeight="1" x14ac:dyDescent="0.15">
      <c r="A33" s="155"/>
      <c r="B33" s="99" t="s">
        <v>76</v>
      </c>
      <c r="C33" s="142">
        <v>2265</v>
      </c>
      <c r="D33" s="101">
        <v>2</v>
      </c>
      <c r="E33" s="101">
        <v>739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8.8300220750551876E-4</v>
      </c>
      <c r="R33" s="109">
        <f t="shared" si="14"/>
        <v>8.6264265900998184E-4</v>
      </c>
      <c r="S33" s="110">
        <f t="shared" si="15"/>
        <v>0</v>
      </c>
      <c r="T33" s="111">
        <f t="shared" si="28"/>
        <v>4.304622706504775E-3</v>
      </c>
      <c r="U33" s="112">
        <f t="shared" si="29"/>
        <v>98236.632182234665</v>
      </c>
      <c r="V33" s="112">
        <f t="shared" si="30"/>
        <v>490204.87577963836</v>
      </c>
      <c r="W33" s="113">
        <f>SUM(V33:V$42)</f>
        <v>4633904.1657188693</v>
      </c>
      <c r="X33" s="114">
        <f t="shared" si="0"/>
        <v>490204.87577963836</v>
      </c>
      <c r="Y33" s="112">
        <f>SUM(X33:X$42)</f>
        <v>4340234.7006065967</v>
      </c>
      <c r="Z33" s="112">
        <f t="shared" si="1"/>
        <v>0</v>
      </c>
      <c r="AA33" s="113">
        <f>SUM(Z33:Z$42)</f>
        <v>293669.46511227242</v>
      </c>
      <c r="AB33" s="106">
        <f t="shared" si="2"/>
        <v>47.170837016508337</v>
      </c>
      <c r="AC33" s="107">
        <f t="shared" si="3"/>
        <v>44.181428090441955</v>
      </c>
      <c r="AD33" s="115">
        <f t="shared" si="16"/>
        <v>93.662590882116035</v>
      </c>
      <c r="AE33" s="107">
        <f t="shared" si="4"/>
        <v>2.9894089260663832</v>
      </c>
      <c r="AF33" s="116">
        <f t="shared" si="17"/>
        <v>6.3374091178839631</v>
      </c>
      <c r="AH33" s="117">
        <f t="shared" si="31"/>
        <v>9.225006474031215E-6</v>
      </c>
      <c r="AI33" s="118">
        <f t="shared" si="18"/>
        <v>0</v>
      </c>
      <c r="AJ33" s="118">
        <f t="shared" si="32"/>
        <v>177694326.50657654</v>
      </c>
      <c r="AK33" s="118">
        <f>SUM(AJ33:AJ$42)/U33/U33</f>
        <v>0.16548564535799806</v>
      </c>
      <c r="AL33" s="118">
        <f t="shared" si="33"/>
        <v>154614156.38511294</v>
      </c>
      <c r="AM33" s="118">
        <f>SUM(AL33:AL$42)/U33/U33</f>
        <v>0.13084382524819899</v>
      </c>
      <c r="AN33" s="118">
        <f t="shared" si="34"/>
        <v>802474.57669592125</v>
      </c>
      <c r="AO33" s="119">
        <f>SUM(AN33:AN$42)/U33/U33</f>
        <v>1.2133568619924108E-2</v>
      </c>
      <c r="AP33" s="106">
        <f t="shared" si="5"/>
        <v>46.373510449029688</v>
      </c>
      <c r="AQ33" s="107">
        <f t="shared" si="6"/>
        <v>47.968163583986986</v>
      </c>
      <c r="AR33" s="107">
        <f t="shared" si="7"/>
        <v>43.472450207096159</v>
      </c>
      <c r="AS33" s="107">
        <f t="shared" si="8"/>
        <v>44.89040597378775</v>
      </c>
      <c r="AT33" s="107">
        <f t="shared" si="9"/>
        <v>2.7735100673146511</v>
      </c>
      <c r="AU33" s="120">
        <f t="shared" si="10"/>
        <v>3.2053077848181153</v>
      </c>
    </row>
    <row r="34" spans="1:47" ht="14.45" customHeight="1" x14ac:dyDescent="0.15">
      <c r="A34" s="155"/>
      <c r="B34" s="99" t="s">
        <v>77</v>
      </c>
      <c r="C34" s="142">
        <v>2620</v>
      </c>
      <c r="D34" s="101">
        <v>1</v>
      </c>
      <c r="E34" s="101">
        <v>865</v>
      </c>
      <c r="F34" s="156">
        <v>0.8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3.816793893129771E-4</v>
      </c>
      <c r="R34" s="109">
        <f t="shared" si="14"/>
        <v>3.8081961012524374E-4</v>
      </c>
      <c r="S34" s="110">
        <f t="shared" si="15"/>
        <v>9.2485549132947985E-4</v>
      </c>
      <c r="T34" s="111">
        <f t="shared" si="28"/>
        <v>1.9024355047034774E-3</v>
      </c>
      <c r="U34" s="112">
        <f t="shared" si="29"/>
        <v>97813.76054473246</v>
      </c>
      <c r="V34" s="112">
        <f t="shared" si="30"/>
        <v>488641.77673955349</v>
      </c>
      <c r="W34" s="113">
        <f>SUM(V34:V$42)</f>
        <v>4143699.2899392312</v>
      </c>
      <c r="X34" s="114">
        <f t="shared" si="0"/>
        <v>488189.85370904295</v>
      </c>
      <c r="Y34" s="112">
        <f>SUM(X34:X$42)</f>
        <v>3850029.8248269586</v>
      </c>
      <c r="Z34" s="112">
        <f t="shared" si="1"/>
        <v>451.92303051056973</v>
      </c>
      <c r="AA34" s="113">
        <f>SUM(Z34:Z$42)</f>
        <v>293669.46511227242</v>
      </c>
      <c r="AB34" s="106">
        <f t="shared" si="2"/>
        <v>42.363152861751217</v>
      </c>
      <c r="AC34" s="107">
        <f t="shared" si="3"/>
        <v>39.360820025585788</v>
      </c>
      <c r="AD34" s="115">
        <f t="shared" si="16"/>
        <v>92.912867354412214</v>
      </c>
      <c r="AE34" s="107">
        <f t="shared" si="4"/>
        <v>3.0023328361654258</v>
      </c>
      <c r="AF34" s="116">
        <f t="shared" si="17"/>
        <v>7.0871326455877837</v>
      </c>
      <c r="AH34" s="117">
        <f t="shared" si="31"/>
        <v>3.6123754392153957E-6</v>
      </c>
      <c r="AI34" s="118">
        <f t="shared" si="18"/>
        <v>1.0682082469938007E-6</v>
      </c>
      <c r="AJ34" s="118">
        <f t="shared" si="32"/>
        <v>54564142.584179543</v>
      </c>
      <c r="AK34" s="118">
        <f>SUM(AJ34:AJ$42)/U34/U34</f>
        <v>0.1483469638366974</v>
      </c>
      <c r="AL34" s="118">
        <f t="shared" si="33"/>
        <v>46876656.474111997</v>
      </c>
      <c r="AM34" s="118">
        <f>SUM(AL34:AL$42)/U34/U34</f>
        <v>0.11581731016374527</v>
      </c>
      <c r="AN34" s="118">
        <f t="shared" si="34"/>
        <v>567262.28229304624</v>
      </c>
      <c r="AO34" s="119">
        <f>SUM(AN34:AN$42)/U34/U34</f>
        <v>1.2154833103683026E-2</v>
      </c>
      <c r="AP34" s="106">
        <f t="shared" si="5"/>
        <v>41.608242472184976</v>
      </c>
      <c r="AQ34" s="107">
        <f t="shared" si="6"/>
        <v>43.118063251317459</v>
      </c>
      <c r="AR34" s="107">
        <f t="shared" si="7"/>
        <v>38.69379395508701</v>
      </c>
      <c r="AS34" s="107">
        <f t="shared" si="8"/>
        <v>40.027846096084566</v>
      </c>
      <c r="AT34" s="107">
        <f t="shared" si="9"/>
        <v>2.7862448752534195</v>
      </c>
      <c r="AU34" s="120">
        <f t="shared" si="10"/>
        <v>3.2184207970774321</v>
      </c>
    </row>
    <row r="35" spans="1:47" ht="14.45" customHeight="1" x14ac:dyDescent="0.15">
      <c r="A35" s="155"/>
      <c r="B35" s="99" t="s">
        <v>78</v>
      </c>
      <c r="C35" s="142">
        <v>2562</v>
      </c>
      <c r="D35" s="101">
        <v>5</v>
      </c>
      <c r="E35" s="101">
        <v>872</v>
      </c>
      <c r="F35" s="156">
        <v>0.8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1.95160031225605E-3</v>
      </c>
      <c r="R35" s="109">
        <f t="shared" si="14"/>
        <v>1.9922551577557946E-3</v>
      </c>
      <c r="S35" s="110">
        <f t="shared" si="15"/>
        <v>9.1743119266055051E-4</v>
      </c>
      <c r="T35" s="111">
        <f t="shared" si="28"/>
        <v>9.9150653783319342E-3</v>
      </c>
      <c r="U35" s="112">
        <f t="shared" si="29"/>
        <v>97627.676173823595</v>
      </c>
      <c r="V35" s="112">
        <f t="shared" si="30"/>
        <v>485873.90436899679</v>
      </c>
      <c r="W35" s="113">
        <f>SUM(V35:V$42)</f>
        <v>3655057.5131996777</v>
      </c>
      <c r="X35" s="114">
        <f t="shared" si="0"/>
        <v>485428.14849342895</v>
      </c>
      <c r="Y35" s="112">
        <f>SUM(X35:X$42)</f>
        <v>3361839.9711179156</v>
      </c>
      <c r="Z35" s="112">
        <f t="shared" si="1"/>
        <v>445.75587556788702</v>
      </c>
      <c r="AA35" s="113">
        <f>SUM(Z35:Z$42)</f>
        <v>293217.54208176181</v>
      </c>
      <c r="AB35" s="106">
        <f t="shared" si="2"/>
        <v>37.438743360970108</v>
      </c>
      <c r="AC35" s="107">
        <f t="shared" si="3"/>
        <v>34.435316939555591</v>
      </c>
      <c r="AD35" s="115">
        <f t="shared" si="16"/>
        <v>91.977758461450946</v>
      </c>
      <c r="AE35" s="107">
        <f t="shared" si="4"/>
        <v>3.0034264214145119</v>
      </c>
      <c r="AF35" s="116">
        <f t="shared" si="17"/>
        <v>8.0222415385490304</v>
      </c>
      <c r="AH35" s="117">
        <f t="shared" si="31"/>
        <v>1.9466757207821455E-5</v>
      </c>
      <c r="AI35" s="118">
        <f t="shared" si="18"/>
        <v>1.0511347622331239E-6</v>
      </c>
      <c r="AJ35" s="118">
        <f t="shared" si="32"/>
        <v>228932103.50214574</v>
      </c>
      <c r="AK35" s="118">
        <f>SUM(AJ35:AJ$42)/U35/U35</f>
        <v>0.14318820505043195</v>
      </c>
      <c r="AL35" s="118">
        <f t="shared" si="33"/>
        <v>191375983.97869551</v>
      </c>
      <c r="AM35" s="118">
        <f>SUM(AL35:AL$42)/U35/U35</f>
        <v>0.11134098941213558</v>
      </c>
      <c r="AN35" s="118">
        <f t="shared" si="34"/>
        <v>1952744.6787892436</v>
      </c>
      <c r="AO35" s="119">
        <f>SUM(AN35:AN$42)/U35/U35</f>
        <v>1.2141696400856663E-2</v>
      </c>
      <c r="AP35" s="106">
        <f t="shared" si="5"/>
        <v>36.697075100545177</v>
      </c>
      <c r="AQ35" s="107">
        <f t="shared" si="6"/>
        <v>38.180411621395038</v>
      </c>
      <c r="AR35" s="107">
        <f t="shared" si="7"/>
        <v>33.781308113219389</v>
      </c>
      <c r="AS35" s="107">
        <f t="shared" si="8"/>
        <v>35.089325765891793</v>
      </c>
      <c r="AT35" s="107">
        <f t="shared" si="9"/>
        <v>2.7874552638644099</v>
      </c>
      <c r="AU35" s="120">
        <f t="shared" si="10"/>
        <v>3.2193975789646139</v>
      </c>
    </row>
    <row r="36" spans="1:47" ht="14.45" customHeight="1" x14ac:dyDescent="0.15">
      <c r="A36" s="155"/>
      <c r="B36" s="99" t="s">
        <v>79</v>
      </c>
      <c r="C36" s="142">
        <v>2638</v>
      </c>
      <c r="D36" s="101">
        <v>12</v>
      </c>
      <c r="E36" s="101">
        <v>858</v>
      </c>
      <c r="F36" s="156">
        <v>1.6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4.5489006823351023E-3</v>
      </c>
      <c r="R36" s="109">
        <f t="shared" si="14"/>
        <v>4.5144396149137756E-3</v>
      </c>
      <c r="S36" s="110">
        <f t="shared" si="15"/>
        <v>1.8648018648018648E-3</v>
      </c>
      <c r="T36" s="111">
        <f t="shared" si="28"/>
        <v>2.233210731537269E-2</v>
      </c>
      <c r="U36" s="112">
        <f t="shared" si="29"/>
        <v>96659.691381825513</v>
      </c>
      <c r="V36" s="112">
        <f t="shared" si="30"/>
        <v>478157.81916289084</v>
      </c>
      <c r="W36" s="113">
        <f>SUM(V36:V$42)</f>
        <v>3169183.6088306811</v>
      </c>
      <c r="X36" s="114">
        <f t="shared" si="0"/>
        <v>477266.14957004628</v>
      </c>
      <c r="Y36" s="112">
        <f>SUM(X36:X$42)</f>
        <v>2876411.8226244869</v>
      </c>
      <c r="Z36" s="112">
        <f t="shared" si="1"/>
        <v>891.66959284455163</v>
      </c>
      <c r="AA36" s="113">
        <f>SUM(Z36:Z$42)</f>
        <v>292771.78620619397</v>
      </c>
      <c r="AB36" s="106">
        <f t="shared" si="2"/>
        <v>32.787023872358112</v>
      </c>
      <c r="AC36" s="107">
        <f t="shared" si="3"/>
        <v>29.758131662784574</v>
      </c>
      <c r="AD36" s="115">
        <f t="shared" si="16"/>
        <v>90.761917820399916</v>
      </c>
      <c r="AE36" s="107">
        <f t="shared" si="4"/>
        <v>3.0288922095735402</v>
      </c>
      <c r="AF36" s="116">
        <f t="shared" si="17"/>
        <v>9.2380821796000845</v>
      </c>
      <c r="AH36" s="117">
        <f t="shared" si="31"/>
        <v>4.0632123433815557E-5</v>
      </c>
      <c r="AI36" s="118">
        <f t="shared" si="18"/>
        <v>2.1693757328751705E-6</v>
      </c>
      <c r="AJ36" s="118">
        <f t="shared" si="32"/>
        <v>361480080.88157517</v>
      </c>
      <c r="AK36" s="118">
        <f>SUM(AJ36:AJ$42)/U36/U36</f>
        <v>0.12156763114209135</v>
      </c>
      <c r="AL36" s="118">
        <f t="shared" si="33"/>
        <v>293140423.53658944</v>
      </c>
      <c r="AM36" s="118">
        <f>SUM(AL36:AL$42)/U36/U36</f>
        <v>9.3099028173113857E-2</v>
      </c>
      <c r="AN36" s="118">
        <f t="shared" si="34"/>
        <v>4127978.110374101</v>
      </c>
      <c r="AO36" s="119">
        <f>SUM(AN36:AN$42)/U36/U36</f>
        <v>1.2177092630975342E-2</v>
      </c>
      <c r="AP36" s="106">
        <f t="shared" si="5"/>
        <v>32.103639491650256</v>
      </c>
      <c r="AQ36" s="107">
        <f t="shared" si="6"/>
        <v>33.470408253065969</v>
      </c>
      <c r="AR36" s="107">
        <f t="shared" si="7"/>
        <v>29.160093849072236</v>
      </c>
      <c r="AS36" s="107">
        <f t="shared" si="8"/>
        <v>30.356169476496913</v>
      </c>
      <c r="AT36" s="107">
        <f t="shared" si="9"/>
        <v>2.8126064748355439</v>
      </c>
      <c r="AU36" s="120">
        <f t="shared" si="10"/>
        <v>3.2451779443115365</v>
      </c>
    </row>
    <row r="37" spans="1:47" ht="14.45" customHeight="1" x14ac:dyDescent="0.15">
      <c r="A37" s="155"/>
      <c r="B37" s="99" t="s">
        <v>80</v>
      </c>
      <c r="C37" s="142">
        <v>3162</v>
      </c>
      <c r="D37" s="101">
        <v>10</v>
      </c>
      <c r="E37" s="101">
        <v>1057</v>
      </c>
      <c r="F37" s="156">
        <v>4.8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3.1625553447185324E-3</v>
      </c>
      <c r="R37" s="109">
        <f t="shared" si="14"/>
        <v>3.153347637811279E-3</v>
      </c>
      <c r="S37" s="110">
        <f t="shared" si="15"/>
        <v>4.5411542100283822E-3</v>
      </c>
      <c r="T37" s="111">
        <f t="shared" si="28"/>
        <v>1.5651229372275758E-2</v>
      </c>
      <c r="U37" s="112">
        <f t="shared" si="29"/>
        <v>94501.076780815783</v>
      </c>
      <c r="V37" s="112">
        <f t="shared" si="30"/>
        <v>469043.75873070455</v>
      </c>
      <c r="W37" s="113">
        <f>SUM(V37:V$42)</f>
        <v>2691025.7896677898</v>
      </c>
      <c r="X37" s="114">
        <f t="shared" si="0"/>
        <v>466913.75869105704</v>
      </c>
      <c r="Y37" s="112">
        <f>SUM(X37:X$42)</f>
        <v>2399145.6730544399</v>
      </c>
      <c r="Z37" s="112">
        <f t="shared" si="1"/>
        <v>2130.0000396474757</v>
      </c>
      <c r="AA37" s="113">
        <f>SUM(Z37:Z$42)</f>
        <v>291880.11661334941</v>
      </c>
      <c r="AB37" s="106">
        <f t="shared" si="2"/>
        <v>28.476138911192621</v>
      </c>
      <c r="AC37" s="107">
        <f t="shared" si="3"/>
        <v>25.38749562207612</v>
      </c>
      <c r="AD37" s="115">
        <f t="shared" si="16"/>
        <v>89.153574159934649</v>
      </c>
      <c r="AE37" s="107">
        <f t="shared" si="4"/>
        <v>3.0886432891164963</v>
      </c>
      <c r="AF37" s="116">
        <f t="shared" si="17"/>
        <v>10.846425840065336</v>
      </c>
      <c r="AH37" s="117">
        <f t="shared" si="31"/>
        <v>2.4112704036483374E-5</v>
      </c>
      <c r="AI37" s="118">
        <f t="shared" si="18"/>
        <v>4.2767569805762751E-6</v>
      </c>
      <c r="AJ37" s="118">
        <f t="shared" si="32"/>
        <v>148121574.10554188</v>
      </c>
      <c r="AK37" s="118">
        <f>SUM(AJ37:AJ$42)/U37/U37</f>
        <v>8.6707574115233332E-2</v>
      </c>
      <c r="AL37" s="118">
        <f t="shared" si="33"/>
        <v>115862662.03051586</v>
      </c>
      <c r="AM37" s="118">
        <f>SUM(AL37:AL$42)/U37/U37</f>
        <v>6.4575973392601058E-2</v>
      </c>
      <c r="AN37" s="118">
        <f t="shared" si="34"/>
        <v>3044450.0690375259</v>
      </c>
      <c r="AO37" s="119">
        <f>SUM(AN37:AN$42)/U37/U37</f>
        <v>1.2277513838548762E-2</v>
      </c>
      <c r="AP37" s="106">
        <f t="shared" si="5"/>
        <v>27.898994374078146</v>
      </c>
      <c r="AQ37" s="107">
        <f t="shared" si="6"/>
        <v>29.053283448307095</v>
      </c>
      <c r="AR37" s="107">
        <f t="shared" si="7"/>
        <v>24.889424282421832</v>
      </c>
      <c r="AS37" s="107">
        <f t="shared" si="8"/>
        <v>25.885566961730408</v>
      </c>
      <c r="AT37" s="107">
        <f t="shared" si="9"/>
        <v>2.8714675603571136</v>
      </c>
      <c r="AU37" s="120">
        <f t="shared" si="10"/>
        <v>3.3058190178758791</v>
      </c>
    </row>
    <row r="38" spans="1:47" ht="14.45" customHeight="1" x14ac:dyDescent="0.15">
      <c r="A38" s="155"/>
      <c r="B38" s="99" t="s">
        <v>81</v>
      </c>
      <c r="C38" s="142">
        <v>3759</v>
      </c>
      <c r="D38" s="101">
        <v>31</v>
      </c>
      <c r="E38" s="101">
        <v>1267</v>
      </c>
      <c r="F38" s="156">
        <v>18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8.2468741686618774E-3</v>
      </c>
      <c r="R38" s="109">
        <f t="shared" si="14"/>
        <v>8.0592735894837921E-3</v>
      </c>
      <c r="S38" s="110">
        <f t="shared" si="15"/>
        <v>1.4206787687450671E-2</v>
      </c>
      <c r="T38" s="111">
        <f t="shared" si="28"/>
        <v>3.9558850876991923E-2</v>
      </c>
      <c r="U38" s="112">
        <f t="shared" si="29"/>
        <v>93022.018752192191</v>
      </c>
      <c r="V38" s="112">
        <f t="shared" si="30"/>
        <v>456597.49941935105</v>
      </c>
      <c r="W38" s="113">
        <f>SUM(V38:V$42)</f>
        <v>2221982.0309370849</v>
      </c>
      <c r="X38" s="114">
        <f t="shared" si="0"/>
        <v>450110.71568647947</v>
      </c>
      <c r="Y38" s="112">
        <f>SUM(X38:X$42)</f>
        <v>1932231.9143633835</v>
      </c>
      <c r="Z38" s="112">
        <f t="shared" si="1"/>
        <v>6486.7837328716014</v>
      </c>
      <c r="AA38" s="113">
        <f>SUM(Z38:Z$42)</f>
        <v>289750.1165737019</v>
      </c>
      <c r="AB38" s="106">
        <f t="shared" si="2"/>
        <v>23.886624486793572</v>
      </c>
      <c r="AC38" s="107">
        <f t="shared" si="3"/>
        <v>20.771769310992813</v>
      </c>
      <c r="AD38" s="115">
        <f t="shared" si="16"/>
        <v>86.959835293919824</v>
      </c>
      <c r="AE38" s="107">
        <f t="shared" si="4"/>
        <v>3.1148551758007677</v>
      </c>
      <c r="AF38" s="116">
        <f t="shared" si="17"/>
        <v>13.040164706080207</v>
      </c>
      <c r="AH38" s="117">
        <f t="shared" si="31"/>
        <v>4.8483771962768736E-5</v>
      </c>
      <c r="AI38" s="118">
        <f t="shared" si="18"/>
        <v>1.105363446807764E-5</v>
      </c>
      <c r="AJ38" s="118">
        <f t="shared" si="32"/>
        <v>204406711.64095321</v>
      </c>
      <c r="AK38" s="118">
        <f>SUM(AJ38:AJ$42)/U38/U38</f>
        <v>7.2369055850730071E-2</v>
      </c>
      <c r="AL38" s="118">
        <f t="shared" si="33"/>
        <v>151686438.99506319</v>
      </c>
      <c r="AM38" s="118">
        <f>SUM(AL38:AL$42)/U38/U38</f>
        <v>5.3256090981049546E-2</v>
      </c>
      <c r="AN38" s="118">
        <f t="shared" si="34"/>
        <v>6609669.6510178987</v>
      </c>
      <c r="AO38" s="119">
        <f>SUM(AN38:AN$42)/U38/U38</f>
        <v>1.2319211164879213E-2</v>
      </c>
      <c r="AP38" s="106">
        <f t="shared" si="5"/>
        <v>23.359355139157884</v>
      </c>
      <c r="AQ38" s="107">
        <f t="shared" si="6"/>
        <v>24.41389383442926</v>
      </c>
      <c r="AR38" s="107">
        <f t="shared" si="7"/>
        <v>20.319454598527255</v>
      </c>
      <c r="AS38" s="107">
        <f t="shared" si="8"/>
        <v>21.224084023458371</v>
      </c>
      <c r="AT38" s="107">
        <f t="shared" si="9"/>
        <v>2.8973109696931356</v>
      </c>
      <c r="AU38" s="120">
        <f t="shared" si="10"/>
        <v>3.3323993819083997</v>
      </c>
    </row>
    <row r="39" spans="1:47" ht="14.45" customHeight="1" x14ac:dyDescent="0.15">
      <c r="A39" s="155"/>
      <c r="B39" s="99" t="s">
        <v>82</v>
      </c>
      <c r="C39" s="142">
        <v>4343</v>
      </c>
      <c r="D39" s="101">
        <v>31</v>
      </c>
      <c r="E39" s="101">
        <v>1481</v>
      </c>
      <c r="F39" s="156">
        <v>33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7.1379230946350446E-3</v>
      </c>
      <c r="R39" s="109">
        <f t="shared" si="14"/>
        <v>7.2146651053659134E-3</v>
      </c>
      <c r="S39" s="110">
        <f t="shared" si="15"/>
        <v>2.2282241728561782E-2</v>
      </c>
      <c r="T39" s="111">
        <f t="shared" si="28"/>
        <v>3.5484492141207788E-2</v>
      </c>
      <c r="U39" s="112">
        <f t="shared" si="29"/>
        <v>89342.174584097476</v>
      </c>
      <c r="V39" s="112">
        <f t="shared" si="30"/>
        <v>439419.10616889701</v>
      </c>
      <c r="W39" s="113">
        <f>SUM(V39:V$42)</f>
        <v>1765384.5315177341</v>
      </c>
      <c r="X39" s="114">
        <f t="shared" si="0"/>
        <v>429627.86342509312</v>
      </c>
      <c r="Y39" s="112">
        <f>SUM(X39:X$42)</f>
        <v>1482121.198676904</v>
      </c>
      <c r="Z39" s="112">
        <f t="shared" si="1"/>
        <v>9791.2427438039158</v>
      </c>
      <c r="AA39" s="113">
        <f>SUM(Z39:Z$42)</f>
        <v>283263.33284083032</v>
      </c>
      <c r="AB39" s="106">
        <f t="shared" si="2"/>
        <v>19.759811530622457</v>
      </c>
      <c r="AC39" s="107">
        <f t="shared" si="3"/>
        <v>16.589267113504032</v>
      </c>
      <c r="AD39" s="115">
        <f t="shared" si="16"/>
        <v>83.95458169120225</v>
      </c>
      <c r="AE39" s="107">
        <f t="shared" si="4"/>
        <v>3.1705444171184296</v>
      </c>
      <c r="AF39" s="116">
        <f t="shared" si="17"/>
        <v>16.045418308797778</v>
      </c>
      <c r="AH39" s="117">
        <f t="shared" si="31"/>
        <v>3.9176416556378006E-5</v>
      </c>
      <c r="AI39" s="118">
        <f t="shared" si="18"/>
        <v>1.471015761790123E-5</v>
      </c>
      <c r="AJ39" s="118">
        <f t="shared" si="32"/>
        <v>97829632.647171274</v>
      </c>
      <c r="AK39" s="118">
        <f>SUM(AJ39:AJ$42)/U39/U39</f>
        <v>5.2844950812877337E-2</v>
      </c>
      <c r="AL39" s="118">
        <f t="shared" si="33"/>
        <v>68249047.334868088</v>
      </c>
      <c r="AM39" s="118">
        <f>SUM(AL39:AL$42)/U39/U39</f>
        <v>3.8729978915424956E-2</v>
      </c>
      <c r="AN39" s="118">
        <f t="shared" si="34"/>
        <v>6092346.8750676867</v>
      </c>
      <c r="AO39" s="119">
        <f>SUM(AN39:AN$42)/U39/U39</f>
        <v>1.2526853448458119E-2</v>
      </c>
      <c r="AP39" s="106">
        <f t="shared" si="5"/>
        <v>19.309246149081943</v>
      </c>
      <c r="AQ39" s="107">
        <f t="shared" si="6"/>
        <v>20.210376912162971</v>
      </c>
      <c r="AR39" s="107">
        <f t="shared" si="7"/>
        <v>16.203540413622502</v>
      </c>
      <c r="AS39" s="107">
        <f t="shared" si="8"/>
        <v>16.974993813385563</v>
      </c>
      <c r="AT39" s="107">
        <f t="shared" si="9"/>
        <v>2.9511745007497607</v>
      </c>
      <c r="AU39" s="120">
        <f t="shared" si="10"/>
        <v>3.3899143334870985</v>
      </c>
    </row>
    <row r="40" spans="1:47" ht="14.45" customHeight="1" x14ac:dyDescent="0.15">
      <c r="A40" s="155"/>
      <c r="B40" s="99" t="s">
        <v>83</v>
      </c>
      <c r="C40" s="142">
        <v>3052</v>
      </c>
      <c r="D40" s="101">
        <v>59</v>
      </c>
      <c r="E40" s="101">
        <v>979</v>
      </c>
      <c r="F40" s="156">
        <v>59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1.9331585845347315E-2</v>
      </c>
      <c r="R40" s="109">
        <f t="shared" si="14"/>
        <v>1.8836902162439956E-2</v>
      </c>
      <c r="S40" s="110">
        <f t="shared" si="15"/>
        <v>6.0265577119509701E-2</v>
      </c>
      <c r="T40" s="111">
        <f t="shared" si="28"/>
        <v>9.0308505962571131E-2</v>
      </c>
      <c r="U40" s="112">
        <f t="shared" si="29"/>
        <v>86171.912892189663</v>
      </c>
      <c r="V40" s="112">
        <f t="shared" si="30"/>
        <v>413128.26504708326</v>
      </c>
      <c r="W40" s="113">
        <f>SUM(V40:V$42)</f>
        <v>1325965.4253488372</v>
      </c>
      <c r="X40" s="114">
        <f t="shared" si="0"/>
        <v>388230.85172963899</v>
      </c>
      <c r="Y40" s="112">
        <f>SUM(X40:X$42)</f>
        <v>1052493.3352518107</v>
      </c>
      <c r="Z40" s="112">
        <f t="shared" si="1"/>
        <v>24897.41331744424</v>
      </c>
      <c r="AA40" s="113">
        <f>SUM(Z40:Z$42)</f>
        <v>273472.09009702638</v>
      </c>
      <c r="AB40" s="106">
        <f t="shared" si="2"/>
        <v>15.387443319353519</v>
      </c>
      <c r="AC40" s="107">
        <f t="shared" si="3"/>
        <v>12.213879208746279</v>
      </c>
      <c r="AD40" s="115">
        <f t="shared" si="16"/>
        <v>79.375624366292882</v>
      </c>
      <c r="AE40" s="107">
        <f t="shared" si="4"/>
        <v>3.1735641106072392</v>
      </c>
      <c r="AF40" s="116">
        <f t="shared" si="17"/>
        <v>20.624375633707107</v>
      </c>
      <c r="AH40" s="117">
        <f t="shared" si="31"/>
        <v>1.2574752249895103E-4</v>
      </c>
      <c r="AI40" s="118">
        <f t="shared" si="18"/>
        <v>5.7848454886580314E-5</v>
      </c>
      <c r="AJ40" s="118">
        <f t="shared" si="32"/>
        <v>181015885.08557364</v>
      </c>
      <c r="AK40" s="118">
        <f>SUM(AJ40:AJ$42)/U40/U40</f>
        <v>4.363015834007368E-2</v>
      </c>
      <c r="AL40" s="118">
        <f t="shared" si="33"/>
        <v>115086703.80330066</v>
      </c>
      <c r="AM40" s="118">
        <f>SUM(AL40:AL$42)/U40/U40</f>
        <v>3.2441099224822217E-2</v>
      </c>
      <c r="AN40" s="118">
        <f t="shared" si="34"/>
        <v>20093165.106427446</v>
      </c>
      <c r="AO40" s="119">
        <f>SUM(AN40:AN$42)/U40/U40</f>
        <v>1.26450816170398E-2</v>
      </c>
      <c r="AP40" s="106">
        <f t="shared" si="5"/>
        <v>14.978041785063249</v>
      </c>
      <c r="AQ40" s="107">
        <f t="shared" si="6"/>
        <v>15.796844853643789</v>
      </c>
      <c r="AR40" s="107">
        <f t="shared" si="7"/>
        <v>11.860855517215418</v>
      </c>
      <c r="AS40" s="107">
        <f t="shared" si="8"/>
        <v>12.566902900277141</v>
      </c>
      <c r="AT40" s="107">
        <f t="shared" si="9"/>
        <v>2.9531614211045469</v>
      </c>
      <c r="AU40" s="120">
        <f t="shared" si="10"/>
        <v>3.3939668001099315</v>
      </c>
    </row>
    <row r="41" spans="1:47" ht="14.45" customHeight="1" x14ac:dyDescent="0.15">
      <c r="A41" s="155"/>
      <c r="B41" s="99" t="s">
        <v>84</v>
      </c>
      <c r="C41" s="142">
        <v>2963</v>
      </c>
      <c r="D41" s="101">
        <v>98</v>
      </c>
      <c r="E41" s="101">
        <v>998</v>
      </c>
      <c r="F41" s="156">
        <v>123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3.3074586567667902E-2</v>
      </c>
      <c r="R41" s="109">
        <f t="shared" si="14"/>
        <v>3.3513965772578001E-2</v>
      </c>
      <c r="S41" s="110">
        <f t="shared" si="15"/>
        <v>0.12324649298597194</v>
      </c>
      <c r="T41" s="111">
        <f>5*R41/(1+5*(1-O41)*R41)</f>
        <v>0.15575962196616872</v>
      </c>
      <c r="U41" s="112">
        <f t="shared" si="29"/>
        <v>78389.856182959193</v>
      </c>
      <c r="V41" s="112">
        <f>5*U41*((1-T41)+O41*T41)</f>
        <v>364324.96374483302</v>
      </c>
      <c r="W41" s="113">
        <f>SUM(V41:V$42)</f>
        <v>912837.1603017539</v>
      </c>
      <c r="X41" s="114">
        <f t="shared" si="0"/>
        <v>319423.18965604098</v>
      </c>
      <c r="Y41" s="112">
        <f>SUM(X41:X$42)</f>
        <v>664262.48352217174</v>
      </c>
      <c r="Z41" s="112">
        <f t="shared" si="1"/>
        <v>44901.774088792044</v>
      </c>
      <c r="AA41" s="113">
        <f>SUM(Z41:Z$42)</f>
        <v>248574.67677958214</v>
      </c>
      <c r="AB41" s="106">
        <f t="shared" si="2"/>
        <v>11.644837798544033</v>
      </c>
      <c r="AC41" s="107">
        <f t="shared" si="3"/>
        <v>8.4738321495552462</v>
      </c>
      <c r="AD41" s="115">
        <f t="shared" si="16"/>
        <v>72.769001132971894</v>
      </c>
      <c r="AE41" s="107">
        <f t="shared" si="4"/>
        <v>3.1710056489887863</v>
      </c>
      <c r="AF41" s="116">
        <f t="shared" si="17"/>
        <v>27.230998867028106</v>
      </c>
      <c r="AH41" s="117">
        <f>IF(D41=0,0,T41*T41*(1-T41)/D41)</f>
        <v>2.0900169721059967E-4</v>
      </c>
      <c r="AI41" s="118">
        <f t="shared" si="18"/>
        <v>1.0827334163590252E-4</v>
      </c>
      <c r="AJ41" s="118">
        <f>U41*U41*((1-O41)*5+AB42)^2*AH41</f>
        <v>142964156.35875797</v>
      </c>
      <c r="AK41" s="118">
        <f>SUM(AJ41:AJ$42)/U41/U41</f>
        <v>2.326523429286477E-2</v>
      </c>
      <c r="AL41" s="118">
        <f>U41*U41*((1-O41)*5*(1-S41)+AC42)^2*AH41+V41*V41*AI41</f>
        <v>80843458.880963087</v>
      </c>
      <c r="AM41" s="118">
        <f>SUM(AL41:AL$42)/U41/U41</f>
        <v>2.0473311573947685E-2</v>
      </c>
      <c r="AN41" s="118">
        <f>U41*U41*((1-O41)*5*S41+AE42)^2*AH41+V41*V41*AI41</f>
        <v>28839717.508115701</v>
      </c>
      <c r="AO41" s="119">
        <f>SUM(AN41:AN$42)/U41/U41</f>
        <v>1.201049643230661E-2</v>
      </c>
      <c r="AP41" s="106">
        <f t="shared" si="5"/>
        <v>11.345880068991059</v>
      </c>
      <c r="AQ41" s="107">
        <f t="shared" si="6"/>
        <v>11.943795528097008</v>
      </c>
      <c r="AR41" s="107">
        <f t="shared" si="7"/>
        <v>8.1933855882597335</v>
      </c>
      <c r="AS41" s="107">
        <f t="shared" si="8"/>
        <v>8.7542787108507589</v>
      </c>
      <c r="AT41" s="107">
        <f t="shared" si="9"/>
        <v>2.9562045244704329</v>
      </c>
      <c r="AU41" s="120">
        <f t="shared" si="10"/>
        <v>3.3858067735071398</v>
      </c>
    </row>
    <row r="42" spans="1:47" ht="14.45" customHeight="1" thickBot="1" x14ac:dyDescent="0.2">
      <c r="A42" s="157"/>
      <c r="B42" s="158" t="s">
        <v>85</v>
      </c>
      <c r="C42" s="159">
        <v>4718</v>
      </c>
      <c r="D42" s="160">
        <v>501</v>
      </c>
      <c r="E42" s="160">
        <v>1562</v>
      </c>
      <c r="F42" s="161">
        <v>580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0.10618906316235693</v>
      </c>
      <c r="R42" s="168">
        <f t="shared" si="14"/>
        <v>0.12065343712197915</v>
      </c>
      <c r="S42" s="169">
        <f t="shared" si="15"/>
        <v>0.37131882202304739</v>
      </c>
      <c r="T42" s="165">
        <v>1</v>
      </c>
      <c r="U42" s="170">
        <f>U41*(1-T41)</f>
        <v>66179.881817919129</v>
      </c>
      <c r="V42" s="170">
        <f>U42/R42</f>
        <v>548512.19655692088</v>
      </c>
      <c r="W42" s="171">
        <f>SUM(V42:V$42)</f>
        <v>548512.19655692088</v>
      </c>
      <c r="X42" s="165">
        <f t="shared" si="0"/>
        <v>344839.29386613076</v>
      </c>
      <c r="Y42" s="170">
        <f>SUM(X42:X$42)</f>
        <v>344839.29386613076</v>
      </c>
      <c r="Z42" s="170">
        <f t="shared" si="1"/>
        <v>203672.9026907901</v>
      </c>
      <c r="AA42" s="171">
        <f>SUM(Z42:Z$42)</f>
        <v>203672.9026907901</v>
      </c>
      <c r="AB42" s="172">
        <f t="shared" si="2"/>
        <v>8.2882015121459993</v>
      </c>
      <c r="AC42" s="166">
        <f t="shared" si="3"/>
        <v>5.2106362899663061</v>
      </c>
      <c r="AD42" s="173">
        <f t="shared" si="16"/>
        <v>62.868117797695255</v>
      </c>
      <c r="AE42" s="166">
        <f t="shared" si="4"/>
        <v>3.0775652221796927</v>
      </c>
      <c r="AF42" s="174">
        <f t="shared" si="17"/>
        <v>37.131882202304737</v>
      </c>
      <c r="AH42" s="175">
        <f>0</f>
        <v>0</v>
      </c>
      <c r="AI42" s="176">
        <f t="shared" si="18"/>
        <v>1.494501628901817E-4</v>
      </c>
      <c r="AJ42" s="176">
        <v>0</v>
      </c>
      <c r="AK42" s="176">
        <f>(1-R42)/R42/R42/D42</f>
        <v>0.12057102354050549</v>
      </c>
      <c r="AL42" s="176">
        <f>V42*V42*AI42</f>
        <v>44964417.377437398</v>
      </c>
      <c r="AM42" s="176">
        <f>(1-S42)*(1-S42)*(1-R42)/R42/R42/D42+AI42/R42/R42</f>
        <v>5.7920866161838419E-2</v>
      </c>
      <c r="AN42" s="176">
        <f>V42*V42*AI42</f>
        <v>44964417.377437398</v>
      </c>
      <c r="AO42" s="177">
        <f>S42*S42*(1-R42)/R42/R42/D42+AI42/R42/R42</f>
        <v>2.6890423483680169E-2</v>
      </c>
      <c r="AP42" s="172">
        <f t="shared" si="5"/>
        <v>7.6076240778791808</v>
      </c>
      <c r="AQ42" s="166">
        <f t="shared" si="6"/>
        <v>8.9687789464128187</v>
      </c>
      <c r="AR42" s="166">
        <f t="shared" si="7"/>
        <v>4.7389279060601917</v>
      </c>
      <c r="AS42" s="166">
        <f t="shared" si="8"/>
        <v>5.6823446738724206</v>
      </c>
      <c r="AT42" s="166">
        <f t="shared" si="9"/>
        <v>2.7561585469924688</v>
      </c>
      <c r="AU42" s="178">
        <f t="shared" si="10"/>
        <v>3.3989718973669167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79.610563363518551</v>
      </c>
      <c r="D47" s="194">
        <f t="shared" ref="D47:E82" si="35">AP7</f>
        <v>78.184495005413993</v>
      </c>
      <c r="E47" s="195">
        <f t="shared" si="35"/>
        <v>81.03663172162311</v>
      </c>
      <c r="F47" s="196">
        <f>AC7</f>
        <v>78.197741685701828</v>
      </c>
      <c r="G47" s="194">
        <f t="shared" ref="G47:H82" si="36">AR7</f>
        <v>76.831415851269909</v>
      </c>
      <c r="H47" s="194">
        <f t="shared" si="36"/>
        <v>79.564067520133747</v>
      </c>
      <c r="I47" s="197">
        <f t="shared" ref="I47:J82" si="37">AD7</f>
        <v>98.22533390278187</v>
      </c>
      <c r="J47" s="196">
        <f t="shared" si="37"/>
        <v>1.4128216778167122</v>
      </c>
      <c r="K47" s="194">
        <f t="shared" ref="K47:L82" si="38">AT7</f>
        <v>1.2552429350297929</v>
      </c>
      <c r="L47" s="194">
        <f t="shared" si="38"/>
        <v>1.5704004206036315</v>
      </c>
      <c r="M47" s="198">
        <f>AF7</f>
        <v>1.7746660972181187</v>
      </c>
    </row>
    <row r="48" spans="1:47" ht="14.45" customHeight="1" x14ac:dyDescent="0.25">
      <c r="A48" s="75"/>
      <c r="B48" s="99">
        <v>5</v>
      </c>
      <c r="C48" s="199">
        <f>AB8</f>
        <v>74.610563363518551</v>
      </c>
      <c r="D48" s="199">
        <f t="shared" si="35"/>
        <v>73.184495005413993</v>
      </c>
      <c r="E48" s="200">
        <f t="shared" si="35"/>
        <v>76.03663172162311</v>
      </c>
      <c r="F48" s="201">
        <f>AC8</f>
        <v>73.197741685701828</v>
      </c>
      <c r="G48" s="199">
        <f t="shared" si="36"/>
        <v>71.831415851269909</v>
      </c>
      <c r="H48" s="199">
        <f t="shared" si="36"/>
        <v>74.564067520133747</v>
      </c>
      <c r="I48" s="202">
        <f t="shared" si="37"/>
        <v>98.106405294203242</v>
      </c>
      <c r="J48" s="201">
        <f t="shared" si="37"/>
        <v>1.4128216778167122</v>
      </c>
      <c r="K48" s="199">
        <f t="shared" si="38"/>
        <v>1.2552429350297929</v>
      </c>
      <c r="L48" s="199">
        <f t="shared" si="38"/>
        <v>1.5704004206036315</v>
      </c>
      <c r="M48" s="203">
        <f>AF8</f>
        <v>1.8935947057967437</v>
      </c>
    </row>
    <row r="49" spans="1:13" ht="14.45" customHeight="1" x14ac:dyDescent="0.25">
      <c r="A49" s="75"/>
      <c r="B49" s="99">
        <v>10</v>
      </c>
      <c r="C49" s="199">
        <f t="shared" ref="C49:C62" si="39">AB9</f>
        <v>69.817444116940493</v>
      </c>
      <c r="D49" s="199">
        <f t="shared" si="35"/>
        <v>68.446149638525398</v>
      </c>
      <c r="E49" s="200">
        <f t="shared" si="35"/>
        <v>71.188738595355588</v>
      </c>
      <c r="F49" s="201">
        <f t="shared" ref="F49:F62" si="40">AC9</f>
        <v>68.400575376863273</v>
      </c>
      <c r="G49" s="199">
        <f t="shared" si="36"/>
        <v>67.089448033070127</v>
      </c>
      <c r="H49" s="199">
        <f t="shared" si="36"/>
        <v>69.711702720656419</v>
      </c>
      <c r="I49" s="202">
        <f t="shared" si="37"/>
        <v>97.970609268216634</v>
      </c>
      <c r="J49" s="201">
        <f t="shared" si="37"/>
        <v>1.4168687400772288</v>
      </c>
      <c r="K49" s="199">
        <f t="shared" si="38"/>
        <v>1.2590383830875906</v>
      </c>
      <c r="L49" s="199">
        <f t="shared" si="38"/>
        <v>1.5746990970668671</v>
      </c>
      <c r="M49" s="203">
        <f t="shared" ref="M49:M62" si="41">AF9</f>
        <v>2.0293907317833768</v>
      </c>
    </row>
    <row r="50" spans="1:13" ht="14.45" customHeight="1" x14ac:dyDescent="0.25">
      <c r="A50" s="75"/>
      <c r="B50" s="99">
        <v>15</v>
      </c>
      <c r="C50" s="199">
        <f t="shared" si="39"/>
        <v>64.987364913109658</v>
      </c>
      <c r="D50" s="199">
        <f t="shared" si="35"/>
        <v>63.653642777786047</v>
      </c>
      <c r="E50" s="200">
        <f t="shared" si="35"/>
        <v>66.32108704843327</v>
      </c>
      <c r="F50" s="201">
        <f t="shared" si="40"/>
        <v>63.566896581716037</v>
      </c>
      <c r="G50" s="199">
        <f t="shared" si="36"/>
        <v>62.293608931924943</v>
      </c>
      <c r="H50" s="199">
        <f t="shared" si="36"/>
        <v>64.840184231507124</v>
      </c>
      <c r="I50" s="202">
        <f t="shared" si="37"/>
        <v>97.814239224358715</v>
      </c>
      <c r="J50" s="201">
        <f t="shared" si="37"/>
        <v>1.4204683313936184</v>
      </c>
      <c r="K50" s="199">
        <f t="shared" si="38"/>
        <v>1.2623947687573873</v>
      </c>
      <c r="L50" s="199">
        <f t="shared" si="38"/>
        <v>1.5785418940298495</v>
      </c>
      <c r="M50" s="203">
        <f t="shared" si="41"/>
        <v>2.1857607756412856</v>
      </c>
    </row>
    <row r="51" spans="1:13" ht="14.45" customHeight="1" x14ac:dyDescent="0.25">
      <c r="A51" s="75"/>
      <c r="B51" s="99">
        <v>20</v>
      </c>
      <c r="C51" s="199">
        <f t="shared" si="39"/>
        <v>60.148939784662083</v>
      </c>
      <c r="D51" s="199">
        <f t="shared" si="35"/>
        <v>58.849889088463321</v>
      </c>
      <c r="E51" s="200">
        <f t="shared" si="35"/>
        <v>61.447990480860845</v>
      </c>
      <c r="F51" s="201">
        <f t="shared" si="40"/>
        <v>58.724775216730215</v>
      </c>
      <c r="G51" s="199">
        <f t="shared" si="36"/>
        <v>57.486346262786782</v>
      </c>
      <c r="H51" s="199">
        <f t="shared" si="36"/>
        <v>59.963204170673649</v>
      </c>
      <c r="I51" s="202">
        <f t="shared" si="37"/>
        <v>97.632269873699371</v>
      </c>
      <c r="J51" s="201">
        <f t="shared" si="37"/>
        <v>1.4241645679318709</v>
      </c>
      <c r="K51" s="199">
        <f t="shared" si="38"/>
        <v>1.2658457782468375</v>
      </c>
      <c r="L51" s="199">
        <f t="shared" si="38"/>
        <v>1.5824833576169042</v>
      </c>
      <c r="M51" s="203">
        <f t="shared" si="41"/>
        <v>2.3677301263006321</v>
      </c>
    </row>
    <row r="52" spans="1:13" ht="14.45" customHeight="1" x14ac:dyDescent="0.25">
      <c r="A52" s="75"/>
      <c r="B52" s="99">
        <v>25</v>
      </c>
      <c r="C52" s="199">
        <f t="shared" si="39"/>
        <v>55.148939784662076</v>
      </c>
      <c r="D52" s="199">
        <f t="shared" si="35"/>
        <v>53.849889088463314</v>
      </c>
      <c r="E52" s="200">
        <f t="shared" si="35"/>
        <v>56.447990480860838</v>
      </c>
      <c r="F52" s="201">
        <f t="shared" si="40"/>
        <v>53.724775216730208</v>
      </c>
      <c r="G52" s="199">
        <f t="shared" si="36"/>
        <v>52.486346262786775</v>
      </c>
      <c r="H52" s="199">
        <f t="shared" si="36"/>
        <v>54.963204170673642</v>
      </c>
      <c r="I52" s="202">
        <f t="shared" si="37"/>
        <v>97.417602997459696</v>
      </c>
      <c r="J52" s="201">
        <f t="shared" si="37"/>
        <v>1.4241645679318709</v>
      </c>
      <c r="K52" s="199">
        <f t="shared" si="38"/>
        <v>1.2658457782468375</v>
      </c>
      <c r="L52" s="199">
        <f t="shared" si="38"/>
        <v>1.5824833576169042</v>
      </c>
      <c r="M52" s="203">
        <f t="shared" si="41"/>
        <v>2.5823970025403042</v>
      </c>
    </row>
    <row r="53" spans="1:13" ht="14.45" customHeight="1" x14ac:dyDescent="0.25">
      <c r="A53" s="75"/>
      <c r="B53" s="99">
        <v>30</v>
      </c>
      <c r="C53" s="199">
        <f t="shared" si="39"/>
        <v>50.777650269610753</v>
      </c>
      <c r="D53" s="199">
        <f t="shared" si="35"/>
        <v>49.674979362081835</v>
      </c>
      <c r="E53" s="200">
        <f t="shared" si="35"/>
        <v>51.88032117713967</v>
      </c>
      <c r="F53" s="201">
        <f t="shared" si="40"/>
        <v>49.336471198672996</v>
      </c>
      <c r="G53" s="199">
        <f t="shared" si="36"/>
        <v>48.294498258575636</v>
      </c>
      <c r="H53" s="199">
        <f t="shared" si="36"/>
        <v>50.378444138770355</v>
      </c>
      <c r="I53" s="202">
        <f t="shared" si="37"/>
        <v>97.161784636969955</v>
      </c>
      <c r="J53" s="201">
        <f t="shared" si="37"/>
        <v>1.4411790709377654</v>
      </c>
      <c r="K53" s="199">
        <f t="shared" si="38"/>
        <v>1.2821439125129273</v>
      </c>
      <c r="L53" s="199">
        <f t="shared" si="38"/>
        <v>1.6002142293626036</v>
      </c>
      <c r="M53" s="203">
        <f t="shared" si="41"/>
        <v>2.8382153630300571</v>
      </c>
    </row>
    <row r="54" spans="1:13" ht="14.45" customHeight="1" x14ac:dyDescent="0.25">
      <c r="A54" s="75"/>
      <c r="B54" s="99">
        <v>35</v>
      </c>
      <c r="C54" s="199">
        <f t="shared" si="39"/>
        <v>46.410709660514037</v>
      </c>
      <c r="D54" s="199">
        <f t="shared" si="35"/>
        <v>45.484368904300744</v>
      </c>
      <c r="E54" s="200">
        <f t="shared" si="35"/>
        <v>47.33705041672733</v>
      </c>
      <c r="F54" s="201">
        <f t="shared" si="40"/>
        <v>44.950585066229962</v>
      </c>
      <c r="G54" s="199">
        <f t="shared" si="36"/>
        <v>44.08601718325766</v>
      </c>
      <c r="H54" s="199">
        <f t="shared" si="36"/>
        <v>45.815152949202265</v>
      </c>
      <c r="I54" s="202">
        <f t="shared" si="37"/>
        <v>96.853905908863226</v>
      </c>
      <c r="J54" s="201">
        <f t="shared" si="37"/>
        <v>1.4601245942840804</v>
      </c>
      <c r="K54" s="199">
        <f t="shared" si="38"/>
        <v>1.3000862359601655</v>
      </c>
      <c r="L54" s="199">
        <f t="shared" si="38"/>
        <v>1.6201629526079953</v>
      </c>
      <c r="M54" s="203">
        <f t="shared" si="41"/>
        <v>3.1460940911367836</v>
      </c>
    </row>
    <row r="55" spans="1:13" ht="14.45" customHeight="1" x14ac:dyDescent="0.25">
      <c r="A55" s="75"/>
      <c r="B55" s="99">
        <v>40</v>
      </c>
      <c r="C55" s="199">
        <f t="shared" si="39"/>
        <v>41.625788442261431</v>
      </c>
      <c r="D55" s="199">
        <f t="shared" si="35"/>
        <v>40.744160652516605</v>
      </c>
      <c r="E55" s="200">
        <f t="shared" si="35"/>
        <v>42.507416232006257</v>
      </c>
      <c r="F55" s="201">
        <f t="shared" si="40"/>
        <v>40.158491603394069</v>
      </c>
      <c r="G55" s="199">
        <f t="shared" si="36"/>
        <v>39.339098941226148</v>
      </c>
      <c r="H55" s="199">
        <f t="shared" si="36"/>
        <v>40.97788426556199</v>
      </c>
      <c r="I55" s="202">
        <f t="shared" si="37"/>
        <v>96.475029317696581</v>
      </c>
      <c r="J55" s="201">
        <f t="shared" si="37"/>
        <v>1.4672968388673684</v>
      </c>
      <c r="K55" s="199">
        <f t="shared" si="38"/>
        <v>1.3067813577819989</v>
      </c>
      <c r="L55" s="199">
        <f t="shared" si="38"/>
        <v>1.6278123199527379</v>
      </c>
      <c r="M55" s="203">
        <f t="shared" si="41"/>
        <v>3.5249706823034384</v>
      </c>
    </row>
    <row r="56" spans="1:13" ht="14.45" customHeight="1" x14ac:dyDescent="0.25">
      <c r="A56" s="75"/>
      <c r="B56" s="99">
        <v>45</v>
      </c>
      <c r="C56" s="199">
        <f t="shared" si="39"/>
        <v>36.876951370329621</v>
      </c>
      <c r="D56" s="199">
        <f t="shared" si="35"/>
        <v>36.036701112397687</v>
      </c>
      <c r="E56" s="200">
        <f t="shared" si="35"/>
        <v>37.717201628261556</v>
      </c>
      <c r="F56" s="201">
        <f t="shared" si="40"/>
        <v>35.400195879593703</v>
      </c>
      <c r="G56" s="199">
        <f t="shared" si="36"/>
        <v>34.622509460797495</v>
      </c>
      <c r="H56" s="199">
        <f t="shared" si="36"/>
        <v>36.17788229838991</v>
      </c>
      <c r="I56" s="202">
        <f t="shared" si="37"/>
        <v>95.995451261938953</v>
      </c>
      <c r="J56" s="201">
        <f t="shared" si="37"/>
        <v>1.4767554907359146</v>
      </c>
      <c r="K56" s="199">
        <f t="shared" si="38"/>
        <v>1.3155625357174645</v>
      </c>
      <c r="L56" s="199">
        <f t="shared" si="38"/>
        <v>1.6379484457543647</v>
      </c>
      <c r="M56" s="203">
        <f t="shared" si="41"/>
        <v>4.0045487380610307</v>
      </c>
    </row>
    <row r="57" spans="1:13" ht="14.45" customHeight="1" x14ac:dyDescent="0.25">
      <c r="A57" s="75"/>
      <c r="B57" s="99">
        <v>50</v>
      </c>
      <c r="C57" s="199">
        <f t="shared" si="39"/>
        <v>32.142843395963396</v>
      </c>
      <c r="D57" s="199">
        <f t="shared" si="35"/>
        <v>31.337469986028601</v>
      </c>
      <c r="E57" s="200">
        <f t="shared" si="35"/>
        <v>32.948216805898191</v>
      </c>
      <c r="F57" s="201">
        <f t="shared" si="40"/>
        <v>30.660332197088916</v>
      </c>
      <c r="G57" s="199">
        <f t="shared" si="36"/>
        <v>29.917721900708944</v>
      </c>
      <c r="H57" s="199">
        <f t="shared" si="36"/>
        <v>31.402942493468888</v>
      </c>
      <c r="I57" s="202">
        <f t="shared" si="37"/>
        <v>95.387740964258754</v>
      </c>
      <c r="J57" s="201">
        <f t="shared" si="37"/>
        <v>1.4825111988744759</v>
      </c>
      <c r="K57" s="199">
        <f t="shared" si="38"/>
        <v>1.3208463479625077</v>
      </c>
      <c r="L57" s="199">
        <f t="shared" si="38"/>
        <v>1.6441760497864442</v>
      </c>
      <c r="M57" s="203">
        <f t="shared" si="41"/>
        <v>4.612259035741233</v>
      </c>
    </row>
    <row r="58" spans="1:13" ht="14.45" customHeight="1" x14ac:dyDescent="0.25">
      <c r="A58" s="75"/>
      <c r="B58" s="99">
        <v>55</v>
      </c>
      <c r="C58" s="199">
        <f t="shared" si="39"/>
        <v>27.840119446556272</v>
      </c>
      <c r="D58" s="199">
        <f t="shared" si="35"/>
        <v>27.128852930337008</v>
      </c>
      <c r="E58" s="200">
        <f t="shared" si="35"/>
        <v>28.551385962775537</v>
      </c>
      <c r="F58" s="201">
        <f t="shared" si="40"/>
        <v>26.328774579863673</v>
      </c>
      <c r="G58" s="199">
        <f t="shared" si="36"/>
        <v>25.679956832712787</v>
      </c>
      <c r="H58" s="199">
        <f t="shared" si="36"/>
        <v>26.977592327014559</v>
      </c>
      <c r="I58" s="202">
        <f t="shared" si="37"/>
        <v>94.571342017429643</v>
      </c>
      <c r="J58" s="201">
        <f t="shared" si="37"/>
        <v>1.5113448666925984</v>
      </c>
      <c r="K58" s="199">
        <f t="shared" si="38"/>
        <v>1.3476439011915329</v>
      </c>
      <c r="L58" s="199">
        <f t="shared" si="38"/>
        <v>1.6750458321936639</v>
      </c>
      <c r="M58" s="203">
        <f t="shared" si="41"/>
        <v>5.4286579825703534</v>
      </c>
    </row>
    <row r="59" spans="1:13" ht="14.45" customHeight="1" x14ac:dyDescent="0.25">
      <c r="A59" s="75"/>
      <c r="B59" s="99">
        <v>60</v>
      </c>
      <c r="C59" s="199">
        <f t="shared" si="39"/>
        <v>23.346731945568195</v>
      </c>
      <c r="D59" s="199">
        <f t="shared" si="35"/>
        <v>22.694127919179063</v>
      </c>
      <c r="E59" s="200">
        <f t="shared" si="35"/>
        <v>23.999335971957326</v>
      </c>
      <c r="F59" s="201">
        <f t="shared" si="40"/>
        <v>21.817154337143887</v>
      </c>
      <c r="G59" s="199">
        <f t="shared" si="36"/>
        <v>21.22648747130296</v>
      </c>
      <c r="H59" s="199">
        <f t="shared" si="36"/>
        <v>22.407821202984813</v>
      </c>
      <c r="I59" s="202">
        <f t="shared" si="37"/>
        <v>93.448429476166311</v>
      </c>
      <c r="J59" s="201">
        <f t="shared" si="37"/>
        <v>1.5295776084243087</v>
      </c>
      <c r="K59" s="199">
        <f t="shared" si="38"/>
        <v>1.364522219338197</v>
      </c>
      <c r="L59" s="199">
        <f t="shared" si="38"/>
        <v>1.6946329975104204</v>
      </c>
      <c r="M59" s="203">
        <f t="shared" si="41"/>
        <v>6.5515705238336857</v>
      </c>
    </row>
    <row r="60" spans="1:13" ht="14.45" customHeight="1" x14ac:dyDescent="0.25">
      <c r="A60" s="75"/>
      <c r="B60" s="99">
        <v>65</v>
      </c>
      <c r="C60" s="199">
        <f t="shared" si="39"/>
        <v>19.239058113985713</v>
      </c>
      <c r="D60" s="199">
        <f t="shared" si="35"/>
        <v>18.659550701813124</v>
      </c>
      <c r="E60" s="200">
        <f t="shared" si="35"/>
        <v>19.818565526158302</v>
      </c>
      <c r="F60" s="201">
        <f t="shared" si="40"/>
        <v>17.675406436985369</v>
      </c>
      <c r="G60" s="199">
        <f t="shared" si="36"/>
        <v>17.1563845527551</v>
      </c>
      <c r="H60" s="199">
        <f t="shared" si="36"/>
        <v>18.194428321215639</v>
      </c>
      <c r="I60" s="202">
        <f t="shared" si="37"/>
        <v>91.872514404103512</v>
      </c>
      <c r="J60" s="201">
        <f t="shared" si="37"/>
        <v>1.5636516770003444</v>
      </c>
      <c r="K60" s="199">
        <f t="shared" si="38"/>
        <v>1.3953889959136869</v>
      </c>
      <c r="L60" s="199">
        <f t="shared" si="38"/>
        <v>1.7319143580870018</v>
      </c>
      <c r="M60" s="203">
        <f t="shared" si="41"/>
        <v>8.1274855958964931</v>
      </c>
    </row>
    <row r="61" spans="1:13" ht="14.45" customHeight="1" x14ac:dyDescent="0.25">
      <c r="A61" s="75"/>
      <c r="B61" s="99">
        <v>70</v>
      </c>
      <c r="C61" s="199">
        <f t="shared" si="39"/>
        <v>15.432938465921557</v>
      </c>
      <c r="D61" s="199">
        <f t="shared" si="35"/>
        <v>14.912450986766641</v>
      </c>
      <c r="E61" s="200">
        <f t="shared" si="35"/>
        <v>15.953425945076473</v>
      </c>
      <c r="F61" s="201">
        <f t="shared" si="40"/>
        <v>13.833332465688356</v>
      </c>
      <c r="G61" s="199">
        <f t="shared" si="36"/>
        <v>13.371261507601702</v>
      </c>
      <c r="H61" s="199">
        <f t="shared" si="36"/>
        <v>14.29540342377501</v>
      </c>
      <c r="I61" s="202">
        <f t="shared" si="37"/>
        <v>89.63511709863036</v>
      </c>
      <c r="J61" s="201">
        <f t="shared" si="37"/>
        <v>1.5996060002332011</v>
      </c>
      <c r="K61" s="199">
        <f t="shared" si="38"/>
        <v>1.4254591460174104</v>
      </c>
      <c r="L61" s="199">
        <f t="shared" si="38"/>
        <v>1.7737528544489918</v>
      </c>
      <c r="M61" s="203">
        <f t="shared" si="41"/>
        <v>10.364882901369638</v>
      </c>
    </row>
    <row r="62" spans="1:13" ht="14.45" customHeight="1" x14ac:dyDescent="0.25">
      <c r="A62" s="75"/>
      <c r="B62" s="99">
        <v>75</v>
      </c>
      <c r="C62" s="199">
        <f t="shared" si="39"/>
        <v>11.92919416651179</v>
      </c>
      <c r="D62" s="199">
        <f t="shared" si="35"/>
        <v>11.457723487161056</v>
      </c>
      <c r="E62" s="200">
        <f t="shared" si="35"/>
        <v>12.400664845862524</v>
      </c>
      <c r="F62" s="201">
        <f t="shared" si="40"/>
        <v>10.306005587169567</v>
      </c>
      <c r="G62" s="199">
        <f t="shared" si="36"/>
        <v>9.8888383871737098</v>
      </c>
      <c r="H62" s="199">
        <f t="shared" si="36"/>
        <v>10.723172787165424</v>
      </c>
      <c r="I62" s="202">
        <f t="shared" si="37"/>
        <v>86.393141425269818</v>
      </c>
      <c r="J62" s="201">
        <f t="shared" si="37"/>
        <v>1.623188579342222</v>
      </c>
      <c r="K62" s="199">
        <f t="shared" si="38"/>
        <v>1.4395660710949496</v>
      </c>
      <c r="L62" s="199">
        <f t="shared" si="38"/>
        <v>1.8068110875894945</v>
      </c>
      <c r="M62" s="203">
        <f t="shared" si="41"/>
        <v>13.606858574730182</v>
      </c>
    </row>
    <row r="63" spans="1:13" ht="14.45" customHeight="1" x14ac:dyDescent="0.25">
      <c r="A63" s="75"/>
      <c r="B63" s="99">
        <v>80</v>
      </c>
      <c r="C63" s="199">
        <f>AB23</f>
        <v>8.9156591398227114</v>
      </c>
      <c r="D63" s="199">
        <f t="shared" si="35"/>
        <v>8.558442262078346</v>
      </c>
      <c r="E63" s="200">
        <f t="shared" si="35"/>
        <v>9.2728760175670768</v>
      </c>
      <c r="F63" s="201">
        <f>AC23</f>
        <v>7.2391707731619279</v>
      </c>
      <c r="G63" s="199">
        <f t="shared" si="36"/>
        <v>6.9116963190653653</v>
      </c>
      <c r="H63" s="199">
        <f t="shared" si="36"/>
        <v>7.5666452272584905</v>
      </c>
      <c r="I63" s="202">
        <f t="shared" si="37"/>
        <v>81.196136591039291</v>
      </c>
      <c r="J63" s="201">
        <f t="shared" si="37"/>
        <v>1.6764883666607848</v>
      </c>
      <c r="K63" s="199">
        <f t="shared" si="38"/>
        <v>1.4854057975073029</v>
      </c>
      <c r="L63" s="199">
        <f t="shared" si="38"/>
        <v>1.8675709358142667</v>
      </c>
      <c r="M63" s="203">
        <f>AF23</f>
        <v>18.803863408960719</v>
      </c>
    </row>
    <row r="64" spans="1:13" ht="14.45" customHeight="1" x14ac:dyDescent="0.25">
      <c r="A64" s="51"/>
      <c r="B64" s="121">
        <v>85</v>
      </c>
      <c r="C64" s="204">
        <f>AB24</f>
        <v>6.3431681946846092</v>
      </c>
      <c r="D64" s="204">
        <f t="shared" si="35"/>
        <v>5.7111933270556872</v>
      </c>
      <c r="E64" s="205">
        <f t="shared" si="35"/>
        <v>6.9751430623135313</v>
      </c>
      <c r="F64" s="206">
        <f>AC24</f>
        <v>4.6489284317172359</v>
      </c>
      <c r="G64" s="204">
        <f t="shared" si="36"/>
        <v>4.1453661765416072</v>
      </c>
      <c r="H64" s="204">
        <f t="shared" si="36"/>
        <v>5.1524906868928646</v>
      </c>
      <c r="I64" s="207">
        <f t="shared" si="37"/>
        <v>73.290322580645167</v>
      </c>
      <c r="J64" s="206">
        <f t="shared" si="37"/>
        <v>1.6942397629673731</v>
      </c>
      <c r="K64" s="204">
        <f t="shared" si="38"/>
        <v>1.4343638967628691</v>
      </c>
      <c r="L64" s="204">
        <f t="shared" si="38"/>
        <v>1.9541156291718771</v>
      </c>
      <c r="M64" s="208">
        <f>AF24</f>
        <v>26.70967741935484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85.882261008628603</v>
      </c>
      <c r="D65" s="210">
        <f t="shared" si="35"/>
        <v>84.497358806830988</v>
      </c>
      <c r="E65" s="211">
        <f t="shared" si="35"/>
        <v>87.267163210426219</v>
      </c>
      <c r="F65" s="212">
        <f>AC25</f>
        <v>82.945566357505854</v>
      </c>
      <c r="G65" s="210">
        <f t="shared" si="36"/>
        <v>81.646387944328424</v>
      </c>
      <c r="H65" s="210">
        <f t="shared" si="36"/>
        <v>84.244744770683283</v>
      </c>
      <c r="I65" s="213">
        <f t="shared" si="37"/>
        <v>96.580557362331547</v>
      </c>
      <c r="J65" s="212">
        <f t="shared" si="37"/>
        <v>2.9366946511227243</v>
      </c>
      <c r="K65" s="210">
        <f t="shared" si="38"/>
        <v>2.7196456156045734</v>
      </c>
      <c r="L65" s="210">
        <f t="shared" si="38"/>
        <v>3.1537436866408752</v>
      </c>
      <c r="M65" s="214">
        <f>AF25</f>
        <v>3.4194426376684168</v>
      </c>
    </row>
    <row r="66" spans="1:13" ht="14.45" customHeight="1" x14ac:dyDescent="0.25">
      <c r="A66" s="155"/>
      <c r="B66" s="99">
        <v>5</v>
      </c>
      <c r="C66" s="199">
        <f>AB26</f>
        <v>81.517752398509288</v>
      </c>
      <c r="D66" s="199">
        <f t="shared" si="35"/>
        <v>80.438306184287754</v>
      </c>
      <c r="E66" s="200">
        <f t="shared" si="35"/>
        <v>82.597198612730821</v>
      </c>
      <c r="F66" s="201">
        <f>AC26</f>
        <v>78.559123402389289</v>
      </c>
      <c r="G66" s="199">
        <f t="shared" si="36"/>
        <v>77.566811982262195</v>
      </c>
      <c r="H66" s="199">
        <f t="shared" si="36"/>
        <v>79.551434822516384</v>
      </c>
      <c r="I66" s="202">
        <f t="shared" si="37"/>
        <v>96.370570938148063</v>
      </c>
      <c r="J66" s="201">
        <f t="shared" si="37"/>
        <v>2.9586289961199737</v>
      </c>
      <c r="K66" s="199">
        <f t="shared" si="38"/>
        <v>2.7420981162855522</v>
      </c>
      <c r="L66" s="199">
        <f t="shared" si="38"/>
        <v>3.1751598759543951</v>
      </c>
      <c r="M66" s="203">
        <f>AF26</f>
        <v>3.6294290618519041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76.517752398509302</v>
      </c>
      <c r="D67" s="199">
        <f t="shared" si="35"/>
        <v>75.438306184287768</v>
      </c>
      <c r="E67" s="200">
        <f t="shared" si="35"/>
        <v>77.597198612730836</v>
      </c>
      <c r="F67" s="201">
        <f t="shared" ref="F67:F80" si="43">AC27</f>
        <v>73.559123402389289</v>
      </c>
      <c r="G67" s="199">
        <f t="shared" si="36"/>
        <v>72.566811982262195</v>
      </c>
      <c r="H67" s="199">
        <f t="shared" si="36"/>
        <v>74.551434822516384</v>
      </c>
      <c r="I67" s="202">
        <f t="shared" si="37"/>
        <v>96.133408387753889</v>
      </c>
      <c r="J67" s="201">
        <f t="shared" si="37"/>
        <v>2.9586289961199737</v>
      </c>
      <c r="K67" s="199">
        <f t="shared" si="38"/>
        <v>2.7420981162855522</v>
      </c>
      <c r="L67" s="199">
        <f t="shared" si="38"/>
        <v>3.1751598759543951</v>
      </c>
      <c r="M67" s="203">
        <f t="shared" ref="M67:M80" si="44">AF27</f>
        <v>3.866591612246066</v>
      </c>
    </row>
    <row r="68" spans="1:13" ht="14.45" customHeight="1" x14ac:dyDescent="0.25">
      <c r="A68" s="155"/>
      <c r="B68" s="99">
        <v>15</v>
      </c>
      <c r="C68" s="199">
        <f t="shared" si="42"/>
        <v>71.717462889810932</v>
      </c>
      <c r="D68" s="199">
        <f t="shared" si="35"/>
        <v>70.708550925250449</v>
      </c>
      <c r="E68" s="200">
        <f t="shared" si="35"/>
        <v>72.726374854371414</v>
      </c>
      <c r="F68" s="201">
        <f t="shared" si="43"/>
        <v>68.750802547129311</v>
      </c>
      <c r="G68" s="199">
        <f t="shared" si="36"/>
        <v>67.829657506986749</v>
      </c>
      <c r="H68" s="199">
        <f t="shared" si="36"/>
        <v>69.671947587271873</v>
      </c>
      <c r="I68" s="202">
        <f t="shared" si="37"/>
        <v>95.863405894266378</v>
      </c>
      <c r="J68" s="201">
        <f t="shared" si="37"/>
        <v>2.9666603426815938</v>
      </c>
      <c r="K68" s="199">
        <f t="shared" si="38"/>
        <v>2.7501146232769083</v>
      </c>
      <c r="L68" s="199">
        <f t="shared" si="38"/>
        <v>3.1832060620862794</v>
      </c>
      <c r="M68" s="203">
        <f t="shared" si="44"/>
        <v>4.1365941057335904</v>
      </c>
    </row>
    <row r="69" spans="1:13" ht="14.45" customHeight="1" x14ac:dyDescent="0.25">
      <c r="A69" s="155"/>
      <c r="B69" s="99">
        <v>20</v>
      </c>
      <c r="C69" s="199">
        <f t="shared" si="42"/>
        <v>66.717462889810932</v>
      </c>
      <c r="D69" s="199">
        <f t="shared" si="35"/>
        <v>65.708550925250449</v>
      </c>
      <c r="E69" s="200">
        <f t="shared" si="35"/>
        <v>67.726374854371414</v>
      </c>
      <c r="F69" s="201">
        <f t="shared" si="43"/>
        <v>63.750802547129325</v>
      </c>
      <c r="G69" s="199">
        <f t="shared" si="36"/>
        <v>62.829657506986763</v>
      </c>
      <c r="H69" s="199">
        <f t="shared" si="36"/>
        <v>64.671947587271887</v>
      </c>
      <c r="I69" s="202">
        <f t="shared" si="37"/>
        <v>95.553397545135553</v>
      </c>
      <c r="J69" s="201">
        <f t="shared" si="37"/>
        <v>2.9666603426815938</v>
      </c>
      <c r="K69" s="199">
        <f t="shared" si="38"/>
        <v>2.7501146232769083</v>
      </c>
      <c r="L69" s="199">
        <f t="shared" si="38"/>
        <v>3.1832060620862794</v>
      </c>
      <c r="M69" s="203">
        <f t="shared" si="44"/>
        <v>4.4466024548644238</v>
      </c>
    </row>
    <row r="70" spans="1:13" ht="14.45" customHeight="1" x14ac:dyDescent="0.25">
      <c r="A70" s="155"/>
      <c r="B70" s="99">
        <v>25</v>
      </c>
      <c r="C70" s="199">
        <f t="shared" si="42"/>
        <v>61.717462889810925</v>
      </c>
      <c r="D70" s="199">
        <f t="shared" si="35"/>
        <v>60.708550925250442</v>
      </c>
      <c r="E70" s="200">
        <f t="shared" si="35"/>
        <v>62.726374854371407</v>
      </c>
      <c r="F70" s="201">
        <f t="shared" si="43"/>
        <v>58.750802547129325</v>
      </c>
      <c r="G70" s="199">
        <f t="shared" si="36"/>
        <v>57.829657506986763</v>
      </c>
      <c r="H70" s="199">
        <f t="shared" si="36"/>
        <v>59.671947587271887</v>
      </c>
      <c r="I70" s="202">
        <f t="shared" si="37"/>
        <v>95.193158947609021</v>
      </c>
      <c r="J70" s="201">
        <f t="shared" si="37"/>
        <v>2.9666603426815938</v>
      </c>
      <c r="K70" s="199">
        <f t="shared" si="38"/>
        <v>2.7501146232769083</v>
      </c>
      <c r="L70" s="199">
        <f t="shared" si="38"/>
        <v>3.1832060620862794</v>
      </c>
      <c r="M70" s="203">
        <f t="shared" si="44"/>
        <v>4.8068410523909701</v>
      </c>
    </row>
    <row r="71" spans="1:13" ht="14.45" customHeight="1" x14ac:dyDescent="0.25">
      <c r="A71" s="155"/>
      <c r="B71" s="99">
        <v>30</v>
      </c>
      <c r="C71" s="199">
        <f t="shared" si="42"/>
        <v>57.170837016508344</v>
      </c>
      <c r="D71" s="199">
        <f t="shared" si="35"/>
        <v>56.373510449029695</v>
      </c>
      <c r="E71" s="200">
        <f t="shared" si="35"/>
        <v>57.968163583986993</v>
      </c>
      <c r="F71" s="201">
        <f t="shared" si="43"/>
        <v>54.181428090441948</v>
      </c>
      <c r="G71" s="199">
        <f t="shared" si="36"/>
        <v>53.472450207096152</v>
      </c>
      <c r="H71" s="199">
        <f t="shared" si="36"/>
        <v>54.890405973787743</v>
      </c>
      <c r="I71" s="202">
        <f t="shared" si="37"/>
        <v>94.771094701301664</v>
      </c>
      <c r="J71" s="201">
        <f t="shared" si="37"/>
        <v>2.9894089260663832</v>
      </c>
      <c r="K71" s="199">
        <f t="shared" si="38"/>
        <v>2.7735100673146511</v>
      </c>
      <c r="L71" s="199">
        <f t="shared" si="38"/>
        <v>3.2053077848181153</v>
      </c>
      <c r="M71" s="203">
        <f t="shared" si="44"/>
        <v>5.2289052986983169</v>
      </c>
    </row>
    <row r="72" spans="1:13" ht="14.45" customHeight="1" x14ac:dyDescent="0.25">
      <c r="A72" s="155"/>
      <c r="B72" s="99">
        <v>35</v>
      </c>
      <c r="C72" s="199">
        <f t="shared" si="42"/>
        <v>52.170837016508344</v>
      </c>
      <c r="D72" s="199">
        <f t="shared" si="35"/>
        <v>51.373510449029695</v>
      </c>
      <c r="E72" s="200">
        <f t="shared" si="35"/>
        <v>52.968163583986993</v>
      </c>
      <c r="F72" s="201">
        <f t="shared" si="43"/>
        <v>49.181428090441955</v>
      </c>
      <c r="G72" s="199">
        <f t="shared" si="36"/>
        <v>48.472450207096159</v>
      </c>
      <c r="H72" s="199">
        <f t="shared" si="36"/>
        <v>49.89040597378775</v>
      </c>
      <c r="I72" s="202">
        <f t="shared" si="37"/>
        <v>94.269961731454572</v>
      </c>
      <c r="J72" s="201">
        <f t="shared" si="37"/>
        <v>2.9894089260663832</v>
      </c>
      <c r="K72" s="199">
        <f t="shared" si="38"/>
        <v>2.7735100673146511</v>
      </c>
      <c r="L72" s="199">
        <f t="shared" si="38"/>
        <v>3.2053077848181153</v>
      </c>
      <c r="M72" s="203">
        <f t="shared" si="44"/>
        <v>5.7300382685454112</v>
      </c>
    </row>
    <row r="73" spans="1:13" ht="14.45" customHeight="1" x14ac:dyDescent="0.25">
      <c r="A73" s="155"/>
      <c r="B73" s="99">
        <v>40</v>
      </c>
      <c r="C73" s="199">
        <f t="shared" si="42"/>
        <v>47.170837016508337</v>
      </c>
      <c r="D73" s="199">
        <f t="shared" si="35"/>
        <v>46.373510449029688</v>
      </c>
      <c r="E73" s="200">
        <f t="shared" si="35"/>
        <v>47.968163583986986</v>
      </c>
      <c r="F73" s="201">
        <f t="shared" si="43"/>
        <v>44.181428090441955</v>
      </c>
      <c r="G73" s="199">
        <f t="shared" si="36"/>
        <v>43.472450207096159</v>
      </c>
      <c r="H73" s="199">
        <f t="shared" si="36"/>
        <v>44.89040597378775</v>
      </c>
      <c r="I73" s="202">
        <f t="shared" si="37"/>
        <v>93.662590882116035</v>
      </c>
      <c r="J73" s="201">
        <f t="shared" si="37"/>
        <v>2.9894089260663832</v>
      </c>
      <c r="K73" s="199">
        <f t="shared" si="38"/>
        <v>2.7735100673146511</v>
      </c>
      <c r="L73" s="199">
        <f t="shared" si="38"/>
        <v>3.2053077848181153</v>
      </c>
      <c r="M73" s="203">
        <f t="shared" si="44"/>
        <v>6.3374091178839631</v>
      </c>
    </row>
    <row r="74" spans="1:13" ht="14.45" customHeight="1" x14ac:dyDescent="0.25">
      <c r="A74" s="155"/>
      <c r="B74" s="99">
        <v>45</v>
      </c>
      <c r="C74" s="199">
        <f t="shared" si="42"/>
        <v>42.363152861751217</v>
      </c>
      <c r="D74" s="199">
        <f t="shared" si="35"/>
        <v>41.608242472184976</v>
      </c>
      <c r="E74" s="200">
        <f t="shared" si="35"/>
        <v>43.118063251317459</v>
      </c>
      <c r="F74" s="201">
        <f t="shared" si="43"/>
        <v>39.360820025585788</v>
      </c>
      <c r="G74" s="199">
        <f t="shared" si="36"/>
        <v>38.69379395508701</v>
      </c>
      <c r="H74" s="199">
        <f t="shared" si="36"/>
        <v>40.027846096084566</v>
      </c>
      <c r="I74" s="202">
        <f t="shared" si="37"/>
        <v>92.912867354412214</v>
      </c>
      <c r="J74" s="201">
        <f t="shared" si="37"/>
        <v>3.0023328361654258</v>
      </c>
      <c r="K74" s="199">
        <f t="shared" si="38"/>
        <v>2.7862448752534195</v>
      </c>
      <c r="L74" s="199">
        <f t="shared" si="38"/>
        <v>3.2184207970774321</v>
      </c>
      <c r="M74" s="203">
        <f t="shared" si="44"/>
        <v>7.0871326455877837</v>
      </c>
    </row>
    <row r="75" spans="1:13" ht="14.45" customHeight="1" x14ac:dyDescent="0.25">
      <c r="A75" s="155"/>
      <c r="B75" s="99">
        <v>50</v>
      </c>
      <c r="C75" s="199">
        <f t="shared" si="42"/>
        <v>37.438743360970108</v>
      </c>
      <c r="D75" s="199">
        <f t="shared" si="35"/>
        <v>36.697075100545177</v>
      </c>
      <c r="E75" s="200">
        <f t="shared" si="35"/>
        <v>38.180411621395038</v>
      </c>
      <c r="F75" s="201">
        <f t="shared" si="43"/>
        <v>34.435316939555591</v>
      </c>
      <c r="G75" s="199">
        <f t="shared" si="36"/>
        <v>33.781308113219389</v>
      </c>
      <c r="H75" s="199">
        <f t="shared" si="36"/>
        <v>35.089325765891793</v>
      </c>
      <c r="I75" s="202">
        <f t="shared" si="37"/>
        <v>91.977758461450946</v>
      </c>
      <c r="J75" s="201">
        <f t="shared" si="37"/>
        <v>3.0034264214145119</v>
      </c>
      <c r="K75" s="199">
        <f t="shared" si="38"/>
        <v>2.7874552638644099</v>
      </c>
      <c r="L75" s="199">
        <f t="shared" si="38"/>
        <v>3.2193975789646139</v>
      </c>
      <c r="M75" s="203">
        <f t="shared" si="44"/>
        <v>8.0222415385490304</v>
      </c>
    </row>
    <row r="76" spans="1:13" ht="14.45" customHeight="1" x14ac:dyDescent="0.25">
      <c r="A76" s="155"/>
      <c r="B76" s="99">
        <v>55</v>
      </c>
      <c r="C76" s="199">
        <f t="shared" si="42"/>
        <v>32.787023872358112</v>
      </c>
      <c r="D76" s="199">
        <f t="shared" si="35"/>
        <v>32.103639491650256</v>
      </c>
      <c r="E76" s="200">
        <f t="shared" si="35"/>
        <v>33.470408253065969</v>
      </c>
      <c r="F76" s="201">
        <f t="shared" si="43"/>
        <v>29.758131662784574</v>
      </c>
      <c r="G76" s="199">
        <f t="shared" si="36"/>
        <v>29.160093849072236</v>
      </c>
      <c r="H76" s="199">
        <f t="shared" si="36"/>
        <v>30.356169476496913</v>
      </c>
      <c r="I76" s="202">
        <f t="shared" si="37"/>
        <v>90.761917820399916</v>
      </c>
      <c r="J76" s="201">
        <f t="shared" si="37"/>
        <v>3.0288922095735402</v>
      </c>
      <c r="K76" s="199">
        <f t="shared" si="38"/>
        <v>2.8126064748355439</v>
      </c>
      <c r="L76" s="199">
        <f t="shared" si="38"/>
        <v>3.2451779443115365</v>
      </c>
      <c r="M76" s="203">
        <f t="shared" si="44"/>
        <v>9.2380821796000845</v>
      </c>
    </row>
    <row r="77" spans="1:13" ht="14.45" customHeight="1" x14ac:dyDescent="0.25">
      <c r="A77" s="155"/>
      <c r="B77" s="99">
        <v>60</v>
      </c>
      <c r="C77" s="199">
        <f t="shared" si="42"/>
        <v>28.476138911192621</v>
      </c>
      <c r="D77" s="199">
        <f t="shared" si="35"/>
        <v>27.898994374078146</v>
      </c>
      <c r="E77" s="200">
        <f t="shared" si="35"/>
        <v>29.053283448307095</v>
      </c>
      <c r="F77" s="201">
        <f t="shared" si="43"/>
        <v>25.38749562207612</v>
      </c>
      <c r="G77" s="199">
        <f t="shared" si="36"/>
        <v>24.889424282421832</v>
      </c>
      <c r="H77" s="199">
        <f t="shared" si="36"/>
        <v>25.885566961730408</v>
      </c>
      <c r="I77" s="202">
        <f t="shared" si="37"/>
        <v>89.153574159934649</v>
      </c>
      <c r="J77" s="201">
        <f t="shared" si="37"/>
        <v>3.0886432891164963</v>
      </c>
      <c r="K77" s="199">
        <f t="shared" si="38"/>
        <v>2.8714675603571136</v>
      </c>
      <c r="L77" s="199">
        <f t="shared" si="38"/>
        <v>3.3058190178758791</v>
      </c>
      <c r="M77" s="203">
        <f t="shared" si="44"/>
        <v>10.846425840065336</v>
      </c>
    </row>
    <row r="78" spans="1:13" ht="14.45" customHeight="1" x14ac:dyDescent="0.25">
      <c r="A78" s="155"/>
      <c r="B78" s="99">
        <v>65</v>
      </c>
      <c r="C78" s="199">
        <f t="shared" si="42"/>
        <v>23.886624486793572</v>
      </c>
      <c r="D78" s="199">
        <f t="shared" si="35"/>
        <v>23.359355139157884</v>
      </c>
      <c r="E78" s="200">
        <f t="shared" si="35"/>
        <v>24.41389383442926</v>
      </c>
      <c r="F78" s="201">
        <f t="shared" si="43"/>
        <v>20.771769310992813</v>
      </c>
      <c r="G78" s="199">
        <f t="shared" si="36"/>
        <v>20.319454598527255</v>
      </c>
      <c r="H78" s="199">
        <f t="shared" si="36"/>
        <v>21.224084023458371</v>
      </c>
      <c r="I78" s="202">
        <f t="shared" si="37"/>
        <v>86.959835293919824</v>
      </c>
      <c r="J78" s="201">
        <f t="shared" si="37"/>
        <v>3.1148551758007677</v>
      </c>
      <c r="K78" s="199">
        <f t="shared" si="38"/>
        <v>2.8973109696931356</v>
      </c>
      <c r="L78" s="199">
        <f t="shared" si="38"/>
        <v>3.3323993819083997</v>
      </c>
      <c r="M78" s="203">
        <f t="shared" si="44"/>
        <v>13.040164706080207</v>
      </c>
    </row>
    <row r="79" spans="1:13" ht="14.45" customHeight="1" x14ac:dyDescent="0.25">
      <c r="A79" s="155"/>
      <c r="B79" s="99">
        <v>70</v>
      </c>
      <c r="C79" s="199">
        <f t="shared" si="42"/>
        <v>19.759811530622457</v>
      </c>
      <c r="D79" s="199">
        <f t="shared" si="35"/>
        <v>19.309246149081943</v>
      </c>
      <c r="E79" s="200">
        <f t="shared" si="35"/>
        <v>20.210376912162971</v>
      </c>
      <c r="F79" s="201">
        <f t="shared" si="43"/>
        <v>16.589267113504032</v>
      </c>
      <c r="G79" s="199">
        <f t="shared" si="36"/>
        <v>16.203540413622502</v>
      </c>
      <c r="H79" s="199">
        <f t="shared" si="36"/>
        <v>16.974993813385563</v>
      </c>
      <c r="I79" s="202">
        <f t="shared" si="37"/>
        <v>83.95458169120225</v>
      </c>
      <c r="J79" s="201">
        <f t="shared" si="37"/>
        <v>3.1705444171184296</v>
      </c>
      <c r="K79" s="199">
        <f t="shared" si="38"/>
        <v>2.9511745007497607</v>
      </c>
      <c r="L79" s="199">
        <f t="shared" si="38"/>
        <v>3.3899143334870985</v>
      </c>
      <c r="M79" s="203">
        <f t="shared" si="44"/>
        <v>16.045418308797778</v>
      </c>
    </row>
    <row r="80" spans="1:13" ht="14.45" customHeight="1" x14ac:dyDescent="0.25">
      <c r="A80" s="155"/>
      <c r="B80" s="99">
        <v>75</v>
      </c>
      <c r="C80" s="199">
        <f t="shared" si="42"/>
        <v>15.387443319353519</v>
      </c>
      <c r="D80" s="199">
        <f t="shared" si="35"/>
        <v>14.978041785063249</v>
      </c>
      <c r="E80" s="200">
        <f t="shared" si="35"/>
        <v>15.796844853643789</v>
      </c>
      <c r="F80" s="201">
        <f t="shared" si="43"/>
        <v>12.213879208746279</v>
      </c>
      <c r="G80" s="199">
        <f t="shared" si="36"/>
        <v>11.860855517215418</v>
      </c>
      <c r="H80" s="199">
        <f t="shared" si="36"/>
        <v>12.566902900277141</v>
      </c>
      <c r="I80" s="202">
        <f t="shared" si="37"/>
        <v>79.375624366292882</v>
      </c>
      <c r="J80" s="201">
        <f t="shared" si="37"/>
        <v>3.1735641106072392</v>
      </c>
      <c r="K80" s="199">
        <f t="shared" si="38"/>
        <v>2.9531614211045469</v>
      </c>
      <c r="L80" s="199">
        <f t="shared" si="38"/>
        <v>3.3939668001099315</v>
      </c>
      <c r="M80" s="203">
        <f t="shared" si="44"/>
        <v>20.624375633707107</v>
      </c>
    </row>
    <row r="81" spans="1:13" ht="14.45" customHeight="1" x14ac:dyDescent="0.25">
      <c r="A81" s="155"/>
      <c r="B81" s="99">
        <v>80</v>
      </c>
      <c r="C81" s="199">
        <f>AB41</f>
        <v>11.644837798544033</v>
      </c>
      <c r="D81" s="199">
        <f t="shared" si="35"/>
        <v>11.345880068991059</v>
      </c>
      <c r="E81" s="200">
        <f t="shared" si="35"/>
        <v>11.943795528097008</v>
      </c>
      <c r="F81" s="201">
        <f>AC41</f>
        <v>8.4738321495552462</v>
      </c>
      <c r="G81" s="199">
        <f t="shared" si="36"/>
        <v>8.1933855882597335</v>
      </c>
      <c r="H81" s="199">
        <f t="shared" si="36"/>
        <v>8.7542787108507589</v>
      </c>
      <c r="I81" s="202">
        <f t="shared" si="37"/>
        <v>72.769001132971894</v>
      </c>
      <c r="J81" s="201">
        <f t="shared" si="37"/>
        <v>3.1710056489887863</v>
      </c>
      <c r="K81" s="199">
        <f t="shared" si="38"/>
        <v>2.9562045244704329</v>
      </c>
      <c r="L81" s="199">
        <f t="shared" si="38"/>
        <v>3.3858067735071398</v>
      </c>
      <c r="M81" s="203">
        <f>AF41</f>
        <v>27.230998867028106</v>
      </c>
    </row>
    <row r="82" spans="1:13" ht="14.45" customHeight="1" thickBot="1" x14ac:dyDescent="0.3">
      <c r="A82" s="157"/>
      <c r="B82" s="215">
        <v>85</v>
      </c>
      <c r="C82" s="216">
        <f>AB42</f>
        <v>8.2882015121459993</v>
      </c>
      <c r="D82" s="216">
        <f t="shared" si="35"/>
        <v>7.6076240778791808</v>
      </c>
      <c r="E82" s="217">
        <f t="shared" si="35"/>
        <v>8.9687789464128187</v>
      </c>
      <c r="F82" s="218">
        <f>AC42</f>
        <v>5.2106362899663061</v>
      </c>
      <c r="G82" s="216">
        <f t="shared" si="36"/>
        <v>4.7389279060601917</v>
      </c>
      <c r="H82" s="216">
        <f t="shared" si="36"/>
        <v>5.6823446738724206</v>
      </c>
      <c r="I82" s="219">
        <f t="shared" si="37"/>
        <v>62.868117797695255</v>
      </c>
      <c r="J82" s="218">
        <f t="shared" si="37"/>
        <v>3.0775652221796927</v>
      </c>
      <c r="K82" s="216">
        <f t="shared" si="38"/>
        <v>2.7561585469924688</v>
      </c>
      <c r="L82" s="216">
        <f t="shared" si="38"/>
        <v>3.3989718973669167</v>
      </c>
      <c r="M82" s="220">
        <f>AF42</f>
        <v>37.131882202304737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7374D-778A-4D03-81B7-D3C278A4C890}">
  <dimension ref="A1:AU84"/>
  <sheetViews>
    <sheetView view="pageBreakPreview" zoomScaleNormal="100" zoomScaleSheetLayoutView="100" workbookViewId="0">
      <selection sqref="A1:M82"/>
    </sheetView>
  </sheetViews>
  <sheetFormatPr defaultColWidth="8" defaultRowHeight="13.5" x14ac:dyDescent="0.25"/>
  <cols>
    <col min="1" max="1" width="4.109375" style="4" customWidth="1"/>
    <col min="2" max="2" width="8.44140625" style="4" bestFit="1" customWidth="1"/>
    <col min="3" max="7" width="8.5546875" style="4" customWidth="1"/>
    <col min="8" max="8" width="9.77734375" style="4" customWidth="1"/>
    <col min="9" max="9" width="8.44140625" style="4" bestFit="1" customWidth="1"/>
    <col min="10" max="11" width="8.5546875" style="4" customWidth="1"/>
    <col min="12" max="12" width="10.33203125" style="4" bestFit="1" customWidth="1"/>
    <col min="13" max="14" width="8.5546875" style="4" customWidth="1"/>
    <col min="15" max="16" width="7.6640625" style="4" customWidth="1"/>
    <col min="17" max="22" width="8.5546875" style="4" customWidth="1"/>
    <col min="23" max="23" width="9.44140625" style="4" customWidth="1"/>
    <col min="24" max="24" width="8.5546875" style="4" customWidth="1"/>
    <col min="25" max="25" width="9.44140625" style="4" customWidth="1"/>
    <col min="26" max="26" width="8.5546875" style="4" customWidth="1"/>
    <col min="27" max="32" width="9.44140625" style="4" customWidth="1"/>
    <col min="33" max="33" width="5.88671875" style="4" customWidth="1"/>
    <col min="34" max="41" width="9.44140625" style="4" customWidth="1"/>
    <col min="42" max="47" width="8.5546875" style="4" customWidth="1"/>
    <col min="48" max="16384" width="8" style="4"/>
  </cols>
  <sheetData>
    <row r="1" spans="1:47" ht="3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1:47" s="7" customFormat="1" ht="15" customHeight="1" x14ac:dyDescent="0.25">
      <c r="A2" s="5" t="s">
        <v>1</v>
      </c>
      <c r="B2" s="6" t="s">
        <v>101</v>
      </c>
      <c r="C2" s="7" t="s">
        <v>3</v>
      </c>
      <c r="L2" s="5" t="s">
        <v>119</v>
      </c>
      <c r="AT2" s="4"/>
    </row>
    <row r="3" spans="1:47" ht="15" customHeight="1" thickBot="1" x14ac:dyDescent="0.3">
      <c r="A3" s="4" t="s">
        <v>4</v>
      </c>
      <c r="G3" s="4" t="s">
        <v>5</v>
      </c>
      <c r="O3" s="4" t="s">
        <v>6</v>
      </c>
      <c r="T3" s="4" t="s">
        <v>7</v>
      </c>
      <c r="X3" s="4" t="s">
        <v>8</v>
      </c>
      <c r="AB3" s="4" t="s">
        <v>9</v>
      </c>
      <c r="AH3" s="4" t="s">
        <v>10</v>
      </c>
    </row>
    <row r="4" spans="1:47" ht="14.45" customHeight="1" thickTop="1" x14ac:dyDescent="0.25">
      <c r="A4" s="8"/>
      <c r="B4" s="9" t="s">
        <v>11</v>
      </c>
      <c r="C4" s="10"/>
      <c r="D4" s="10"/>
      <c r="E4" s="10"/>
      <c r="F4" s="11"/>
      <c r="G4" s="12" t="s">
        <v>12</v>
      </c>
      <c r="H4" s="9"/>
      <c r="I4" s="9"/>
      <c r="J4" s="9"/>
      <c r="K4" s="9"/>
      <c r="L4" s="13"/>
      <c r="M4" s="14"/>
      <c r="N4" s="14"/>
      <c r="O4" s="15" t="s">
        <v>13</v>
      </c>
      <c r="P4" s="16"/>
      <c r="Q4" s="17" t="s">
        <v>14</v>
      </c>
      <c r="R4" s="16"/>
      <c r="S4" s="18"/>
      <c r="T4" s="15" t="s">
        <v>15</v>
      </c>
      <c r="U4" s="19"/>
      <c r="V4" s="19"/>
      <c r="W4" s="20"/>
      <c r="X4" s="15" t="s">
        <v>16</v>
      </c>
      <c r="Y4" s="16"/>
      <c r="Z4" s="16"/>
      <c r="AA4" s="18"/>
      <c r="AB4" s="12" t="s">
        <v>17</v>
      </c>
      <c r="AC4" s="21"/>
      <c r="AD4" s="21"/>
      <c r="AE4" s="21"/>
      <c r="AF4" s="22"/>
      <c r="AH4" s="12" t="s">
        <v>18</v>
      </c>
      <c r="AI4" s="9"/>
      <c r="AJ4" s="9"/>
      <c r="AK4" s="9"/>
      <c r="AL4" s="9"/>
      <c r="AM4" s="9"/>
      <c r="AN4" s="21"/>
      <c r="AO4" s="22"/>
      <c r="AP4" s="12" t="s">
        <v>19</v>
      </c>
      <c r="AQ4" s="9"/>
      <c r="AR4" s="21"/>
      <c r="AS4" s="21"/>
      <c r="AT4" s="21"/>
      <c r="AU4" s="22"/>
    </row>
    <row r="5" spans="1:47" ht="39.950000000000003" customHeight="1" x14ac:dyDescent="0.25">
      <c r="A5" s="23" t="s">
        <v>20</v>
      </c>
      <c r="B5" s="24" t="s">
        <v>21</v>
      </c>
      <c r="C5" s="25" t="s">
        <v>22</v>
      </c>
      <c r="D5" s="25" t="s">
        <v>23</v>
      </c>
      <c r="E5" s="26" t="s">
        <v>24</v>
      </c>
      <c r="F5" s="27" t="s">
        <v>25</v>
      </c>
      <c r="G5" s="28" t="s">
        <v>21</v>
      </c>
      <c r="H5" s="29" t="s">
        <v>22</v>
      </c>
      <c r="I5" s="29" t="s">
        <v>23</v>
      </c>
      <c r="J5" s="29" t="s">
        <v>26</v>
      </c>
      <c r="K5" s="29" t="s">
        <v>27</v>
      </c>
      <c r="L5" s="30" t="s">
        <v>28</v>
      </c>
      <c r="M5" s="31"/>
      <c r="N5" s="31"/>
      <c r="O5" s="23" t="s">
        <v>29</v>
      </c>
      <c r="P5" s="32" t="s">
        <v>30</v>
      </c>
      <c r="Q5" s="33" t="s">
        <v>31</v>
      </c>
      <c r="R5" s="32" t="s">
        <v>32</v>
      </c>
      <c r="S5" s="34" t="s">
        <v>33</v>
      </c>
      <c r="T5" s="23" t="s">
        <v>34</v>
      </c>
      <c r="U5" s="32" t="s">
        <v>27</v>
      </c>
      <c r="V5" s="35" t="s">
        <v>28</v>
      </c>
      <c r="W5" s="36"/>
      <c r="X5" s="37" t="s">
        <v>35</v>
      </c>
      <c r="Y5" s="35"/>
      <c r="Z5" s="35" t="s">
        <v>36</v>
      </c>
      <c r="AA5" s="36"/>
      <c r="AB5" s="38" t="s">
        <v>37</v>
      </c>
      <c r="AC5" s="39" t="s">
        <v>38</v>
      </c>
      <c r="AD5" s="40"/>
      <c r="AE5" s="39" t="s">
        <v>39</v>
      </c>
      <c r="AF5" s="41"/>
      <c r="AH5" s="42" t="s">
        <v>34</v>
      </c>
      <c r="AI5" s="43" t="s">
        <v>33</v>
      </c>
      <c r="AJ5" s="44" t="s">
        <v>37</v>
      </c>
      <c r="AK5" s="45"/>
      <c r="AL5" s="44" t="s">
        <v>38</v>
      </c>
      <c r="AM5" s="44"/>
      <c r="AN5" s="35" t="s">
        <v>39</v>
      </c>
      <c r="AO5" s="36"/>
      <c r="AP5" s="37" t="s">
        <v>37</v>
      </c>
      <c r="AQ5" s="46"/>
      <c r="AR5" s="35" t="s">
        <v>38</v>
      </c>
      <c r="AS5" s="46"/>
      <c r="AT5" s="35" t="s">
        <v>39</v>
      </c>
      <c r="AU5" s="47"/>
    </row>
    <row r="6" spans="1:47" ht="14.45" customHeight="1" x14ac:dyDescent="0.25">
      <c r="A6" s="48"/>
      <c r="B6" s="49" t="s">
        <v>40</v>
      </c>
      <c r="C6" s="43" t="s">
        <v>41</v>
      </c>
      <c r="D6" s="43" t="s">
        <v>41</v>
      </c>
      <c r="E6" s="43" t="s">
        <v>41</v>
      </c>
      <c r="F6" s="50" t="s">
        <v>41</v>
      </c>
      <c r="G6" s="51" t="s">
        <v>40</v>
      </c>
      <c r="H6" s="52" t="s">
        <v>41</v>
      </c>
      <c r="I6" s="52" t="s">
        <v>41</v>
      </c>
      <c r="J6" s="53" t="s">
        <v>42</v>
      </c>
      <c r="K6" s="53" t="s">
        <v>43</v>
      </c>
      <c r="L6" s="54" t="s">
        <v>44</v>
      </c>
      <c r="M6" s="31"/>
      <c r="N6" s="31"/>
      <c r="O6" s="55" t="s">
        <v>45</v>
      </c>
      <c r="P6" s="56" t="s">
        <v>46</v>
      </c>
      <c r="Q6" s="57"/>
      <c r="R6" s="56" t="s">
        <v>47</v>
      </c>
      <c r="S6" s="58" t="s">
        <v>48</v>
      </c>
      <c r="T6" s="59" t="s">
        <v>49</v>
      </c>
      <c r="U6" s="53" t="s">
        <v>50</v>
      </c>
      <c r="V6" s="53" t="s">
        <v>51</v>
      </c>
      <c r="W6" s="60" t="s">
        <v>52</v>
      </c>
      <c r="X6" s="59" t="s">
        <v>53</v>
      </c>
      <c r="Y6" s="61" t="s">
        <v>52</v>
      </c>
      <c r="Z6" s="62" t="s">
        <v>54</v>
      </c>
      <c r="AA6" s="60" t="s">
        <v>52</v>
      </c>
      <c r="AB6" s="63" t="s">
        <v>55</v>
      </c>
      <c r="AC6" s="64" t="s">
        <v>56</v>
      </c>
      <c r="AD6" s="64" t="s">
        <v>57</v>
      </c>
      <c r="AE6" s="65" t="s">
        <v>58</v>
      </c>
      <c r="AF6" s="66" t="s">
        <v>59</v>
      </c>
      <c r="AH6" s="67" t="s">
        <v>60</v>
      </c>
      <c r="AI6" s="68" t="s">
        <v>61</v>
      </c>
      <c r="AJ6" s="69"/>
      <c r="AK6" s="70" t="s">
        <v>62</v>
      </c>
      <c r="AL6" s="69"/>
      <c r="AM6" s="70" t="s">
        <v>63</v>
      </c>
      <c r="AN6" s="69"/>
      <c r="AO6" s="71" t="s">
        <v>64</v>
      </c>
      <c r="AP6" s="72" t="s">
        <v>65</v>
      </c>
      <c r="AQ6" s="73" t="s">
        <v>66</v>
      </c>
      <c r="AR6" s="73" t="s">
        <v>65</v>
      </c>
      <c r="AS6" s="73" t="s">
        <v>66</v>
      </c>
      <c r="AT6" s="73" t="s">
        <v>65</v>
      </c>
      <c r="AU6" s="74" t="s">
        <v>66</v>
      </c>
    </row>
    <row r="7" spans="1:47" ht="14.45" customHeight="1" x14ac:dyDescent="0.25">
      <c r="A7" s="75" t="s">
        <v>67</v>
      </c>
      <c r="B7" s="76" t="s">
        <v>68</v>
      </c>
      <c r="C7" s="77">
        <v>678</v>
      </c>
      <c r="D7" s="78">
        <v>1</v>
      </c>
      <c r="E7" s="78">
        <v>220</v>
      </c>
      <c r="F7" s="79">
        <v>0</v>
      </c>
      <c r="G7" s="80" t="s">
        <v>68</v>
      </c>
      <c r="H7" s="78">
        <v>2203000</v>
      </c>
      <c r="I7" s="78">
        <v>1018</v>
      </c>
      <c r="J7" s="81">
        <v>0</v>
      </c>
      <c r="K7" s="78">
        <v>100000</v>
      </c>
      <c r="L7" s="82">
        <v>8147364</v>
      </c>
      <c r="M7" s="83"/>
      <c r="N7" s="83"/>
      <c r="O7" s="84">
        <f>IF(K7&lt;0.5,0.5,((L7-L8)-5*K8)/5/(K7-K8))</f>
        <v>0.16115702479338842</v>
      </c>
      <c r="P7" s="85">
        <f>IF(H7&lt;0.5,1,(I7/H7)/((K7-K8)/(L7-L8)))</f>
        <v>0.95280802286889033</v>
      </c>
      <c r="Q7" s="86">
        <f>IF(C7&lt;0.5,0,D7/C7)</f>
        <v>1.4749262536873156E-3</v>
      </c>
      <c r="R7" s="87">
        <f>IF(P7=0,Q7,Q7/P7)</f>
        <v>1.5479784156795147E-3</v>
      </c>
      <c r="S7" s="88">
        <f>IF(E7&lt;0.5,0,F7/E7)</f>
        <v>0</v>
      </c>
      <c r="T7" s="89">
        <f>5*R7/(1+5*(1-O7)*R7)</f>
        <v>7.6899645674255446E-3</v>
      </c>
      <c r="U7" s="90">
        <v>100000</v>
      </c>
      <c r="V7" s="90">
        <f>5*U7*((1-T7)+O7*T7)</f>
        <v>496774.6636215137</v>
      </c>
      <c r="W7" s="91">
        <f>SUM(V7:V$24)</f>
        <v>7799505.0532098273</v>
      </c>
      <c r="X7" s="92">
        <f t="shared" ref="X7:X42" si="0">V7*(1-S7)</f>
        <v>496774.6636215137</v>
      </c>
      <c r="Y7" s="90">
        <f>SUM(X7:X$24)</f>
        <v>7674207.7021642849</v>
      </c>
      <c r="Z7" s="90">
        <f t="shared" ref="Z7:Z42" si="1">V7*S7</f>
        <v>0</v>
      </c>
      <c r="AA7" s="91">
        <f>SUM(Z7:Z$24)</f>
        <v>125297.35104554225</v>
      </c>
      <c r="AB7" s="84">
        <f t="shared" ref="AB7:AB42" si="2">W7/U7</f>
        <v>77.995050532098276</v>
      </c>
      <c r="AC7" s="85">
        <f t="shared" ref="AC7:AC42" si="3">Y7/U7</f>
        <v>76.742077021642842</v>
      </c>
      <c r="AD7" s="93">
        <f>AC7/AB7*100</f>
        <v>98.393521765923111</v>
      </c>
      <c r="AE7" s="85">
        <f t="shared" ref="AE7:AE42" si="4">AA7/U7</f>
        <v>1.2529735104554225</v>
      </c>
      <c r="AF7" s="94">
        <f>AE7/AB7*100</f>
        <v>1.6064782340768797</v>
      </c>
      <c r="AH7" s="95">
        <f>IF(D7=0,0,T7*T7*(1-T7)/D7)</f>
        <v>5.8680804725264175E-5</v>
      </c>
      <c r="AI7" s="96">
        <f>IF(E7&lt;0.5,0,S7*(1-S7)/E7)</f>
        <v>0</v>
      </c>
      <c r="AJ7" s="96">
        <f>U7*U7*((1-O7)*5+AB8)^2*AH7</f>
        <v>3550709235.2405505</v>
      </c>
      <c r="AK7" s="96">
        <f>SUM(AJ7:AJ$24)/U7/U7</f>
        <v>1.1831494543969638</v>
      </c>
      <c r="AL7" s="96">
        <f>U7*U7*((1-O7)*5*(1-S7)+AC8)^2*AH7+V7*V7*AI7</f>
        <v>3436371162.9512463</v>
      </c>
      <c r="AM7" s="96">
        <f>SUM(AL7:AL$24)/U7/U7</f>
        <v>1.1077476179985883</v>
      </c>
      <c r="AN7" s="96">
        <f>U7*U7*((1-O7)*5*S7+AE8)^2*AH7+V7*V7*AI7</f>
        <v>935588.92673236656</v>
      </c>
      <c r="AO7" s="97">
        <f>SUM(AN7:AN$24)/U7/U7</f>
        <v>7.8165245627013352E-3</v>
      </c>
      <c r="AP7" s="84">
        <f t="shared" ref="AP7:AP42" si="5">AB7-1.96*SQRT(AK7)</f>
        <v>75.863106127567193</v>
      </c>
      <c r="AQ7" s="85">
        <f t="shared" ref="AQ7:AQ42" si="6">AB7+1.96*SQRT(AK7)</f>
        <v>80.126994936629359</v>
      </c>
      <c r="AR7" s="85">
        <f t="shared" ref="AR7:AR42" si="7">AC7-1.96*SQRT(AM7)</f>
        <v>74.679185059056493</v>
      </c>
      <c r="AS7" s="85">
        <f t="shared" ref="AS7:AS42" si="8">AC7+1.96*SQRT(AM7)</f>
        <v>78.804968984229191</v>
      </c>
      <c r="AT7" s="85">
        <f t="shared" ref="AT7:AT42" si="9">AE7-1.96*SQRT(AO7)</f>
        <v>1.0796877327352834</v>
      </c>
      <c r="AU7" s="98">
        <f t="shared" ref="AU7:AU42" si="10">AE7+1.96*SQRT(AO7)</f>
        <v>1.4262592881755616</v>
      </c>
    </row>
    <row r="8" spans="1:47" ht="14.45" customHeight="1" x14ac:dyDescent="0.25">
      <c r="A8" s="75"/>
      <c r="B8" s="99" t="s">
        <v>69</v>
      </c>
      <c r="C8" s="100">
        <v>962</v>
      </c>
      <c r="D8" s="101">
        <v>0</v>
      </c>
      <c r="E8" s="101">
        <v>321</v>
      </c>
      <c r="F8" s="102">
        <v>0</v>
      </c>
      <c r="G8" s="103" t="s">
        <v>69</v>
      </c>
      <c r="H8" s="101">
        <v>2540000</v>
      </c>
      <c r="I8" s="101">
        <v>194</v>
      </c>
      <c r="J8" s="104">
        <v>5</v>
      </c>
      <c r="K8" s="101">
        <v>99758</v>
      </c>
      <c r="L8" s="105">
        <v>7648379</v>
      </c>
      <c r="M8" s="83"/>
      <c r="N8" s="83"/>
      <c r="O8" s="106">
        <f t="shared" ref="O8:O22" si="11">IF(K8&lt;0.5,0.5,((L8-L9)-5*K9)/5/(K8-K9))</f>
        <v>0.47777777777777775</v>
      </c>
      <c r="P8" s="107">
        <f t="shared" ref="P8:P23" si="12">IF(H8&lt;0.5,1,(I8/H8)/((K8-K9)/(L8-L9)))</f>
        <v>1.0580383202099737</v>
      </c>
      <c r="Q8" s="108">
        <f t="shared" ref="Q8:Q42" si="13">IF(C8&lt;0.5,0,D8/C8)</f>
        <v>0</v>
      </c>
      <c r="R8" s="109">
        <f t="shared" ref="R8:R42" si="14">IF(P8=0,Q8,Q8/P8)</f>
        <v>0</v>
      </c>
      <c r="S8" s="110">
        <f t="shared" ref="S8:S42" si="15">IF(E8&lt;0.5,0,F8/E8)</f>
        <v>0</v>
      </c>
      <c r="T8" s="111">
        <f>5*R8/(1+5*(1-O8)*R8)</f>
        <v>0</v>
      </c>
      <c r="U8" s="112">
        <f>U7*(1-T7)</f>
        <v>99231.003543257451</v>
      </c>
      <c r="V8" s="112">
        <f>5*U8*((1-T8)+O8*T8)</f>
        <v>496155.01771628729</v>
      </c>
      <c r="W8" s="113">
        <f>SUM(V8:V$24)</f>
        <v>7302730.3895883132</v>
      </c>
      <c r="X8" s="114">
        <f t="shared" si="0"/>
        <v>496155.01771628729</v>
      </c>
      <c r="Y8" s="112">
        <f>SUM(X8:X$24)</f>
        <v>7177433.0385427717</v>
      </c>
      <c r="Z8" s="112">
        <f t="shared" si="1"/>
        <v>0</v>
      </c>
      <c r="AA8" s="113">
        <f>SUM(Z8:Z$24)</f>
        <v>125297.35104554225</v>
      </c>
      <c r="AB8" s="106">
        <f t="shared" si="2"/>
        <v>73.59323325199324</v>
      </c>
      <c r="AC8" s="107">
        <f t="shared" si="3"/>
        <v>72.330549750148762</v>
      </c>
      <c r="AD8" s="115">
        <f t="shared" ref="AD8:AD42" si="16">AC8/AB8*100</f>
        <v>98.284239669806496</v>
      </c>
      <c r="AE8" s="107">
        <f t="shared" si="4"/>
        <v>1.2626835018444793</v>
      </c>
      <c r="AF8" s="116">
        <f t="shared" ref="AF8:AF42" si="17">AE8/AB8*100</f>
        <v>1.7157603301935103</v>
      </c>
      <c r="AH8" s="117">
        <f>IF(D8=0,0,T8*T8*(1-T8)/D8)</f>
        <v>0</v>
      </c>
      <c r="AI8" s="118">
        <f t="shared" ref="AI8:AI42" si="18">IF(E8&lt;0.5,0,S8*(1-S8)/E8)</f>
        <v>0</v>
      </c>
      <c r="AJ8" s="118">
        <f>U8*U8*((1-O8)*5+AB9)^2*AH8</f>
        <v>0</v>
      </c>
      <c r="AK8" s="118">
        <f>SUM(AJ8:AJ$24)/U8/U8</f>
        <v>0.84096274753621481</v>
      </c>
      <c r="AL8" s="118">
        <f>U8*U8*((1-O8)*5*(1-S8)+AC9)^2*AH8+V8*V8*AI8</f>
        <v>0</v>
      </c>
      <c r="AM8" s="118">
        <f>SUM(AL8:AL$24)/U8/U8</f>
        <v>0.77599942876968886</v>
      </c>
      <c r="AN8" s="118">
        <f>U8*U8*((1-O8)*5*S8+AE9)^2*AH8+V8*V8*AI8</f>
        <v>0</v>
      </c>
      <c r="AO8" s="119">
        <f>SUM(AN8:AN$24)/U8/U8</f>
        <v>7.8431286247070773E-3</v>
      </c>
      <c r="AP8" s="106">
        <f t="shared" si="5"/>
        <v>71.795834439560366</v>
      </c>
      <c r="AQ8" s="107">
        <f t="shared" si="6"/>
        <v>75.390632064426114</v>
      </c>
      <c r="AR8" s="107">
        <f t="shared" si="7"/>
        <v>70.603969486864827</v>
      </c>
      <c r="AS8" s="107">
        <f t="shared" si="8"/>
        <v>74.057130013432698</v>
      </c>
      <c r="AT8" s="107">
        <f t="shared" si="9"/>
        <v>1.089103079778295</v>
      </c>
      <c r="AU8" s="120">
        <f t="shared" si="10"/>
        <v>1.4362639239106636</v>
      </c>
    </row>
    <row r="9" spans="1:47" ht="14.45" customHeight="1" x14ac:dyDescent="0.25">
      <c r="A9" s="75"/>
      <c r="B9" s="99" t="s">
        <v>70</v>
      </c>
      <c r="C9" s="100">
        <v>1080</v>
      </c>
      <c r="D9" s="101">
        <v>0</v>
      </c>
      <c r="E9" s="101">
        <v>361</v>
      </c>
      <c r="F9" s="102">
        <v>0</v>
      </c>
      <c r="G9" s="103" t="s">
        <v>70</v>
      </c>
      <c r="H9" s="101">
        <v>2714000</v>
      </c>
      <c r="I9" s="101">
        <v>244</v>
      </c>
      <c r="J9" s="104">
        <v>10</v>
      </c>
      <c r="K9" s="101">
        <v>99722</v>
      </c>
      <c r="L9" s="105">
        <v>7149683</v>
      </c>
      <c r="M9" s="83"/>
      <c r="N9" s="83"/>
      <c r="O9" s="106">
        <f t="shared" si="11"/>
        <v>0.58666666666666667</v>
      </c>
      <c r="P9" s="107">
        <f t="shared" si="12"/>
        <v>0.99597271759600425</v>
      </c>
      <c r="Q9" s="108">
        <f t="shared" si="13"/>
        <v>0</v>
      </c>
      <c r="R9" s="109">
        <f t="shared" si="14"/>
        <v>0</v>
      </c>
      <c r="S9" s="110">
        <f t="shared" si="15"/>
        <v>0</v>
      </c>
      <c r="T9" s="111">
        <f t="shared" ref="T9:T22" si="19">5*R9/(1+5*(1-O9)*R9)</f>
        <v>0</v>
      </c>
      <c r="U9" s="112">
        <f t="shared" ref="U9:U23" si="20">U8*(1-T8)</f>
        <v>99231.003543257451</v>
      </c>
      <c r="V9" s="112">
        <f t="shared" ref="V9:V22" si="21">5*U9*((1-T9)+O9*T9)</f>
        <v>496155.01771628729</v>
      </c>
      <c r="W9" s="113">
        <f>SUM(V9:V$24)</f>
        <v>6806575.3718720265</v>
      </c>
      <c r="X9" s="114">
        <f t="shared" si="0"/>
        <v>496155.01771628729</v>
      </c>
      <c r="Y9" s="112">
        <f>SUM(X9:X$24)</f>
        <v>6681278.0208264841</v>
      </c>
      <c r="Z9" s="112">
        <f t="shared" si="1"/>
        <v>0</v>
      </c>
      <c r="AA9" s="113">
        <f>SUM(Z9:Z$24)</f>
        <v>125297.35104554225</v>
      </c>
      <c r="AB9" s="106">
        <f t="shared" si="2"/>
        <v>68.59323325199324</v>
      </c>
      <c r="AC9" s="107">
        <f t="shared" si="3"/>
        <v>67.330549750148762</v>
      </c>
      <c r="AD9" s="115">
        <f t="shared" si="16"/>
        <v>98.159171915390374</v>
      </c>
      <c r="AE9" s="107">
        <f t="shared" si="4"/>
        <v>1.2626835018444793</v>
      </c>
      <c r="AF9" s="116">
        <f t="shared" si="17"/>
        <v>1.8408280846096248</v>
      </c>
      <c r="AH9" s="117">
        <f>IF(D9=0,0,T9*T9*(1-T9)/D9)</f>
        <v>0</v>
      </c>
      <c r="AI9" s="118">
        <f t="shared" si="18"/>
        <v>0</v>
      </c>
      <c r="AJ9" s="118">
        <f t="shared" ref="AJ9:AJ23" si="22">U9*U9*((1-O9)*5+AB10)^2*AH9</f>
        <v>0</v>
      </c>
      <c r="AK9" s="118">
        <f>SUM(AJ9:AJ$24)/U9/U9</f>
        <v>0.84096274753621481</v>
      </c>
      <c r="AL9" s="118">
        <f t="shared" ref="AL9:AL23" si="23">U9*U9*((1-O9)*5*(1-S9)+AC10)^2*AH9+V9*V9*AI9</f>
        <v>0</v>
      </c>
      <c r="AM9" s="118">
        <f>SUM(AL9:AL$24)/U9/U9</f>
        <v>0.77599942876968886</v>
      </c>
      <c r="AN9" s="118">
        <f t="shared" ref="AN9:AN23" si="24">U9*U9*((1-O9)*5*S9+AE10)^2*AH9+V9*V9*AI9</f>
        <v>0</v>
      </c>
      <c r="AO9" s="119">
        <f>SUM(AN9:AN$24)/U9/U9</f>
        <v>7.8431286247070773E-3</v>
      </c>
      <c r="AP9" s="106">
        <f t="shared" si="5"/>
        <v>66.795834439560366</v>
      </c>
      <c r="AQ9" s="107">
        <f t="shared" si="6"/>
        <v>70.390632064426114</v>
      </c>
      <c r="AR9" s="107">
        <f t="shared" si="7"/>
        <v>65.603969486864827</v>
      </c>
      <c r="AS9" s="107">
        <f t="shared" si="8"/>
        <v>69.057130013432698</v>
      </c>
      <c r="AT9" s="107">
        <f t="shared" si="9"/>
        <v>1.089103079778295</v>
      </c>
      <c r="AU9" s="120">
        <f t="shared" si="10"/>
        <v>1.4362639239106636</v>
      </c>
    </row>
    <row r="10" spans="1:47" ht="14.45" customHeight="1" x14ac:dyDescent="0.25">
      <c r="A10" s="75"/>
      <c r="B10" s="99" t="s">
        <v>71</v>
      </c>
      <c r="C10" s="100">
        <v>1205</v>
      </c>
      <c r="D10" s="101">
        <v>0</v>
      </c>
      <c r="E10" s="101">
        <v>359</v>
      </c>
      <c r="F10" s="102">
        <v>0</v>
      </c>
      <c r="G10" s="103" t="s">
        <v>71</v>
      </c>
      <c r="H10" s="101">
        <v>2827000</v>
      </c>
      <c r="I10" s="101">
        <v>756</v>
      </c>
      <c r="J10" s="104">
        <v>15</v>
      </c>
      <c r="K10" s="101">
        <v>99677</v>
      </c>
      <c r="L10" s="105">
        <v>6651166</v>
      </c>
      <c r="M10" s="83"/>
      <c r="N10" s="83"/>
      <c r="O10" s="106">
        <f t="shared" si="11"/>
        <v>0.57878787878787885</v>
      </c>
      <c r="P10" s="107">
        <f t="shared" si="12"/>
        <v>1.0091243849889056</v>
      </c>
      <c r="Q10" s="108">
        <f t="shared" si="13"/>
        <v>0</v>
      </c>
      <c r="R10" s="109">
        <f t="shared" si="14"/>
        <v>0</v>
      </c>
      <c r="S10" s="110">
        <f t="shared" si="15"/>
        <v>0</v>
      </c>
      <c r="T10" s="111">
        <f t="shared" si="19"/>
        <v>0</v>
      </c>
      <c r="U10" s="112">
        <f t="shared" si="20"/>
        <v>99231.003543257451</v>
      </c>
      <c r="V10" s="112">
        <f t="shared" si="21"/>
        <v>496155.01771628729</v>
      </c>
      <c r="W10" s="113">
        <f>SUM(V10:V$24)</f>
        <v>6310420.3541557398</v>
      </c>
      <c r="X10" s="114">
        <f t="shared" si="0"/>
        <v>496155.01771628729</v>
      </c>
      <c r="Y10" s="112">
        <f>SUM(X10:X$24)</f>
        <v>6185123.0031101974</v>
      </c>
      <c r="Z10" s="112">
        <f t="shared" si="1"/>
        <v>0</v>
      </c>
      <c r="AA10" s="113">
        <f>SUM(Z10:Z$24)</f>
        <v>125297.35104554225</v>
      </c>
      <c r="AB10" s="106">
        <f t="shared" si="2"/>
        <v>63.593233251993247</v>
      </c>
      <c r="AC10" s="107">
        <f t="shared" si="3"/>
        <v>62.330549750148769</v>
      </c>
      <c r="AD10" s="115">
        <f t="shared" si="16"/>
        <v>98.014437327253063</v>
      </c>
      <c r="AE10" s="107">
        <f t="shared" si="4"/>
        <v>1.2626835018444793</v>
      </c>
      <c r="AF10" s="116">
        <f t="shared" si="17"/>
        <v>1.98556267274695</v>
      </c>
      <c r="AH10" s="117">
        <f t="shared" ref="AH10:AH22" si="25">IF(D10=0,0,T10*T10*(1-T10)/D10)</f>
        <v>0</v>
      </c>
      <c r="AI10" s="118">
        <f t="shared" si="18"/>
        <v>0</v>
      </c>
      <c r="AJ10" s="118">
        <f t="shared" si="22"/>
        <v>0</v>
      </c>
      <c r="AK10" s="118">
        <f>SUM(AJ10:AJ$24)/U10/U10</f>
        <v>0.84096274753621481</v>
      </c>
      <c r="AL10" s="118">
        <f t="shared" si="23"/>
        <v>0</v>
      </c>
      <c r="AM10" s="118">
        <f>SUM(AL10:AL$24)/U10/U10</f>
        <v>0.77599942876968886</v>
      </c>
      <c r="AN10" s="118">
        <f t="shared" si="24"/>
        <v>0</v>
      </c>
      <c r="AO10" s="119">
        <f>SUM(AN10:AN$24)/U10/U10</f>
        <v>7.8431286247070773E-3</v>
      </c>
      <c r="AP10" s="106">
        <f t="shared" si="5"/>
        <v>61.795834439560366</v>
      </c>
      <c r="AQ10" s="107">
        <f t="shared" si="6"/>
        <v>65.390632064426129</v>
      </c>
      <c r="AR10" s="107">
        <f t="shared" si="7"/>
        <v>60.603969486864827</v>
      </c>
      <c r="AS10" s="107">
        <f t="shared" si="8"/>
        <v>64.057130013432712</v>
      </c>
      <c r="AT10" s="107">
        <f t="shared" si="9"/>
        <v>1.089103079778295</v>
      </c>
      <c r="AU10" s="120">
        <f t="shared" si="10"/>
        <v>1.4362639239106636</v>
      </c>
    </row>
    <row r="11" spans="1:47" ht="14.45" customHeight="1" x14ac:dyDescent="0.25">
      <c r="A11" s="75"/>
      <c r="B11" s="99" t="s">
        <v>72</v>
      </c>
      <c r="C11" s="100">
        <v>611</v>
      </c>
      <c r="D11" s="101">
        <v>0</v>
      </c>
      <c r="E11" s="101">
        <v>213</v>
      </c>
      <c r="F11" s="102">
        <v>0</v>
      </c>
      <c r="G11" s="103" t="s">
        <v>72</v>
      </c>
      <c r="H11" s="101">
        <v>3006000</v>
      </c>
      <c r="I11" s="101">
        <v>1440</v>
      </c>
      <c r="J11" s="104">
        <v>20</v>
      </c>
      <c r="K11" s="101">
        <v>99545</v>
      </c>
      <c r="L11" s="105">
        <v>6153059</v>
      </c>
      <c r="M11" s="83"/>
      <c r="N11" s="83"/>
      <c r="O11" s="106">
        <f t="shared" si="11"/>
        <v>0.51561181434599157</v>
      </c>
      <c r="P11" s="107">
        <f t="shared" si="12"/>
        <v>1.0048783445766694</v>
      </c>
      <c r="Q11" s="108">
        <f t="shared" si="13"/>
        <v>0</v>
      </c>
      <c r="R11" s="109">
        <f t="shared" si="14"/>
        <v>0</v>
      </c>
      <c r="S11" s="110">
        <f t="shared" si="15"/>
        <v>0</v>
      </c>
      <c r="T11" s="111">
        <f t="shared" si="19"/>
        <v>0</v>
      </c>
      <c r="U11" s="112">
        <f t="shared" si="20"/>
        <v>99231.003543257451</v>
      </c>
      <c r="V11" s="112">
        <f t="shared" si="21"/>
        <v>496155.01771628729</v>
      </c>
      <c r="W11" s="113">
        <f>SUM(V11:V$24)</f>
        <v>5814265.3364394531</v>
      </c>
      <c r="X11" s="114">
        <f t="shared" si="0"/>
        <v>496155.01771628729</v>
      </c>
      <c r="Y11" s="112">
        <f>SUM(X11:X$24)</f>
        <v>5688967.9853939107</v>
      </c>
      <c r="Z11" s="112">
        <f t="shared" si="1"/>
        <v>0</v>
      </c>
      <c r="AA11" s="113">
        <f>SUM(Z11:Z$24)</f>
        <v>125297.35104554225</v>
      </c>
      <c r="AB11" s="106">
        <f t="shared" si="2"/>
        <v>58.593233251993254</v>
      </c>
      <c r="AC11" s="107">
        <f t="shared" si="3"/>
        <v>57.330549750148776</v>
      </c>
      <c r="AD11" s="115">
        <f t="shared" si="16"/>
        <v>97.845001151559558</v>
      </c>
      <c r="AE11" s="107">
        <f t="shared" si="4"/>
        <v>1.2626835018444793</v>
      </c>
      <c r="AF11" s="116">
        <f t="shared" si="17"/>
        <v>2.1549988484404463</v>
      </c>
      <c r="AH11" s="117">
        <f t="shared" si="25"/>
        <v>0</v>
      </c>
      <c r="AI11" s="118">
        <f t="shared" si="18"/>
        <v>0</v>
      </c>
      <c r="AJ11" s="118">
        <f t="shared" si="22"/>
        <v>0</v>
      </c>
      <c r="AK11" s="118">
        <f>SUM(AJ11:AJ$24)/U11/U11</f>
        <v>0.84096274753621481</v>
      </c>
      <c r="AL11" s="118">
        <f t="shared" si="23"/>
        <v>0</v>
      </c>
      <c r="AM11" s="118">
        <f>SUM(AL11:AL$24)/U11/U11</f>
        <v>0.77599942876968886</v>
      </c>
      <c r="AN11" s="118">
        <f t="shared" si="24"/>
        <v>0</v>
      </c>
      <c r="AO11" s="119">
        <f>SUM(AN11:AN$24)/U11/U11</f>
        <v>7.8431286247070773E-3</v>
      </c>
      <c r="AP11" s="106">
        <f t="shared" si="5"/>
        <v>56.795834439560373</v>
      </c>
      <c r="AQ11" s="107">
        <f t="shared" si="6"/>
        <v>60.390632064426136</v>
      </c>
      <c r="AR11" s="107">
        <f t="shared" si="7"/>
        <v>55.603969486864834</v>
      </c>
      <c r="AS11" s="107">
        <f t="shared" si="8"/>
        <v>59.057130013432719</v>
      </c>
      <c r="AT11" s="107">
        <f t="shared" si="9"/>
        <v>1.089103079778295</v>
      </c>
      <c r="AU11" s="120">
        <f t="shared" si="10"/>
        <v>1.4362639239106636</v>
      </c>
    </row>
    <row r="12" spans="1:47" ht="14.45" customHeight="1" x14ac:dyDescent="0.25">
      <c r="A12" s="75"/>
      <c r="B12" s="99" t="s">
        <v>73</v>
      </c>
      <c r="C12" s="100">
        <v>765</v>
      </c>
      <c r="D12" s="101">
        <v>3</v>
      </c>
      <c r="E12" s="101">
        <v>258</v>
      </c>
      <c r="F12" s="102">
        <v>0</v>
      </c>
      <c r="G12" s="103" t="s">
        <v>73</v>
      </c>
      <c r="H12" s="101">
        <v>3036000</v>
      </c>
      <c r="I12" s="101">
        <v>1527</v>
      </c>
      <c r="J12" s="104">
        <v>25</v>
      </c>
      <c r="K12" s="101">
        <v>99308</v>
      </c>
      <c r="L12" s="105">
        <v>5655908</v>
      </c>
      <c r="M12" s="83"/>
      <c r="N12" s="83"/>
      <c r="O12" s="106">
        <f t="shared" si="11"/>
        <v>0.50480000000000003</v>
      </c>
      <c r="P12" s="107">
        <f t="shared" si="12"/>
        <v>0.997722486166008</v>
      </c>
      <c r="Q12" s="108">
        <f t="shared" si="13"/>
        <v>3.9215686274509803E-3</v>
      </c>
      <c r="R12" s="109">
        <f t="shared" si="14"/>
        <v>3.9305204421327261E-3</v>
      </c>
      <c r="S12" s="110">
        <f t="shared" si="15"/>
        <v>0</v>
      </c>
      <c r="T12" s="111">
        <f t="shared" si="19"/>
        <v>1.9463187084811807E-2</v>
      </c>
      <c r="U12" s="112">
        <f t="shared" si="20"/>
        <v>99231.003543257451</v>
      </c>
      <c r="V12" s="112">
        <f t="shared" si="21"/>
        <v>491372.99118792504</v>
      </c>
      <c r="W12" s="113">
        <f>SUM(V12:V$24)</f>
        <v>5318110.3187231654</v>
      </c>
      <c r="X12" s="114">
        <f t="shared" si="0"/>
        <v>491372.99118792504</v>
      </c>
      <c r="Y12" s="112">
        <f>SUM(X12:X$24)</f>
        <v>5192812.967677623</v>
      </c>
      <c r="Z12" s="112">
        <f t="shared" si="1"/>
        <v>0</v>
      </c>
      <c r="AA12" s="113">
        <f>SUM(Z12:Z$24)</f>
        <v>125297.35104554225</v>
      </c>
      <c r="AB12" s="106">
        <f t="shared" si="2"/>
        <v>53.593233251993254</v>
      </c>
      <c r="AC12" s="107">
        <f t="shared" si="3"/>
        <v>52.330549750148769</v>
      </c>
      <c r="AD12" s="115">
        <f t="shared" si="16"/>
        <v>97.64394975778491</v>
      </c>
      <c r="AE12" s="107">
        <f t="shared" si="4"/>
        <v>1.2626835018444793</v>
      </c>
      <c r="AF12" s="116">
        <f t="shared" si="17"/>
        <v>2.3560502422150789</v>
      </c>
      <c r="AH12" s="117">
        <f t="shared" si="25"/>
        <v>1.2381423053420572E-4</v>
      </c>
      <c r="AI12" s="118">
        <f t="shared" si="18"/>
        <v>0</v>
      </c>
      <c r="AJ12" s="118">
        <f t="shared" si="22"/>
        <v>3307167552.0870881</v>
      </c>
      <c r="AK12" s="118">
        <f>SUM(AJ12:AJ$24)/U12/U12</f>
        <v>0.84096274753621481</v>
      </c>
      <c r="AL12" s="118">
        <f t="shared" si="23"/>
        <v>3145650288.5218596</v>
      </c>
      <c r="AM12" s="118">
        <f>SUM(AL12:AL$24)/U12/U12</f>
        <v>0.77599942876968886</v>
      </c>
      <c r="AN12" s="118">
        <f t="shared" si="24"/>
        <v>2021745.7341823084</v>
      </c>
      <c r="AO12" s="119">
        <f>SUM(AN12:AN$24)/U12/U12</f>
        <v>7.8431286247070773E-3</v>
      </c>
      <c r="AP12" s="106">
        <f t="shared" si="5"/>
        <v>51.795834439560373</v>
      </c>
      <c r="AQ12" s="107">
        <f t="shared" si="6"/>
        <v>55.390632064426136</v>
      </c>
      <c r="AR12" s="107">
        <f t="shared" si="7"/>
        <v>50.603969486864827</v>
      </c>
      <c r="AS12" s="107">
        <f t="shared" si="8"/>
        <v>54.057130013432712</v>
      </c>
      <c r="AT12" s="107">
        <f t="shared" si="9"/>
        <v>1.089103079778295</v>
      </c>
      <c r="AU12" s="120">
        <f t="shared" si="10"/>
        <v>1.4362639239106636</v>
      </c>
    </row>
    <row r="13" spans="1:47" ht="14.45" customHeight="1" x14ac:dyDescent="0.25">
      <c r="A13" s="75"/>
      <c r="B13" s="99" t="s">
        <v>74</v>
      </c>
      <c r="C13" s="100">
        <v>846</v>
      </c>
      <c r="D13" s="101">
        <v>1</v>
      </c>
      <c r="E13" s="101">
        <v>279</v>
      </c>
      <c r="F13" s="102">
        <v>0</v>
      </c>
      <c r="G13" s="103" t="s">
        <v>74</v>
      </c>
      <c r="H13" s="101">
        <v>3163000</v>
      </c>
      <c r="I13" s="101">
        <v>1838</v>
      </c>
      <c r="J13" s="104">
        <v>30</v>
      </c>
      <c r="K13" s="101">
        <v>99058</v>
      </c>
      <c r="L13" s="105">
        <v>5159987</v>
      </c>
      <c r="M13" s="83"/>
      <c r="N13" s="83"/>
      <c r="O13" s="106">
        <f t="shared" si="11"/>
        <v>0.52421052631578946</v>
      </c>
      <c r="P13" s="107">
        <f t="shared" si="12"/>
        <v>1.0084772462297065</v>
      </c>
      <c r="Q13" s="108">
        <f t="shared" si="13"/>
        <v>1.1820330969267139E-3</v>
      </c>
      <c r="R13" s="109">
        <f t="shared" si="14"/>
        <v>1.1720969425397187E-3</v>
      </c>
      <c r="S13" s="110">
        <f t="shared" si="15"/>
        <v>0</v>
      </c>
      <c r="T13" s="111">
        <f t="shared" si="19"/>
        <v>5.8441890276821791E-3</v>
      </c>
      <c r="U13" s="112">
        <f t="shared" si="20"/>
        <v>97299.65195668141</v>
      </c>
      <c r="V13" s="112">
        <f t="shared" si="21"/>
        <v>485145.5009603551</v>
      </c>
      <c r="W13" s="113">
        <f>SUM(V13:V$24)</f>
        <v>4826737.32753524</v>
      </c>
      <c r="X13" s="114">
        <f t="shared" si="0"/>
        <v>485145.5009603551</v>
      </c>
      <c r="Y13" s="112">
        <f>SUM(X13:X$24)</f>
        <v>4701439.9764896976</v>
      </c>
      <c r="Z13" s="112">
        <f t="shared" si="1"/>
        <v>0</v>
      </c>
      <c r="AA13" s="113">
        <f>SUM(Z13:Z$24)</f>
        <v>125297.35104554225</v>
      </c>
      <c r="AB13" s="106">
        <f t="shared" si="2"/>
        <v>49.606933123297729</v>
      </c>
      <c r="AC13" s="107">
        <f t="shared" si="3"/>
        <v>48.319185957446351</v>
      </c>
      <c r="AD13" s="115">
        <f t="shared" si="16"/>
        <v>97.404098409690647</v>
      </c>
      <c r="AE13" s="107">
        <f t="shared" si="4"/>
        <v>1.2877471658513808</v>
      </c>
      <c r="AF13" s="116">
        <f t="shared" si="17"/>
        <v>2.5959015903093485</v>
      </c>
      <c r="AH13" s="117">
        <f t="shared" si="25"/>
        <v>3.3954939771859582E-5</v>
      </c>
      <c r="AI13" s="118">
        <f t="shared" si="18"/>
        <v>0</v>
      </c>
      <c r="AJ13" s="118">
        <f t="shared" si="22"/>
        <v>718044511.20815158</v>
      </c>
      <c r="AK13" s="118">
        <f>SUM(AJ13:AJ$24)/U13/U13</f>
        <v>0.52535132421410191</v>
      </c>
      <c r="AL13" s="118">
        <f t="shared" si="23"/>
        <v>679224821.17374313</v>
      </c>
      <c r="AM13" s="118">
        <f>SUM(AL13:AL$24)/U13/U13</f>
        <v>0.47484410948445299</v>
      </c>
      <c r="AN13" s="118">
        <f t="shared" si="24"/>
        <v>539358.87929308438</v>
      </c>
      <c r="AO13" s="119">
        <f>SUM(AN13:AN$24)/U13/U13</f>
        <v>7.9440313973971888E-3</v>
      </c>
      <c r="AP13" s="106">
        <f t="shared" si="5"/>
        <v>48.1863031056292</v>
      </c>
      <c r="AQ13" s="107">
        <f t="shared" si="6"/>
        <v>51.027563140966258</v>
      </c>
      <c r="AR13" s="107">
        <f t="shared" si="7"/>
        <v>46.968570863870291</v>
      </c>
      <c r="AS13" s="107">
        <f t="shared" si="8"/>
        <v>49.669801051022411</v>
      </c>
      <c r="AT13" s="107">
        <f t="shared" si="9"/>
        <v>1.1130537457799854</v>
      </c>
      <c r="AU13" s="120">
        <f t="shared" si="10"/>
        <v>1.4624405859227763</v>
      </c>
    </row>
    <row r="14" spans="1:47" ht="14.45" customHeight="1" x14ac:dyDescent="0.25">
      <c r="A14" s="75"/>
      <c r="B14" s="99" t="s">
        <v>75</v>
      </c>
      <c r="C14" s="100">
        <v>1212</v>
      </c>
      <c r="D14" s="101">
        <v>1</v>
      </c>
      <c r="E14" s="101">
        <v>403</v>
      </c>
      <c r="F14" s="102">
        <v>0</v>
      </c>
      <c r="G14" s="103" t="s">
        <v>75</v>
      </c>
      <c r="H14" s="101">
        <v>3604000</v>
      </c>
      <c r="I14" s="101">
        <v>2772</v>
      </c>
      <c r="J14" s="104">
        <v>35</v>
      </c>
      <c r="K14" s="101">
        <v>98773</v>
      </c>
      <c r="L14" s="105">
        <v>4665375</v>
      </c>
      <c r="M14" s="83"/>
      <c r="N14" s="83"/>
      <c r="O14" s="106">
        <f t="shared" si="11"/>
        <v>0.52500000000000002</v>
      </c>
      <c r="P14" s="107">
        <f t="shared" si="12"/>
        <v>1.0084232531230075</v>
      </c>
      <c r="Q14" s="108">
        <f t="shared" si="13"/>
        <v>8.2508250825082509E-4</v>
      </c>
      <c r="R14" s="109">
        <f t="shared" si="14"/>
        <v>8.1819068104152645E-4</v>
      </c>
      <c r="S14" s="110">
        <f t="shared" si="15"/>
        <v>0</v>
      </c>
      <c r="T14" s="111">
        <f t="shared" si="19"/>
        <v>4.0830192704533379E-3</v>
      </c>
      <c r="U14" s="112">
        <f t="shared" si="20"/>
        <v>96731.014398318875</v>
      </c>
      <c r="V14" s="112">
        <f t="shared" si="21"/>
        <v>482717.05482647719</v>
      </c>
      <c r="W14" s="113">
        <f>SUM(V14:V$24)</f>
        <v>4341591.8265748853</v>
      </c>
      <c r="X14" s="114">
        <f t="shared" si="0"/>
        <v>482717.05482647719</v>
      </c>
      <c r="Y14" s="112">
        <f>SUM(X14:X$24)</f>
        <v>4216294.475529342</v>
      </c>
      <c r="Z14" s="112">
        <f t="shared" si="1"/>
        <v>0</v>
      </c>
      <c r="AA14" s="113">
        <f>SUM(Z14:Z$24)</f>
        <v>125297.35104554225</v>
      </c>
      <c r="AB14" s="106">
        <f t="shared" si="2"/>
        <v>44.883141705689994</v>
      </c>
      <c r="AC14" s="107">
        <f t="shared" si="3"/>
        <v>43.587824461009873</v>
      </c>
      <c r="AD14" s="115">
        <f t="shared" si="16"/>
        <v>97.114022781261966</v>
      </c>
      <c r="AE14" s="107">
        <f t="shared" si="4"/>
        <v>1.295317244680108</v>
      </c>
      <c r="AF14" s="116">
        <f t="shared" si="17"/>
        <v>2.8859772187380015</v>
      </c>
      <c r="AH14" s="117">
        <f t="shared" si="25"/>
        <v>1.6602978159334995E-5</v>
      </c>
      <c r="AI14" s="118">
        <f t="shared" si="18"/>
        <v>0</v>
      </c>
      <c r="AJ14" s="118">
        <f t="shared" si="22"/>
        <v>279699697.40536791</v>
      </c>
      <c r="AK14" s="118">
        <f>SUM(AJ14:AJ$24)/U14/U14</f>
        <v>0.45480641897024499</v>
      </c>
      <c r="AL14" s="118">
        <f t="shared" si="23"/>
        <v>262815512.20741361</v>
      </c>
      <c r="AM14" s="118">
        <f>SUM(AL14:AL$24)/U14/U14</f>
        <v>0.40785242269918204</v>
      </c>
      <c r="AN14" s="118">
        <f t="shared" si="24"/>
        <v>262798.87457055255</v>
      </c>
      <c r="AO14" s="119">
        <f>SUM(AN14:AN$24)/U14/U14</f>
        <v>7.9800616334665224E-3</v>
      </c>
      <c r="AP14" s="106">
        <f t="shared" si="5"/>
        <v>43.56133069835343</v>
      </c>
      <c r="AQ14" s="107">
        <f t="shared" si="6"/>
        <v>46.204952713026557</v>
      </c>
      <c r="AR14" s="107">
        <f t="shared" si="7"/>
        <v>42.336103299152654</v>
      </c>
      <c r="AS14" s="107">
        <f t="shared" si="8"/>
        <v>44.839545622867092</v>
      </c>
      <c r="AT14" s="107">
        <f t="shared" si="9"/>
        <v>1.1202281108907006</v>
      </c>
      <c r="AU14" s="120">
        <f t="shared" si="10"/>
        <v>1.4704063784695154</v>
      </c>
    </row>
    <row r="15" spans="1:47" ht="14.45" customHeight="1" x14ac:dyDescent="0.25">
      <c r="A15" s="75"/>
      <c r="B15" s="99" t="s">
        <v>76</v>
      </c>
      <c r="C15" s="100">
        <v>1308</v>
      </c>
      <c r="D15" s="101">
        <v>3</v>
      </c>
      <c r="E15" s="101">
        <v>432</v>
      </c>
      <c r="F15" s="102">
        <v>0</v>
      </c>
      <c r="G15" s="103" t="s">
        <v>76</v>
      </c>
      <c r="H15" s="101">
        <v>4046000</v>
      </c>
      <c r="I15" s="101">
        <v>4443</v>
      </c>
      <c r="J15" s="104">
        <v>40</v>
      </c>
      <c r="K15" s="101">
        <v>98397</v>
      </c>
      <c r="L15" s="105">
        <v>4172403</v>
      </c>
      <c r="M15" s="83"/>
      <c r="N15" s="83"/>
      <c r="O15" s="106">
        <f t="shared" si="11"/>
        <v>0.53270321361058603</v>
      </c>
      <c r="P15" s="107">
        <f t="shared" si="12"/>
        <v>1.0187184836572236</v>
      </c>
      <c r="Q15" s="108">
        <f t="shared" si="13"/>
        <v>2.2935779816513763E-3</v>
      </c>
      <c r="R15" s="109">
        <f t="shared" si="14"/>
        <v>2.2514345409905363E-3</v>
      </c>
      <c r="S15" s="110">
        <f t="shared" si="15"/>
        <v>0</v>
      </c>
      <c r="T15" s="111">
        <f t="shared" si="19"/>
        <v>1.119826489731417E-2</v>
      </c>
      <c r="U15" s="112">
        <f t="shared" si="20"/>
        <v>96336.059802480042</v>
      </c>
      <c r="V15" s="112">
        <f t="shared" si="21"/>
        <v>479159.70781768579</v>
      </c>
      <c r="W15" s="113">
        <f>SUM(V15:V$24)</f>
        <v>3858874.7717484077</v>
      </c>
      <c r="X15" s="114">
        <f t="shared" si="0"/>
        <v>479159.70781768579</v>
      </c>
      <c r="Y15" s="112">
        <f>SUM(X15:X$24)</f>
        <v>3733577.4207028649</v>
      </c>
      <c r="Z15" s="112">
        <f t="shared" si="1"/>
        <v>0</v>
      </c>
      <c r="AA15" s="113">
        <f>SUM(Z15:Z$24)</f>
        <v>125297.35104554225</v>
      </c>
      <c r="AB15" s="106">
        <f t="shared" si="2"/>
        <v>40.056389888275937</v>
      </c>
      <c r="AC15" s="107">
        <f t="shared" si="3"/>
        <v>38.755762155499212</v>
      </c>
      <c r="AD15" s="115">
        <f t="shared" si="16"/>
        <v>96.753008105811844</v>
      </c>
      <c r="AE15" s="107">
        <f t="shared" si="4"/>
        <v>1.3006277327767213</v>
      </c>
      <c r="AF15" s="116">
        <f t="shared" si="17"/>
        <v>3.2469918941881497</v>
      </c>
      <c r="AH15" s="117">
        <f t="shared" si="25"/>
        <v>4.1332287187703729E-5</v>
      </c>
      <c r="AI15" s="118">
        <f t="shared" si="18"/>
        <v>0</v>
      </c>
      <c r="AJ15" s="118">
        <f t="shared" si="22"/>
        <v>548562916.77363622</v>
      </c>
      <c r="AK15" s="118">
        <f>SUM(AJ15:AJ$24)/U15/U15</f>
        <v>0.42840526972943327</v>
      </c>
      <c r="AL15" s="118">
        <f t="shared" si="23"/>
        <v>511065515.11450338</v>
      </c>
      <c r="AM15" s="118">
        <f>SUM(AL15:AL$24)/U15/U15</f>
        <v>0.38288477589074177</v>
      </c>
      <c r="AN15" s="118">
        <f t="shared" si="24"/>
        <v>663673.95965622959</v>
      </c>
      <c r="AO15" s="119">
        <f>SUM(AN15:AN$24)/U15/U15</f>
        <v>8.017311513872338E-3</v>
      </c>
      <c r="AP15" s="106">
        <f t="shared" si="5"/>
        <v>38.773517453389061</v>
      </c>
      <c r="AQ15" s="107">
        <f t="shared" si="6"/>
        <v>41.339262323162814</v>
      </c>
      <c r="AR15" s="107">
        <f t="shared" si="7"/>
        <v>37.542959551996944</v>
      </c>
      <c r="AS15" s="107">
        <f t="shared" si="8"/>
        <v>39.968564759001481</v>
      </c>
      <c r="AT15" s="107">
        <f t="shared" si="9"/>
        <v>1.1251304282057053</v>
      </c>
      <c r="AU15" s="120">
        <f t="shared" si="10"/>
        <v>1.4761250373477373</v>
      </c>
    </row>
    <row r="16" spans="1:47" ht="14.45" customHeight="1" x14ac:dyDescent="0.25">
      <c r="A16" s="75"/>
      <c r="B16" s="99" t="s">
        <v>77</v>
      </c>
      <c r="C16" s="100">
        <v>1357</v>
      </c>
      <c r="D16" s="101">
        <v>9</v>
      </c>
      <c r="E16" s="101">
        <v>452</v>
      </c>
      <c r="F16" s="102">
        <v>0.4</v>
      </c>
      <c r="G16" s="103" t="s">
        <v>77</v>
      </c>
      <c r="H16" s="101">
        <v>4849000</v>
      </c>
      <c r="I16" s="101">
        <v>8712</v>
      </c>
      <c r="J16" s="104">
        <v>45</v>
      </c>
      <c r="K16" s="101">
        <v>97868</v>
      </c>
      <c r="L16" s="105">
        <v>3681654</v>
      </c>
      <c r="M16" s="83"/>
      <c r="N16" s="83"/>
      <c r="O16" s="106">
        <f t="shared" si="11"/>
        <v>0.54308755760368665</v>
      </c>
      <c r="P16" s="107">
        <f t="shared" si="12"/>
        <v>1.0087723403466724</v>
      </c>
      <c r="Q16" s="108">
        <f t="shared" si="13"/>
        <v>6.6322770817980837E-3</v>
      </c>
      <c r="R16" s="109">
        <f t="shared" si="14"/>
        <v>6.5746024316238197E-3</v>
      </c>
      <c r="S16" s="110">
        <f t="shared" si="15"/>
        <v>8.8495575221238948E-4</v>
      </c>
      <c r="T16" s="111">
        <f t="shared" si="19"/>
        <v>3.2386563121145122E-2</v>
      </c>
      <c r="U16" s="112">
        <f t="shared" si="20"/>
        <v>95257.263085648374</v>
      </c>
      <c r="V16" s="112">
        <f t="shared" si="21"/>
        <v>469238.31452252832</v>
      </c>
      <c r="W16" s="113">
        <f>SUM(V16:V$24)</f>
        <v>3379715.0639307215</v>
      </c>
      <c r="X16" s="114">
        <f t="shared" si="0"/>
        <v>468823.05937693315</v>
      </c>
      <c r="Y16" s="112">
        <f>SUM(X16:X$24)</f>
        <v>3254417.7128851786</v>
      </c>
      <c r="Z16" s="112">
        <f t="shared" si="1"/>
        <v>415.25514559515784</v>
      </c>
      <c r="AA16" s="113">
        <f>SUM(Z16:Z$24)</f>
        <v>125297.35104554225</v>
      </c>
      <c r="AB16" s="106">
        <f t="shared" si="2"/>
        <v>35.479867408030906</v>
      </c>
      <c r="AC16" s="107">
        <f t="shared" si="3"/>
        <v>34.164509954049841</v>
      </c>
      <c r="AD16" s="115">
        <f t="shared" si="16"/>
        <v>96.29266524912849</v>
      </c>
      <c r="AE16" s="107">
        <f t="shared" si="4"/>
        <v>1.3153574539810577</v>
      </c>
      <c r="AF16" s="116">
        <f t="shared" si="17"/>
        <v>3.7073347508714902</v>
      </c>
      <c r="AH16" s="117">
        <f t="shared" si="25"/>
        <v>1.1276883841630569E-4</v>
      </c>
      <c r="AI16" s="118">
        <f t="shared" si="18"/>
        <v>1.956134083028796E-6</v>
      </c>
      <c r="AJ16" s="118">
        <f t="shared" si="22"/>
        <v>1173239694.6194894</v>
      </c>
      <c r="AK16" s="118">
        <f>SUM(AJ16:AJ$24)/U16/U16</f>
        <v>0.37770894457930687</v>
      </c>
      <c r="AL16" s="118">
        <f t="shared" si="23"/>
        <v>1081524980.2160449</v>
      </c>
      <c r="AM16" s="118">
        <f>SUM(AL16:AL$24)/U16/U16</f>
        <v>0.33528399032000561</v>
      </c>
      <c r="AN16" s="118">
        <f t="shared" si="24"/>
        <v>2314710.2431255868</v>
      </c>
      <c r="AO16" s="119">
        <f>SUM(AN16:AN$24)/U16/U16</f>
        <v>8.1267926728244306E-3</v>
      </c>
      <c r="AP16" s="106">
        <f t="shared" si="5"/>
        <v>34.275290020937881</v>
      </c>
      <c r="AQ16" s="107">
        <f t="shared" si="6"/>
        <v>36.68444479512393</v>
      </c>
      <c r="AR16" s="107">
        <f t="shared" si="7"/>
        <v>33.029597192110259</v>
      </c>
      <c r="AS16" s="107">
        <f t="shared" si="8"/>
        <v>35.299422715989422</v>
      </c>
      <c r="AT16" s="107">
        <f t="shared" si="9"/>
        <v>1.1386659523973022</v>
      </c>
      <c r="AU16" s="120">
        <f t="shared" si="10"/>
        <v>1.4920489555648133</v>
      </c>
    </row>
    <row r="17" spans="1:47" ht="14.45" customHeight="1" x14ac:dyDescent="0.25">
      <c r="A17" s="75"/>
      <c r="B17" s="99" t="s">
        <v>78</v>
      </c>
      <c r="C17" s="100">
        <v>1306</v>
      </c>
      <c r="D17" s="101">
        <v>7</v>
      </c>
      <c r="E17" s="101">
        <v>448</v>
      </c>
      <c r="F17" s="102">
        <v>0.4</v>
      </c>
      <c r="G17" s="103" t="s">
        <v>78</v>
      </c>
      <c r="H17" s="101">
        <v>4590000</v>
      </c>
      <c r="I17" s="101">
        <v>13500</v>
      </c>
      <c r="J17" s="104">
        <v>50</v>
      </c>
      <c r="K17" s="101">
        <v>97000</v>
      </c>
      <c r="L17" s="105">
        <v>3194297</v>
      </c>
      <c r="M17" s="83"/>
      <c r="N17" s="83"/>
      <c r="O17" s="106">
        <f t="shared" si="11"/>
        <v>0.54122505161734347</v>
      </c>
      <c r="P17" s="107">
        <f t="shared" si="12"/>
        <v>0.97499493947613458</v>
      </c>
      <c r="Q17" s="108">
        <f t="shared" si="13"/>
        <v>5.3598774885145481E-3</v>
      </c>
      <c r="R17" s="109">
        <f t="shared" si="14"/>
        <v>5.4973387773626942E-3</v>
      </c>
      <c r="S17" s="110">
        <f t="shared" si="15"/>
        <v>8.9285714285714294E-4</v>
      </c>
      <c r="T17" s="111">
        <f t="shared" si="19"/>
        <v>2.7144397428051109E-2</v>
      </c>
      <c r="U17" s="112">
        <f t="shared" si="20"/>
        <v>92172.207721977495</v>
      </c>
      <c r="V17" s="112">
        <f t="shared" si="21"/>
        <v>455121.85796679871</v>
      </c>
      <c r="W17" s="113">
        <f>SUM(V17:V$24)</f>
        <v>2910476.7494081934</v>
      </c>
      <c r="X17" s="114">
        <f t="shared" si="0"/>
        <v>454715.49916504265</v>
      </c>
      <c r="Y17" s="112">
        <f>SUM(X17:X$24)</f>
        <v>2785594.6535082455</v>
      </c>
      <c r="Z17" s="112">
        <f t="shared" si="1"/>
        <v>406.35880175607031</v>
      </c>
      <c r="AA17" s="113">
        <f>SUM(Z17:Z$24)</f>
        <v>124882.09589994709</v>
      </c>
      <c r="AB17" s="106">
        <f t="shared" si="2"/>
        <v>31.576511199418963</v>
      </c>
      <c r="AC17" s="107">
        <f t="shared" si="3"/>
        <v>30.221633205429338</v>
      </c>
      <c r="AD17" s="115">
        <f t="shared" si="16"/>
        <v>95.709222005455246</v>
      </c>
      <c r="AE17" s="107">
        <f t="shared" si="4"/>
        <v>1.3548779939896163</v>
      </c>
      <c r="AF17" s="116">
        <f t="shared" si="17"/>
        <v>4.2907779945447153</v>
      </c>
      <c r="AH17" s="117">
        <f t="shared" si="25"/>
        <v>1.0240254609229556E-4</v>
      </c>
      <c r="AI17" s="118">
        <f t="shared" si="18"/>
        <v>1.9912052432580178E-6</v>
      </c>
      <c r="AJ17" s="118">
        <f t="shared" si="22"/>
        <v>766159419.36637402</v>
      </c>
      <c r="AK17" s="118">
        <f>SUM(AJ17:AJ$24)/U17/U17</f>
        <v>0.26531854047896053</v>
      </c>
      <c r="AL17" s="118">
        <f t="shared" si="23"/>
        <v>696470249.17685664</v>
      </c>
      <c r="AM17" s="118">
        <f>SUM(AL17:AL$24)/U17/U17</f>
        <v>0.23080149199210606</v>
      </c>
      <c r="AN17" s="118">
        <f t="shared" si="24"/>
        <v>2093822.7863827518</v>
      </c>
      <c r="AO17" s="119">
        <f>SUM(AN17:AN$24)/U17/U17</f>
        <v>8.4074573642870225E-3</v>
      </c>
      <c r="AP17" s="106">
        <f t="shared" si="5"/>
        <v>30.566933215752535</v>
      </c>
      <c r="AQ17" s="107">
        <f t="shared" si="6"/>
        <v>32.586089183085392</v>
      </c>
      <c r="AR17" s="107">
        <f t="shared" si="7"/>
        <v>29.280013849406494</v>
      </c>
      <c r="AS17" s="107">
        <f t="shared" si="8"/>
        <v>31.163252561452182</v>
      </c>
      <c r="AT17" s="107">
        <f t="shared" si="9"/>
        <v>1.1751613052524681</v>
      </c>
      <c r="AU17" s="120">
        <f t="shared" si="10"/>
        <v>1.5345946827267645</v>
      </c>
    </row>
    <row r="18" spans="1:47" ht="14.45" customHeight="1" x14ac:dyDescent="0.25">
      <c r="A18" s="75"/>
      <c r="B18" s="99" t="s">
        <v>79</v>
      </c>
      <c r="C18" s="100">
        <v>1513</v>
      </c>
      <c r="D18" s="101">
        <v>5</v>
      </c>
      <c r="E18" s="101">
        <v>486</v>
      </c>
      <c r="F18" s="102">
        <v>0.8</v>
      </c>
      <c r="G18" s="103" t="s">
        <v>79</v>
      </c>
      <c r="H18" s="101">
        <v>3853000</v>
      </c>
      <c r="I18" s="101">
        <v>18666</v>
      </c>
      <c r="J18" s="104">
        <v>55</v>
      </c>
      <c r="K18" s="101">
        <v>95547</v>
      </c>
      <c r="L18" s="105">
        <v>2712630</v>
      </c>
      <c r="M18" s="83"/>
      <c r="N18" s="83"/>
      <c r="O18" s="106">
        <f t="shared" si="11"/>
        <v>0.53494718309859157</v>
      </c>
      <c r="P18" s="107">
        <f t="shared" si="12"/>
        <v>1.0073992361905666</v>
      </c>
      <c r="Q18" s="108">
        <f t="shared" si="13"/>
        <v>3.3046926635822869E-3</v>
      </c>
      <c r="R18" s="109">
        <f t="shared" si="14"/>
        <v>3.2804200607485356E-3</v>
      </c>
      <c r="S18" s="110">
        <f t="shared" si="15"/>
        <v>1.6460905349794241E-3</v>
      </c>
      <c r="T18" s="111">
        <f t="shared" si="19"/>
        <v>1.6277934773748681E-2</v>
      </c>
      <c r="U18" s="112">
        <f t="shared" si="20"/>
        <v>89670.248683751255</v>
      </c>
      <c r="V18" s="112">
        <f t="shared" si="21"/>
        <v>444957.1799310543</v>
      </c>
      <c r="W18" s="113">
        <f>SUM(V18:V$24)</f>
        <v>2455354.8914413946</v>
      </c>
      <c r="X18" s="114">
        <f t="shared" si="0"/>
        <v>444224.74012869864</v>
      </c>
      <c r="Y18" s="112">
        <f>SUM(X18:X$24)</f>
        <v>2330879.1543432032</v>
      </c>
      <c r="Z18" s="112">
        <f t="shared" si="1"/>
        <v>732.43980235564504</v>
      </c>
      <c r="AA18" s="113">
        <f>SUM(Z18:Z$24)</f>
        <v>124475.73709819102</v>
      </c>
      <c r="AB18" s="106">
        <f t="shared" si="2"/>
        <v>27.382046191272785</v>
      </c>
      <c r="AC18" s="107">
        <f t="shared" si="3"/>
        <v>25.993896398835027</v>
      </c>
      <c r="AD18" s="115">
        <f t="shared" si="16"/>
        <v>94.930438058788354</v>
      </c>
      <c r="AE18" s="107">
        <f t="shared" si="4"/>
        <v>1.3881497924377533</v>
      </c>
      <c r="AF18" s="116">
        <f t="shared" si="17"/>
        <v>5.069561941211628</v>
      </c>
      <c r="AH18" s="117">
        <f t="shared" si="25"/>
        <v>5.2131595446179755E-5</v>
      </c>
      <c r="AI18" s="118">
        <f t="shared" si="18"/>
        <v>3.381442224135957E-6</v>
      </c>
      <c r="AJ18" s="118">
        <f t="shared" si="22"/>
        <v>264425830.6735853</v>
      </c>
      <c r="AK18" s="118">
        <f>SUM(AJ18:AJ$24)/U18/U18</f>
        <v>0.18504627923899858</v>
      </c>
      <c r="AL18" s="118">
        <f t="shared" si="23"/>
        <v>236306078.75969476</v>
      </c>
      <c r="AM18" s="118">
        <f>SUM(AL18:AL$24)/U18/U18</f>
        <v>0.15724318010501723</v>
      </c>
      <c r="AN18" s="118">
        <f t="shared" si="24"/>
        <v>1498885.5367821478</v>
      </c>
      <c r="AO18" s="119">
        <f>SUM(AN18:AN$24)/U18/U18</f>
        <v>8.6227672856335272E-3</v>
      </c>
      <c r="AP18" s="106">
        <f t="shared" si="5"/>
        <v>26.538912876592043</v>
      </c>
      <c r="AQ18" s="107">
        <f t="shared" si="6"/>
        <v>28.225179505953527</v>
      </c>
      <c r="AR18" s="107">
        <f t="shared" si="7"/>
        <v>25.216679954920313</v>
      </c>
      <c r="AS18" s="107">
        <f t="shared" si="8"/>
        <v>26.771112842749741</v>
      </c>
      <c r="AT18" s="107">
        <f t="shared" si="9"/>
        <v>1.2061464331157623</v>
      </c>
      <c r="AU18" s="120">
        <f t="shared" si="10"/>
        <v>1.5701531517597442</v>
      </c>
    </row>
    <row r="19" spans="1:47" ht="14.45" customHeight="1" x14ac:dyDescent="0.25">
      <c r="A19" s="75"/>
      <c r="B19" s="99" t="s">
        <v>80</v>
      </c>
      <c r="C19" s="100">
        <v>1937</v>
      </c>
      <c r="D19" s="101">
        <v>23</v>
      </c>
      <c r="E19" s="101">
        <v>641</v>
      </c>
      <c r="F19" s="102">
        <v>2.4</v>
      </c>
      <c r="G19" s="103" t="s">
        <v>80</v>
      </c>
      <c r="H19" s="101">
        <v>3616000</v>
      </c>
      <c r="I19" s="101">
        <v>27722</v>
      </c>
      <c r="J19" s="104">
        <v>60</v>
      </c>
      <c r="K19" s="101">
        <v>93275</v>
      </c>
      <c r="L19" s="105">
        <v>2240178</v>
      </c>
      <c r="M19" s="83"/>
      <c r="N19" s="83"/>
      <c r="O19" s="106">
        <f t="shared" si="11"/>
        <v>0.53633257403189061</v>
      </c>
      <c r="P19" s="107">
        <f t="shared" si="12"/>
        <v>1.0002947563158928</v>
      </c>
      <c r="Q19" s="108">
        <f t="shared" si="13"/>
        <v>1.1874032008260196E-2</v>
      </c>
      <c r="R19" s="109">
        <f t="shared" si="14"/>
        <v>1.1870533093657825E-2</v>
      </c>
      <c r="S19" s="110">
        <f t="shared" si="15"/>
        <v>3.7441497659906394E-3</v>
      </c>
      <c r="T19" s="111">
        <f t="shared" si="19"/>
        <v>5.7763032721456789E-2</v>
      </c>
      <c r="U19" s="112">
        <f t="shared" si="20"/>
        <v>88210.602224531322</v>
      </c>
      <c r="V19" s="112">
        <f t="shared" si="21"/>
        <v>429240.36035056668</v>
      </c>
      <c r="W19" s="113">
        <f>SUM(V19:V$24)</f>
        <v>2010397.7115103402</v>
      </c>
      <c r="X19" s="114">
        <f t="shared" si="0"/>
        <v>427633.22015580634</v>
      </c>
      <c r="Y19" s="112">
        <f>SUM(X19:X$24)</f>
        <v>1886654.4142145046</v>
      </c>
      <c r="Z19" s="112">
        <f t="shared" si="1"/>
        <v>1607.1401947603119</v>
      </c>
      <c r="AA19" s="113">
        <f>SUM(Z19:Z$24)</f>
        <v>123743.29729583538</v>
      </c>
      <c r="AB19" s="106">
        <f t="shared" si="2"/>
        <v>22.790885231608243</v>
      </c>
      <c r="AC19" s="107">
        <f t="shared" si="3"/>
        <v>21.388068629349263</v>
      </c>
      <c r="AD19" s="115">
        <f t="shared" si="16"/>
        <v>93.844834950450107</v>
      </c>
      <c r="AE19" s="107">
        <f t="shared" si="4"/>
        <v>1.4028166022589792</v>
      </c>
      <c r="AF19" s="116">
        <f t="shared" si="17"/>
        <v>6.1551650495498951</v>
      </c>
      <c r="AH19" s="117">
        <f t="shared" si="25"/>
        <v>1.3668859415453193E-4</v>
      </c>
      <c r="AI19" s="118">
        <f t="shared" si="18"/>
        <v>5.8192372987838872E-6</v>
      </c>
      <c r="AJ19" s="118">
        <f t="shared" si="22"/>
        <v>484444606.9637171</v>
      </c>
      <c r="AK19" s="118">
        <f>SUM(AJ19:AJ$24)/U19/U19</f>
        <v>0.15723793036950759</v>
      </c>
      <c r="AL19" s="118">
        <f t="shared" si="23"/>
        <v>420734866.71366382</v>
      </c>
      <c r="AM19" s="118">
        <f>SUM(AL19:AL$24)/U19/U19</f>
        <v>0.13212093471333883</v>
      </c>
      <c r="AN19" s="118">
        <f t="shared" si="24"/>
        <v>3396071.8348908145</v>
      </c>
      <c r="AO19" s="119">
        <f>SUM(AN19:AN$24)/U19/U19</f>
        <v>8.7178638626420318E-3</v>
      </c>
      <c r="AP19" s="106">
        <f t="shared" si="5"/>
        <v>22.013681761912245</v>
      </c>
      <c r="AQ19" s="107">
        <f t="shared" si="6"/>
        <v>23.568088701304241</v>
      </c>
      <c r="AR19" s="107">
        <f t="shared" si="7"/>
        <v>20.67563913613975</v>
      </c>
      <c r="AS19" s="107">
        <f t="shared" si="8"/>
        <v>22.100498122558776</v>
      </c>
      <c r="AT19" s="107">
        <f t="shared" si="9"/>
        <v>1.2198123787702149</v>
      </c>
      <c r="AU19" s="120">
        <f t="shared" si="10"/>
        <v>1.5858208257477435</v>
      </c>
    </row>
    <row r="20" spans="1:47" ht="14.45" customHeight="1" x14ac:dyDescent="0.25">
      <c r="A20" s="75"/>
      <c r="B20" s="99" t="s">
        <v>81</v>
      </c>
      <c r="C20" s="100">
        <v>2597</v>
      </c>
      <c r="D20" s="101">
        <v>39</v>
      </c>
      <c r="E20" s="101">
        <v>867</v>
      </c>
      <c r="F20" s="102">
        <v>11</v>
      </c>
      <c r="G20" s="103" t="s">
        <v>81</v>
      </c>
      <c r="H20" s="101">
        <v>3794000</v>
      </c>
      <c r="I20" s="101">
        <v>48357</v>
      </c>
      <c r="J20" s="104">
        <v>65</v>
      </c>
      <c r="K20" s="101">
        <v>89763</v>
      </c>
      <c r="L20" s="105">
        <v>1781945</v>
      </c>
      <c r="M20" s="83"/>
      <c r="N20" s="83"/>
      <c r="O20" s="106">
        <f t="shared" si="11"/>
        <v>0.53700036670333706</v>
      </c>
      <c r="P20" s="107">
        <f t="shared" si="12"/>
        <v>1.0193459435690539</v>
      </c>
      <c r="Q20" s="108">
        <f t="shared" si="13"/>
        <v>1.5017327685791297E-2</v>
      </c>
      <c r="R20" s="109">
        <f t="shared" si="14"/>
        <v>1.473231711033338E-2</v>
      </c>
      <c r="S20" s="110">
        <f t="shared" si="15"/>
        <v>1.2687427912341407E-2</v>
      </c>
      <c r="T20" s="111">
        <f t="shared" si="19"/>
        <v>7.1232191219473454E-2</v>
      </c>
      <c r="U20" s="112">
        <f t="shared" si="20"/>
        <v>83115.290321856315</v>
      </c>
      <c r="V20" s="112">
        <f t="shared" si="21"/>
        <v>401870.54141780862</v>
      </c>
      <c r="W20" s="113">
        <f>SUM(V20:V$24)</f>
        <v>1581157.3511597735</v>
      </c>
      <c r="X20" s="114">
        <f t="shared" si="0"/>
        <v>396771.83789347654</v>
      </c>
      <c r="Y20" s="112">
        <f>SUM(X20:X$24)</f>
        <v>1459021.1940586984</v>
      </c>
      <c r="Z20" s="112">
        <f t="shared" si="1"/>
        <v>5098.7035243320588</v>
      </c>
      <c r="AA20" s="113">
        <f>SUM(Z20:Z$24)</f>
        <v>122136.15710107506</v>
      </c>
      <c r="AB20" s="106">
        <f t="shared" si="2"/>
        <v>19.023663937608678</v>
      </c>
      <c r="AC20" s="107">
        <f t="shared" si="3"/>
        <v>17.554185137400989</v>
      </c>
      <c r="AD20" s="115">
        <f t="shared" si="16"/>
        <v>92.275521660669085</v>
      </c>
      <c r="AE20" s="107">
        <f t="shared" si="4"/>
        <v>1.4694788002076877</v>
      </c>
      <c r="AF20" s="116">
        <f t="shared" si="17"/>
        <v>7.7244783393309095</v>
      </c>
      <c r="AH20" s="117">
        <f t="shared" si="25"/>
        <v>1.2083567031228391E-4</v>
      </c>
      <c r="AI20" s="118">
        <f t="shared" si="18"/>
        <v>1.4448047387901438E-5</v>
      </c>
      <c r="AJ20" s="118">
        <f t="shared" si="22"/>
        <v>258330498.54765043</v>
      </c>
      <c r="AK20" s="118">
        <f>SUM(AJ20:AJ$24)/U20/U20</f>
        <v>0.10698101817913926</v>
      </c>
      <c r="AL20" s="118">
        <f t="shared" si="23"/>
        <v>217267110.05317059</v>
      </c>
      <c r="AM20" s="118">
        <f>SUM(AL20:AL$24)/U20/U20</f>
        <v>8.7912476506104467E-2</v>
      </c>
      <c r="AN20" s="118">
        <f t="shared" si="24"/>
        <v>4327226.9762849174</v>
      </c>
      <c r="AO20" s="119">
        <f>SUM(AN20:AN$24)/U20/U20</f>
        <v>9.3279061683351934E-3</v>
      </c>
      <c r="AP20" s="106">
        <f t="shared" si="5"/>
        <v>18.382588061103423</v>
      </c>
      <c r="AQ20" s="107">
        <f t="shared" si="6"/>
        <v>19.664739814113933</v>
      </c>
      <c r="AR20" s="107">
        <f t="shared" si="7"/>
        <v>16.97304438874723</v>
      </c>
      <c r="AS20" s="107">
        <f t="shared" si="8"/>
        <v>18.135325886054748</v>
      </c>
      <c r="AT20" s="107">
        <f t="shared" si="9"/>
        <v>1.2801798716944062</v>
      </c>
      <c r="AU20" s="120">
        <f t="shared" si="10"/>
        <v>1.6587777287209693</v>
      </c>
    </row>
    <row r="21" spans="1:47" ht="14.45" customHeight="1" x14ac:dyDescent="0.25">
      <c r="A21" s="75"/>
      <c r="B21" s="99" t="s">
        <v>82</v>
      </c>
      <c r="C21" s="100">
        <v>2611</v>
      </c>
      <c r="D21" s="101">
        <v>52</v>
      </c>
      <c r="E21" s="101">
        <v>903</v>
      </c>
      <c r="F21" s="102">
        <v>25</v>
      </c>
      <c r="G21" s="103" t="s">
        <v>82</v>
      </c>
      <c r="H21" s="101">
        <v>4541000</v>
      </c>
      <c r="I21" s="101">
        <v>93053</v>
      </c>
      <c r="J21" s="104">
        <v>70</v>
      </c>
      <c r="K21" s="101">
        <v>84309</v>
      </c>
      <c r="L21" s="105">
        <v>1345756</v>
      </c>
      <c r="M21" s="83"/>
      <c r="N21" s="83"/>
      <c r="O21" s="106">
        <f t="shared" si="11"/>
        <v>0.529789536981359</v>
      </c>
      <c r="P21" s="107">
        <f t="shared" si="12"/>
        <v>0.99069131445268555</v>
      </c>
      <c r="Q21" s="108">
        <f t="shared" si="13"/>
        <v>1.9915741095365761E-2</v>
      </c>
      <c r="R21" s="109">
        <f t="shared" si="14"/>
        <v>2.0102872413258567E-2</v>
      </c>
      <c r="S21" s="110">
        <f t="shared" si="15"/>
        <v>2.768549280177187E-2</v>
      </c>
      <c r="T21" s="111">
        <f t="shared" si="19"/>
        <v>9.5978155640368309E-2</v>
      </c>
      <c r="U21" s="112">
        <f t="shared" si="20"/>
        <v>77194.806068387799</v>
      </c>
      <c r="V21" s="112">
        <f t="shared" si="21"/>
        <v>368555.04821158096</v>
      </c>
      <c r="W21" s="113">
        <f>SUM(V21:V$24)</f>
        <v>1179286.8097419648</v>
      </c>
      <c r="X21" s="114">
        <f t="shared" si="0"/>
        <v>358351.42007726256</v>
      </c>
      <c r="Y21" s="112">
        <f>SUM(X21:X$24)</f>
        <v>1062249.3561652219</v>
      </c>
      <c r="Z21" s="112">
        <f t="shared" si="1"/>
        <v>10203.628134318409</v>
      </c>
      <c r="AA21" s="113">
        <f>SUM(Z21:Z$24)</f>
        <v>117037.45357674301</v>
      </c>
      <c r="AB21" s="106">
        <f t="shared" si="2"/>
        <v>15.276763681447953</v>
      </c>
      <c r="AC21" s="107">
        <f t="shared" si="3"/>
        <v>13.760632486389856</v>
      </c>
      <c r="AD21" s="115">
        <f t="shared" si="16"/>
        <v>90.075573422011615</v>
      </c>
      <c r="AE21" s="107">
        <f t="shared" si="4"/>
        <v>1.5161311950580993</v>
      </c>
      <c r="AF21" s="116">
        <f t="shared" si="17"/>
        <v>9.9244265779883971</v>
      </c>
      <c r="AH21" s="117">
        <f t="shared" si="25"/>
        <v>1.6014758029933809E-4</v>
      </c>
      <c r="AI21" s="118">
        <f t="shared" si="18"/>
        <v>2.9810638195010972E-5</v>
      </c>
      <c r="AJ21" s="118">
        <f t="shared" si="22"/>
        <v>186206648.2902765</v>
      </c>
      <c r="AK21" s="118">
        <f>SUM(AJ21:AJ$24)/U21/U21</f>
        <v>8.0669157389662891E-2</v>
      </c>
      <c r="AL21" s="118">
        <f t="shared" si="23"/>
        <v>150136540.62347496</v>
      </c>
      <c r="AM21" s="118">
        <f>SUM(AL21:AL$24)/U21/U21</f>
        <v>6.5454455837284611E-2</v>
      </c>
      <c r="AN21" s="118">
        <f t="shared" si="24"/>
        <v>6480051.8726044558</v>
      </c>
      <c r="AO21" s="119">
        <f>SUM(AN21:AN$24)/U21/U21</f>
        <v>1.0087427035775623E-2</v>
      </c>
      <c r="AP21" s="106">
        <f t="shared" si="5"/>
        <v>14.720078281039312</v>
      </c>
      <c r="AQ21" s="107">
        <f t="shared" si="6"/>
        <v>15.833449081856594</v>
      </c>
      <c r="AR21" s="107">
        <f t="shared" si="7"/>
        <v>13.25918474480105</v>
      </c>
      <c r="AS21" s="107">
        <f t="shared" si="8"/>
        <v>14.262080227978661</v>
      </c>
      <c r="AT21" s="107">
        <f t="shared" si="9"/>
        <v>1.3192762746201392</v>
      </c>
      <c r="AU21" s="120">
        <f t="shared" si="10"/>
        <v>1.7129861154960595</v>
      </c>
    </row>
    <row r="22" spans="1:47" ht="14.45" customHeight="1" x14ac:dyDescent="0.25">
      <c r="A22" s="75"/>
      <c r="B22" s="99" t="s">
        <v>83</v>
      </c>
      <c r="C22" s="100">
        <v>1562</v>
      </c>
      <c r="D22" s="101">
        <v>47</v>
      </c>
      <c r="E22" s="101">
        <v>491</v>
      </c>
      <c r="F22" s="102">
        <v>24</v>
      </c>
      <c r="G22" s="103" t="s">
        <v>83</v>
      </c>
      <c r="H22" s="101">
        <v>2976000</v>
      </c>
      <c r="I22" s="101">
        <v>102248</v>
      </c>
      <c r="J22" s="104">
        <v>75</v>
      </c>
      <c r="K22" s="101">
        <v>75994</v>
      </c>
      <c r="L22" s="105">
        <v>943760</v>
      </c>
      <c r="M22" s="83"/>
      <c r="N22" s="83"/>
      <c r="O22" s="106">
        <f t="shared" si="11"/>
        <v>0.53016679366692065</v>
      </c>
      <c r="P22" s="107">
        <f t="shared" si="12"/>
        <v>1.0245995722959189</v>
      </c>
      <c r="Q22" s="108">
        <f t="shared" si="13"/>
        <v>3.0089628681177975E-2</v>
      </c>
      <c r="R22" s="109">
        <f t="shared" si="14"/>
        <v>2.9367207926656896E-2</v>
      </c>
      <c r="S22" s="110">
        <f t="shared" si="15"/>
        <v>4.8879837067209775E-2</v>
      </c>
      <c r="T22" s="111">
        <f t="shared" si="19"/>
        <v>0.1373598002890585</v>
      </c>
      <c r="U22" s="112">
        <f t="shared" si="20"/>
        <v>69785.790956928031</v>
      </c>
      <c r="V22" s="112">
        <f t="shared" si="21"/>
        <v>326410.40758105338</v>
      </c>
      <c r="W22" s="113">
        <f>SUM(V22:V$24)</f>
        <v>810731.76153038396</v>
      </c>
      <c r="X22" s="114">
        <f t="shared" si="0"/>
        <v>310455.52004144999</v>
      </c>
      <c r="Y22" s="112">
        <f>SUM(X22:X$24)</f>
        <v>703897.93608795933</v>
      </c>
      <c r="Z22" s="112">
        <f t="shared" si="1"/>
        <v>15954.887539603424</v>
      </c>
      <c r="AA22" s="113">
        <f>SUM(Z22:Z$24)</f>
        <v>106833.8254424246</v>
      </c>
      <c r="AB22" s="106">
        <f t="shared" si="2"/>
        <v>11.617433153846028</v>
      </c>
      <c r="AC22" s="107">
        <f t="shared" si="3"/>
        <v>10.086550950212873</v>
      </c>
      <c r="AD22" s="115">
        <f t="shared" si="16"/>
        <v>86.82254347100465</v>
      </c>
      <c r="AE22" s="107">
        <f t="shared" si="4"/>
        <v>1.5308822036331537</v>
      </c>
      <c r="AF22" s="116">
        <f t="shared" si="17"/>
        <v>13.177456528995348</v>
      </c>
      <c r="AH22" s="117">
        <f t="shared" si="25"/>
        <v>3.4629891930803598E-4</v>
      </c>
      <c r="AI22" s="118">
        <f t="shared" si="18"/>
        <v>9.4685536854364165E-5</v>
      </c>
      <c r="AJ22" s="118">
        <f t="shared" si="22"/>
        <v>182213804.02703497</v>
      </c>
      <c r="AK22" s="118">
        <f>SUM(AJ22:AJ$24)/U22/U22</f>
        <v>6.0472383753302689E-2</v>
      </c>
      <c r="AL22" s="118">
        <f t="shared" si="23"/>
        <v>139799163.26735896</v>
      </c>
      <c r="AM22" s="118">
        <f>SUM(AL22:AL$24)/U22/U22</f>
        <v>4.9262066792896457E-2</v>
      </c>
      <c r="AN22" s="118">
        <f t="shared" si="24"/>
        <v>14538502.112791017</v>
      </c>
      <c r="AO22" s="119">
        <f>SUM(AN22:AN$24)/U22/U22</f>
        <v>1.1012461290068106E-2</v>
      </c>
      <c r="AP22" s="106">
        <f t="shared" si="5"/>
        <v>11.135446940944986</v>
      </c>
      <c r="AQ22" s="107">
        <f t="shared" si="6"/>
        <v>12.099419366747069</v>
      </c>
      <c r="AR22" s="107">
        <f t="shared" si="7"/>
        <v>9.6515277832532362</v>
      </c>
      <c r="AS22" s="107">
        <f t="shared" si="8"/>
        <v>10.521574117172509</v>
      </c>
      <c r="AT22" s="107">
        <f t="shared" si="9"/>
        <v>1.3251992648853674</v>
      </c>
      <c r="AU22" s="120">
        <f t="shared" si="10"/>
        <v>1.7365651423809401</v>
      </c>
    </row>
    <row r="23" spans="1:47" ht="14.45" customHeight="1" x14ac:dyDescent="0.25">
      <c r="A23" s="75"/>
      <c r="B23" s="99" t="s">
        <v>84</v>
      </c>
      <c r="C23" s="100">
        <v>1367</v>
      </c>
      <c r="D23" s="101">
        <v>74</v>
      </c>
      <c r="E23" s="101">
        <v>453</v>
      </c>
      <c r="F23" s="102">
        <v>47</v>
      </c>
      <c r="G23" s="103" t="s">
        <v>84</v>
      </c>
      <c r="H23" s="101">
        <v>2301000</v>
      </c>
      <c r="I23" s="101">
        <v>132093</v>
      </c>
      <c r="J23" s="104">
        <v>80</v>
      </c>
      <c r="K23" s="101">
        <v>64183</v>
      </c>
      <c r="L23" s="105">
        <v>591536</v>
      </c>
      <c r="M23" s="83"/>
      <c r="N23" s="83"/>
      <c r="O23" s="106">
        <f>IF(K23&lt;0.5,0.5,((L23-L24)-5*K24)/5/(K23-K24))</f>
        <v>0.52532100042597218</v>
      </c>
      <c r="P23" s="107">
        <f t="shared" si="12"/>
        <v>0.98483037026570142</v>
      </c>
      <c r="Q23" s="108">
        <f t="shared" si="13"/>
        <v>5.4133138258961232E-2</v>
      </c>
      <c r="R23" s="109">
        <f t="shared" si="14"/>
        <v>5.4966966792825887E-2</v>
      </c>
      <c r="S23" s="110">
        <f t="shared" si="15"/>
        <v>0.10375275938189846</v>
      </c>
      <c r="T23" s="111">
        <f>5*R23/(1+5*(1-O23)*R23)</f>
        <v>0.24311805939324302</v>
      </c>
      <c r="U23" s="112">
        <f t="shared" si="20"/>
        <v>60200.028648070416</v>
      </c>
      <c r="V23" s="112">
        <f>5*U23*((1-T23)+O23*T23)</f>
        <v>266263.81250942015</v>
      </c>
      <c r="W23" s="113">
        <f>SUM(V23:V$24)</f>
        <v>484321.35394933051</v>
      </c>
      <c r="X23" s="114">
        <f t="shared" si="0"/>
        <v>238638.20723802337</v>
      </c>
      <c r="Y23" s="112">
        <f>SUM(X23:X$24)</f>
        <v>393442.41604650934</v>
      </c>
      <c r="Z23" s="112">
        <f t="shared" si="1"/>
        <v>27625.605271396795</v>
      </c>
      <c r="AA23" s="113">
        <f>SUM(Z23:Z$24)</f>
        <v>90878.93790282117</v>
      </c>
      <c r="AB23" s="106">
        <f t="shared" si="2"/>
        <v>8.0452013865421037</v>
      </c>
      <c r="AC23" s="107">
        <f t="shared" si="3"/>
        <v>6.5355851962558873</v>
      </c>
      <c r="AD23" s="115">
        <f t="shared" si="16"/>
        <v>81.235818499068529</v>
      </c>
      <c r="AE23" s="107">
        <f t="shared" si="4"/>
        <v>1.5096161902862169</v>
      </c>
      <c r="AF23" s="116">
        <f t="shared" si="17"/>
        <v>18.764181500931485</v>
      </c>
      <c r="AH23" s="117">
        <f>IF(D23=0,0,T23*T23*(1-T23)/D23)</f>
        <v>6.0454810504512548E-4</v>
      </c>
      <c r="AI23" s="118">
        <f t="shared" si="18"/>
        <v>2.0527179757735175E-4</v>
      </c>
      <c r="AJ23" s="118">
        <f t="shared" si="22"/>
        <v>112290128.766717</v>
      </c>
      <c r="AK23" s="118">
        <f>SUM(AJ23:AJ$24)/U23/U23</f>
        <v>3.0984763383734206E-2</v>
      </c>
      <c r="AL23" s="118">
        <f t="shared" si="23"/>
        <v>81423093.282219365</v>
      </c>
      <c r="AM23" s="118">
        <f>SUM(AL23:AL$24)/U23/U23</f>
        <v>2.7623810975048894E-2</v>
      </c>
      <c r="AN23" s="118">
        <f t="shared" si="24"/>
        <v>20406009.965084229</v>
      </c>
      <c r="AO23" s="119">
        <f>SUM(AN23:AN$24)/U23/U23</f>
        <v>1.0787069315639514E-2</v>
      </c>
      <c r="AP23" s="106">
        <f t="shared" si="5"/>
        <v>7.700192593878854</v>
      </c>
      <c r="AQ23" s="107">
        <f t="shared" si="6"/>
        <v>8.3902101792053543</v>
      </c>
      <c r="AR23" s="107">
        <f t="shared" si="7"/>
        <v>6.2098251123877928</v>
      </c>
      <c r="AS23" s="107">
        <f t="shared" si="8"/>
        <v>6.8613452801239818</v>
      </c>
      <c r="AT23" s="107">
        <f t="shared" si="9"/>
        <v>1.3060489888932598</v>
      </c>
      <c r="AU23" s="120">
        <f t="shared" si="10"/>
        <v>1.7131833916791739</v>
      </c>
    </row>
    <row r="24" spans="1:47" ht="14.45" customHeight="1" x14ac:dyDescent="0.25">
      <c r="A24" s="51"/>
      <c r="B24" s="121" t="s">
        <v>85</v>
      </c>
      <c r="C24" s="122">
        <v>1543</v>
      </c>
      <c r="D24" s="123">
        <v>288</v>
      </c>
      <c r="E24" s="123">
        <v>524</v>
      </c>
      <c r="F24" s="124">
        <v>152</v>
      </c>
      <c r="G24" s="125" t="s">
        <v>85</v>
      </c>
      <c r="H24" s="123">
        <v>2027000</v>
      </c>
      <c r="I24" s="123">
        <v>279233</v>
      </c>
      <c r="J24" s="126">
        <v>85</v>
      </c>
      <c r="K24" s="123">
        <v>47750</v>
      </c>
      <c r="L24" s="127">
        <v>309623</v>
      </c>
      <c r="M24" s="83"/>
      <c r="N24" s="83"/>
      <c r="O24" s="128">
        <v>1</v>
      </c>
      <c r="P24" s="129">
        <f>IF(H24&lt;0.5,1,(I24/H24)/(K24/L24))</f>
        <v>0.89324960322556479</v>
      </c>
      <c r="Q24" s="130">
        <f t="shared" si="13"/>
        <v>0.18664938431626701</v>
      </c>
      <c r="R24" s="131">
        <f t="shared" si="14"/>
        <v>0.20895546288771652</v>
      </c>
      <c r="S24" s="132">
        <f t="shared" si="15"/>
        <v>0.29007633587786258</v>
      </c>
      <c r="T24" s="128">
        <v>1</v>
      </c>
      <c r="U24" s="133">
        <f>U23*(1-T23)</f>
        <v>45564.3145077339</v>
      </c>
      <c r="V24" s="133">
        <f>U24/R24</f>
        <v>218057.54143991036</v>
      </c>
      <c r="W24" s="134">
        <f>SUM(V24:V$24)</f>
        <v>218057.54143991036</v>
      </c>
      <c r="X24" s="128">
        <f t="shared" si="0"/>
        <v>154804.20880848597</v>
      </c>
      <c r="Y24" s="133">
        <f>SUM(X24:X$24)</f>
        <v>154804.20880848597</v>
      </c>
      <c r="Z24" s="133">
        <f t="shared" si="1"/>
        <v>63253.332631424375</v>
      </c>
      <c r="AA24" s="134">
        <f>SUM(Z24:Z$24)</f>
        <v>63253.332631424375</v>
      </c>
      <c r="AB24" s="135">
        <f t="shared" si="2"/>
        <v>4.7857088117258559</v>
      </c>
      <c r="AC24" s="129">
        <f t="shared" si="3"/>
        <v>3.3974879350420193</v>
      </c>
      <c r="AD24" s="136">
        <f t="shared" si="16"/>
        <v>70.992366412213727</v>
      </c>
      <c r="AE24" s="129">
        <f t="shared" si="4"/>
        <v>1.3882208766838358</v>
      </c>
      <c r="AF24" s="137">
        <f t="shared" si="17"/>
        <v>29.007633587786252</v>
      </c>
      <c r="AH24" s="138">
        <f>0</f>
        <v>0</v>
      </c>
      <c r="AI24" s="139">
        <f t="shared" si="18"/>
        <v>3.9300010542277865E-4</v>
      </c>
      <c r="AJ24" s="139">
        <v>0</v>
      </c>
      <c r="AK24" s="139">
        <f>(1-R24)/R24/R24/D24</f>
        <v>6.2907291732307802E-2</v>
      </c>
      <c r="AL24" s="139">
        <f>V24*V24*AI24</f>
        <v>18686797.924632896</v>
      </c>
      <c r="AM24" s="139">
        <f>(1-S24)*(1-S24)*(1-R24)/R24/R24/D24+AI24/R24/R24</f>
        <v>4.0705632055423782E-2</v>
      </c>
      <c r="AN24" s="139">
        <f>V24*V24*AI24</f>
        <v>18686797.924632896</v>
      </c>
      <c r="AO24" s="140">
        <f>S24*S24*(1-R24)/R24/R24/D24+AI24/R24/R24</f>
        <v>1.429417369453119E-2</v>
      </c>
      <c r="AP24" s="135">
        <f t="shared" si="5"/>
        <v>4.2941148207955013</v>
      </c>
      <c r="AQ24" s="129">
        <f t="shared" si="6"/>
        <v>5.2773028026562105</v>
      </c>
      <c r="AR24" s="129">
        <f t="shared" si="7"/>
        <v>3.0020454536314909</v>
      </c>
      <c r="AS24" s="129">
        <f t="shared" si="8"/>
        <v>3.7929304164525477</v>
      </c>
      <c r="AT24" s="129">
        <f t="shared" si="9"/>
        <v>1.1538867185572173</v>
      </c>
      <c r="AU24" s="141">
        <f t="shared" si="10"/>
        <v>1.6225550348104543</v>
      </c>
    </row>
    <row r="25" spans="1:47" ht="14.45" customHeight="1" x14ac:dyDescent="0.15">
      <c r="A25" s="75" t="s">
        <v>86</v>
      </c>
      <c r="B25" s="76" t="s">
        <v>68</v>
      </c>
      <c r="C25" s="142">
        <v>733</v>
      </c>
      <c r="D25" s="78">
        <v>1</v>
      </c>
      <c r="E25" s="78">
        <v>246</v>
      </c>
      <c r="F25" s="143">
        <v>0</v>
      </c>
      <c r="G25" s="80" t="s">
        <v>68</v>
      </c>
      <c r="H25" s="144">
        <v>2104000</v>
      </c>
      <c r="I25" s="144">
        <v>865</v>
      </c>
      <c r="J25" s="81">
        <v>0</v>
      </c>
      <c r="K25" s="144">
        <v>100000</v>
      </c>
      <c r="L25" s="145">
        <v>8757229</v>
      </c>
      <c r="M25" s="83"/>
      <c r="N25" s="83"/>
      <c r="O25" s="146">
        <f t="shared" ref="O25:O40" si="26">IF(K25&lt;0.5,0.5,((L25-L26)-5*K26)/5/(K25-K26))</f>
        <v>0.15981308411214953</v>
      </c>
      <c r="P25" s="147">
        <f t="shared" ref="P25:P40" si="27">IF(H25&lt;0.5,1,(I25/H25)/((K25-K26)/(L25-L26)))</f>
        <v>0.95883756129846143</v>
      </c>
      <c r="Q25" s="86">
        <f t="shared" si="13"/>
        <v>1.364256480218281E-3</v>
      </c>
      <c r="R25" s="148">
        <f t="shared" si="14"/>
        <v>1.4228233595383975E-3</v>
      </c>
      <c r="S25" s="149">
        <f t="shared" si="15"/>
        <v>0</v>
      </c>
      <c r="T25" s="150">
        <f>5*R25/(1+5*(1-O25)*R25)</f>
        <v>7.0718470394798101E-3</v>
      </c>
      <c r="U25" s="151">
        <v>100000</v>
      </c>
      <c r="V25" s="151">
        <f>5*U25*((1-T25)+O25*T25)</f>
        <v>497029.16332313442</v>
      </c>
      <c r="W25" s="152">
        <f>SUM(V25:V$42)</f>
        <v>8438300.0203186497</v>
      </c>
      <c r="X25" s="153">
        <f t="shared" si="0"/>
        <v>497029.16332313442</v>
      </c>
      <c r="Y25" s="151">
        <f>SUM(X25:X$42)</f>
        <v>8138622.5908516487</v>
      </c>
      <c r="Z25" s="151">
        <f t="shared" si="1"/>
        <v>0</v>
      </c>
      <c r="AA25" s="152">
        <f>SUM(Z25:Z$42)</f>
        <v>299677.42946700228</v>
      </c>
      <c r="AB25" s="146">
        <f t="shared" si="2"/>
        <v>84.383000203186498</v>
      </c>
      <c r="AC25" s="147">
        <f t="shared" si="3"/>
        <v>81.386225908516494</v>
      </c>
      <c r="AD25" s="93">
        <f t="shared" si="16"/>
        <v>96.448604236097253</v>
      </c>
      <c r="AE25" s="147">
        <f t="shared" si="4"/>
        <v>2.9967742946700229</v>
      </c>
      <c r="AF25" s="94">
        <f t="shared" si="17"/>
        <v>3.55139576390276</v>
      </c>
      <c r="AH25" s="95">
        <f>IF(D25=0,0,T25*T25*(1-T25)/D25)</f>
        <v>4.9657350262182894E-5</v>
      </c>
      <c r="AI25" s="96">
        <f t="shared" si="18"/>
        <v>0</v>
      </c>
      <c r="AJ25" s="96">
        <f>U25*U25*((1-O25)*5+AB26)^2*AH25</f>
        <v>3518791356.9354424</v>
      </c>
      <c r="AK25" s="96">
        <f>SUM(AJ25:AJ$42)/U25/U25</f>
        <v>1.1557839578890992</v>
      </c>
      <c r="AL25" s="96">
        <f>U25*U25*((1-O25)*5*(1-S25)+AC26)^2*AH25+V25*V25*AI25</f>
        <v>3270992885.6216707</v>
      </c>
      <c r="AM25" s="96">
        <f>SUM(AL25:AL$42)/U25/U25</f>
        <v>1.01903068416257</v>
      </c>
      <c r="AN25" s="96">
        <f>U25*U25*((1-O25)*5*S25+AE26)^2*AH25+V25*V25*AI25</f>
        <v>4523305.931946882</v>
      </c>
      <c r="AO25" s="97">
        <f>SUM(AN25:AN$42)/U25/U25</f>
        <v>1.7533939678684916E-2</v>
      </c>
      <c r="AP25" s="146">
        <f t="shared" si="5"/>
        <v>82.275855297721577</v>
      </c>
      <c r="AQ25" s="147">
        <f t="shared" si="6"/>
        <v>86.490145108651419</v>
      </c>
      <c r="AR25" s="147">
        <f t="shared" si="7"/>
        <v>79.40766373454295</v>
      </c>
      <c r="AS25" s="147">
        <f t="shared" si="8"/>
        <v>83.364788082490037</v>
      </c>
      <c r="AT25" s="147">
        <f t="shared" si="9"/>
        <v>2.7372393593151925</v>
      </c>
      <c r="AU25" s="154">
        <f t="shared" si="10"/>
        <v>3.2563092300248533</v>
      </c>
    </row>
    <row r="26" spans="1:47" ht="14.45" customHeight="1" x14ac:dyDescent="0.15">
      <c r="A26" s="155"/>
      <c r="B26" s="99" t="s">
        <v>69</v>
      </c>
      <c r="C26" s="142">
        <v>970</v>
      </c>
      <c r="D26" s="101">
        <v>0</v>
      </c>
      <c r="E26" s="101">
        <v>323</v>
      </c>
      <c r="F26" s="156">
        <v>0</v>
      </c>
      <c r="G26" s="103" t="s">
        <v>69</v>
      </c>
      <c r="H26" s="101">
        <v>2419000</v>
      </c>
      <c r="I26" s="101">
        <v>136</v>
      </c>
      <c r="J26" s="104">
        <v>5</v>
      </c>
      <c r="K26" s="101">
        <v>99786</v>
      </c>
      <c r="L26" s="105">
        <v>8258128</v>
      </c>
      <c r="M26" s="83"/>
      <c r="N26" s="83"/>
      <c r="O26" s="106">
        <f t="shared" si="26"/>
        <v>0.48571428571428571</v>
      </c>
      <c r="P26" s="107">
        <f t="shared" si="27"/>
        <v>1.0016637335380618</v>
      </c>
      <c r="Q26" s="108">
        <f t="shared" si="13"/>
        <v>0</v>
      </c>
      <c r="R26" s="109">
        <f t="shared" si="14"/>
        <v>0</v>
      </c>
      <c r="S26" s="110">
        <f t="shared" si="15"/>
        <v>0</v>
      </c>
      <c r="T26" s="111">
        <f>5*R26/(1+5*(1-O26)*R26)</f>
        <v>0</v>
      </c>
      <c r="U26" s="112">
        <f>U25*(1-T25)</f>
        <v>99292.815296052024</v>
      </c>
      <c r="V26" s="112">
        <f>5*U26*((1-T26)+O26*T26)</f>
        <v>496464.07648026012</v>
      </c>
      <c r="W26" s="113">
        <f>SUM(V26:V$42)</f>
        <v>7941270.8569955174</v>
      </c>
      <c r="X26" s="114">
        <f t="shared" si="0"/>
        <v>496464.07648026012</v>
      </c>
      <c r="Y26" s="112">
        <f>SUM(X26:X$42)</f>
        <v>7641593.4275285145</v>
      </c>
      <c r="Z26" s="112">
        <f t="shared" si="1"/>
        <v>0</v>
      </c>
      <c r="AA26" s="113">
        <f>SUM(Z26:Z$42)</f>
        <v>299677.42946700228</v>
      </c>
      <c r="AB26" s="106">
        <f t="shared" si="2"/>
        <v>79.978302894502278</v>
      </c>
      <c r="AC26" s="107">
        <f t="shared" si="3"/>
        <v>76.960184931249017</v>
      </c>
      <c r="AD26" s="115">
        <f t="shared" si="16"/>
        <v>96.226329074231046</v>
      </c>
      <c r="AE26" s="107">
        <f t="shared" si="4"/>
        <v>3.018117963253256</v>
      </c>
      <c r="AF26" s="116">
        <f t="shared" si="17"/>
        <v>3.773670925768946</v>
      </c>
      <c r="AH26" s="117">
        <f>IF(D26=0,0,T26*T26*(1-T26)/D26)</f>
        <v>0</v>
      </c>
      <c r="AI26" s="118">
        <f t="shared" si="18"/>
        <v>0</v>
      </c>
      <c r="AJ26" s="118">
        <f>U26*U26*((1-O26)*5+AB27)^2*AH26</f>
        <v>0</v>
      </c>
      <c r="AK26" s="118">
        <f>SUM(AJ26:AJ$42)/U26/U26</f>
        <v>0.81539676577930065</v>
      </c>
      <c r="AL26" s="118">
        <f>U26*U26*((1-O26)*5*(1-S26)+AC27)^2*AH26+V26*V26*AI26</f>
        <v>0</v>
      </c>
      <c r="AM26" s="118">
        <f>SUM(AL26:AL$42)/U26/U26</f>
        <v>0.70182266175843577</v>
      </c>
      <c r="AN26" s="118">
        <f>U26*U26*((1-O26)*5*S26+AE27)^2*AH26+V26*V26*AI26</f>
        <v>0</v>
      </c>
      <c r="AO26" s="119">
        <f>SUM(AN26:AN$42)/U26/U26</f>
        <v>1.7325793325353271E-2</v>
      </c>
      <c r="AP26" s="106">
        <f t="shared" si="5"/>
        <v>78.208436172000901</v>
      </c>
      <c r="AQ26" s="107">
        <f t="shared" si="6"/>
        <v>81.748169617003654</v>
      </c>
      <c r="AR26" s="107">
        <f t="shared" si="7"/>
        <v>75.318197739639047</v>
      </c>
      <c r="AS26" s="107">
        <f t="shared" si="8"/>
        <v>78.602172122858988</v>
      </c>
      <c r="AT26" s="107">
        <f t="shared" si="9"/>
        <v>2.7601281036876575</v>
      </c>
      <c r="AU26" s="120">
        <f t="shared" si="10"/>
        <v>3.2761078228188545</v>
      </c>
    </row>
    <row r="27" spans="1:47" ht="14.45" customHeight="1" x14ac:dyDescent="0.15">
      <c r="A27" s="155"/>
      <c r="B27" s="99" t="s">
        <v>70</v>
      </c>
      <c r="C27" s="142">
        <v>1099</v>
      </c>
      <c r="D27" s="101">
        <v>0</v>
      </c>
      <c r="E27" s="101">
        <v>358</v>
      </c>
      <c r="F27" s="156">
        <v>0</v>
      </c>
      <c r="G27" s="103" t="s">
        <v>70</v>
      </c>
      <c r="H27" s="101">
        <v>2580000</v>
      </c>
      <c r="I27" s="101">
        <v>197</v>
      </c>
      <c r="J27" s="104">
        <v>10</v>
      </c>
      <c r="K27" s="101">
        <v>99758</v>
      </c>
      <c r="L27" s="105">
        <v>7759270</v>
      </c>
      <c r="M27" s="83"/>
      <c r="N27" s="83"/>
      <c r="O27" s="106">
        <f t="shared" si="26"/>
        <v>0.58947368421052626</v>
      </c>
      <c r="P27" s="107">
        <f t="shared" si="27"/>
        <v>1.0021038759689924</v>
      </c>
      <c r="Q27" s="108">
        <f t="shared" si="13"/>
        <v>0</v>
      </c>
      <c r="R27" s="109">
        <f t="shared" si="14"/>
        <v>0</v>
      </c>
      <c r="S27" s="110">
        <f t="shared" si="15"/>
        <v>0</v>
      </c>
      <c r="T27" s="111">
        <f t="shared" ref="T27:T40" si="28">5*R27/(1+5*(1-O27)*R27)</f>
        <v>0</v>
      </c>
      <c r="U27" s="112">
        <f t="shared" ref="U27:U41" si="29">U26*(1-T26)</f>
        <v>99292.815296052024</v>
      </c>
      <c r="V27" s="112">
        <f t="shared" ref="V27:V40" si="30">5*U27*((1-T27)+O27*T27)</f>
        <v>496464.07648026012</v>
      </c>
      <c r="W27" s="113">
        <f>SUM(V27:V$42)</f>
        <v>7444806.7805152573</v>
      </c>
      <c r="X27" s="114">
        <f t="shared" si="0"/>
        <v>496464.07648026012</v>
      </c>
      <c r="Y27" s="112">
        <f>SUM(X27:X$42)</f>
        <v>7145129.3510482563</v>
      </c>
      <c r="Z27" s="112">
        <f t="shared" si="1"/>
        <v>0</v>
      </c>
      <c r="AA27" s="113">
        <f>SUM(Z27:Z$42)</f>
        <v>299677.42946700228</v>
      </c>
      <c r="AB27" s="106">
        <f t="shared" si="2"/>
        <v>74.978302894502278</v>
      </c>
      <c r="AC27" s="107">
        <f t="shared" si="3"/>
        <v>71.960184931249032</v>
      </c>
      <c r="AD27" s="115">
        <f t="shared" si="16"/>
        <v>95.974678211242164</v>
      </c>
      <c r="AE27" s="107">
        <f t="shared" si="4"/>
        <v>3.018117963253256</v>
      </c>
      <c r="AF27" s="116">
        <f t="shared" si="17"/>
        <v>4.0253217887578474</v>
      </c>
      <c r="AH27" s="117">
        <f t="shared" ref="AH27:AH40" si="31">IF(D27=0,0,T27*T27*(1-T27)/D27)</f>
        <v>0</v>
      </c>
      <c r="AI27" s="118">
        <f t="shared" si="18"/>
        <v>0</v>
      </c>
      <c r="AJ27" s="118">
        <f t="shared" ref="AJ27:AJ40" si="32">U27*U27*((1-O27)*5+AB28)^2*AH27</f>
        <v>0</v>
      </c>
      <c r="AK27" s="118">
        <f>SUM(AJ27:AJ$42)/U27/U27</f>
        <v>0.81539676577930065</v>
      </c>
      <c r="AL27" s="118">
        <f t="shared" ref="AL27:AL40" si="33">U27*U27*((1-O27)*5*(1-S27)+AC28)^2*AH27+V27*V27*AI27</f>
        <v>0</v>
      </c>
      <c r="AM27" s="118">
        <f>SUM(AL27:AL$42)/U27/U27</f>
        <v>0.70182266175843577</v>
      </c>
      <c r="AN27" s="118">
        <f t="shared" ref="AN27:AN40" si="34">U27*U27*((1-O27)*5*S27+AE28)^2*AH27+V27*V27*AI27</f>
        <v>0</v>
      </c>
      <c r="AO27" s="119">
        <f>SUM(AN27:AN$42)/U27/U27</f>
        <v>1.7325793325353271E-2</v>
      </c>
      <c r="AP27" s="106">
        <f t="shared" si="5"/>
        <v>73.208436172000901</v>
      </c>
      <c r="AQ27" s="107">
        <f t="shared" si="6"/>
        <v>76.748169617003654</v>
      </c>
      <c r="AR27" s="107">
        <f t="shared" si="7"/>
        <v>70.318197739639061</v>
      </c>
      <c r="AS27" s="107">
        <f t="shared" si="8"/>
        <v>73.602172122859002</v>
      </c>
      <c r="AT27" s="107">
        <f t="shared" si="9"/>
        <v>2.7601281036876575</v>
      </c>
      <c r="AU27" s="120">
        <f t="shared" si="10"/>
        <v>3.2761078228188545</v>
      </c>
    </row>
    <row r="28" spans="1:47" ht="14.45" customHeight="1" x14ac:dyDescent="0.15">
      <c r="A28" s="155"/>
      <c r="B28" s="99" t="s">
        <v>71</v>
      </c>
      <c r="C28" s="142">
        <v>972</v>
      </c>
      <c r="D28" s="101">
        <v>0</v>
      </c>
      <c r="E28" s="101">
        <v>306</v>
      </c>
      <c r="F28" s="156">
        <v>0</v>
      </c>
      <c r="G28" s="103" t="s">
        <v>71</v>
      </c>
      <c r="H28" s="101">
        <v>2681000</v>
      </c>
      <c r="I28" s="101">
        <v>448</v>
      </c>
      <c r="J28" s="104">
        <v>15</v>
      </c>
      <c r="K28" s="101">
        <v>99720</v>
      </c>
      <c r="L28" s="105">
        <v>7260558</v>
      </c>
      <c r="M28" s="83"/>
      <c r="N28" s="83"/>
      <c r="O28" s="106">
        <f t="shared" si="26"/>
        <v>0.55000000000000004</v>
      </c>
      <c r="P28" s="107">
        <f t="shared" si="27"/>
        <v>0.99149272659455423</v>
      </c>
      <c r="Q28" s="108">
        <f t="shared" si="13"/>
        <v>0</v>
      </c>
      <c r="R28" s="109">
        <f t="shared" si="14"/>
        <v>0</v>
      </c>
      <c r="S28" s="110">
        <f t="shared" si="15"/>
        <v>0</v>
      </c>
      <c r="T28" s="111">
        <f t="shared" si="28"/>
        <v>0</v>
      </c>
      <c r="U28" s="112">
        <f t="shared" si="29"/>
        <v>99292.815296052024</v>
      </c>
      <c r="V28" s="112">
        <f t="shared" si="30"/>
        <v>496464.07648026012</v>
      </c>
      <c r="W28" s="113">
        <f>SUM(V28:V$42)</f>
        <v>6948342.7040349972</v>
      </c>
      <c r="X28" s="114">
        <f t="shared" si="0"/>
        <v>496464.07648026012</v>
      </c>
      <c r="Y28" s="112">
        <f>SUM(X28:X$42)</f>
        <v>6648665.2745679943</v>
      </c>
      <c r="Z28" s="112">
        <f t="shared" si="1"/>
        <v>0</v>
      </c>
      <c r="AA28" s="113">
        <f>SUM(Z28:Z$42)</f>
        <v>299677.42946700228</v>
      </c>
      <c r="AB28" s="106">
        <f t="shared" si="2"/>
        <v>69.978302894502278</v>
      </c>
      <c r="AC28" s="107">
        <f t="shared" si="3"/>
        <v>66.960184931249017</v>
      </c>
      <c r="AD28" s="115">
        <f t="shared" si="16"/>
        <v>95.687066078462479</v>
      </c>
      <c r="AE28" s="107">
        <f t="shared" si="4"/>
        <v>3.018117963253256</v>
      </c>
      <c r="AF28" s="116">
        <f t="shared" si="17"/>
        <v>4.3129339215375131</v>
      </c>
      <c r="AH28" s="117">
        <f t="shared" si="31"/>
        <v>0</v>
      </c>
      <c r="AI28" s="118">
        <f t="shared" si="18"/>
        <v>0</v>
      </c>
      <c r="AJ28" s="118">
        <f t="shared" si="32"/>
        <v>0</v>
      </c>
      <c r="AK28" s="118">
        <f>SUM(AJ28:AJ$42)/U28/U28</f>
        <v>0.81539676577930065</v>
      </c>
      <c r="AL28" s="118">
        <f t="shared" si="33"/>
        <v>0</v>
      </c>
      <c r="AM28" s="118">
        <f>SUM(AL28:AL$42)/U28/U28</f>
        <v>0.70182266175843577</v>
      </c>
      <c r="AN28" s="118">
        <f t="shared" si="34"/>
        <v>0</v>
      </c>
      <c r="AO28" s="119">
        <f>SUM(AN28:AN$42)/U28/U28</f>
        <v>1.7325793325353271E-2</v>
      </c>
      <c r="AP28" s="106">
        <f t="shared" si="5"/>
        <v>68.208436172000901</v>
      </c>
      <c r="AQ28" s="107">
        <f t="shared" si="6"/>
        <v>71.748169617003654</v>
      </c>
      <c r="AR28" s="107">
        <f t="shared" si="7"/>
        <v>65.318197739639047</v>
      </c>
      <c r="AS28" s="107">
        <f t="shared" si="8"/>
        <v>68.602172122858988</v>
      </c>
      <c r="AT28" s="107">
        <f t="shared" si="9"/>
        <v>2.7601281036876575</v>
      </c>
      <c r="AU28" s="120">
        <f t="shared" si="10"/>
        <v>3.2761078228188545</v>
      </c>
    </row>
    <row r="29" spans="1:47" ht="14.45" customHeight="1" x14ac:dyDescent="0.15">
      <c r="A29" s="155"/>
      <c r="B29" s="99" t="s">
        <v>72</v>
      </c>
      <c r="C29" s="142">
        <v>497</v>
      </c>
      <c r="D29" s="101">
        <v>1</v>
      </c>
      <c r="E29" s="101">
        <v>155</v>
      </c>
      <c r="F29" s="156">
        <v>0</v>
      </c>
      <c r="G29" s="103" t="s">
        <v>72</v>
      </c>
      <c r="H29" s="101">
        <v>2884000</v>
      </c>
      <c r="I29" s="101">
        <v>743</v>
      </c>
      <c r="J29" s="104">
        <v>20</v>
      </c>
      <c r="K29" s="101">
        <v>99636</v>
      </c>
      <c r="L29" s="105">
        <v>6762147</v>
      </c>
      <c r="M29" s="83"/>
      <c r="N29" s="83"/>
      <c r="O29" s="106">
        <f t="shared" si="26"/>
        <v>0.50866141732283465</v>
      </c>
      <c r="P29" s="107">
        <f t="shared" si="27"/>
        <v>1.009959712560202</v>
      </c>
      <c r="Q29" s="108">
        <f t="shared" si="13"/>
        <v>2.012072434607646E-3</v>
      </c>
      <c r="R29" s="109">
        <f t="shared" si="14"/>
        <v>1.9922303925442074E-3</v>
      </c>
      <c r="S29" s="110">
        <f t="shared" si="15"/>
        <v>0</v>
      </c>
      <c r="T29" s="111">
        <f t="shared" si="28"/>
        <v>9.9126365625712559E-3</v>
      </c>
      <c r="U29" s="112">
        <f t="shared" si="29"/>
        <v>99292.815296052024</v>
      </c>
      <c r="V29" s="112">
        <f t="shared" si="30"/>
        <v>494046.06765752839</v>
      </c>
      <c r="W29" s="113">
        <f>SUM(V29:V$42)</f>
        <v>6451878.6275547352</v>
      </c>
      <c r="X29" s="114">
        <f t="shared" si="0"/>
        <v>494046.06765752839</v>
      </c>
      <c r="Y29" s="112">
        <f>SUM(X29:X$42)</f>
        <v>6152201.1980877342</v>
      </c>
      <c r="Z29" s="112">
        <f t="shared" si="1"/>
        <v>0</v>
      </c>
      <c r="AA29" s="113">
        <f>SUM(Z29:Z$42)</f>
        <v>299677.42946700228</v>
      </c>
      <c r="AB29" s="106">
        <f t="shared" si="2"/>
        <v>64.978302894502264</v>
      </c>
      <c r="AC29" s="107">
        <f t="shared" si="3"/>
        <v>61.96018493124901</v>
      </c>
      <c r="AD29" s="115">
        <f t="shared" si="16"/>
        <v>95.355191150262229</v>
      </c>
      <c r="AE29" s="107">
        <f t="shared" si="4"/>
        <v>3.018117963253256</v>
      </c>
      <c r="AF29" s="116">
        <f t="shared" si="17"/>
        <v>4.644808849737772</v>
      </c>
      <c r="AH29" s="117">
        <f t="shared" si="31"/>
        <v>9.7286344348537223E-5</v>
      </c>
      <c r="AI29" s="118">
        <f t="shared" si="18"/>
        <v>0</v>
      </c>
      <c r="AJ29" s="118">
        <f t="shared" si="32"/>
        <v>3814140372.0938125</v>
      </c>
      <c r="AK29" s="118">
        <f>SUM(AJ29:AJ$42)/U29/U29</f>
        <v>0.81539676577930065</v>
      </c>
      <c r="AL29" s="118">
        <f t="shared" si="33"/>
        <v>3454300801.1424046</v>
      </c>
      <c r="AM29" s="118">
        <f>SUM(AL29:AL$42)/U29/U29</f>
        <v>0.70182266175843577</v>
      </c>
      <c r="AN29" s="118">
        <f t="shared" si="34"/>
        <v>8912774.5058297273</v>
      </c>
      <c r="AO29" s="119">
        <f>SUM(AN29:AN$42)/U29/U29</f>
        <v>1.7325793325353271E-2</v>
      </c>
      <c r="AP29" s="106">
        <f t="shared" si="5"/>
        <v>63.208436172000887</v>
      </c>
      <c r="AQ29" s="107">
        <f t="shared" si="6"/>
        <v>66.74816961700364</v>
      </c>
      <c r="AR29" s="107">
        <f t="shared" si="7"/>
        <v>60.318197739639039</v>
      </c>
      <c r="AS29" s="107">
        <f t="shared" si="8"/>
        <v>63.602172122858981</v>
      </c>
      <c r="AT29" s="107">
        <f t="shared" si="9"/>
        <v>2.7601281036876575</v>
      </c>
      <c r="AU29" s="120">
        <f t="shared" si="10"/>
        <v>3.2761078228188545</v>
      </c>
    </row>
    <row r="30" spans="1:47" ht="14.45" customHeight="1" x14ac:dyDescent="0.15">
      <c r="A30" s="155"/>
      <c r="B30" s="99" t="s">
        <v>73</v>
      </c>
      <c r="C30" s="142">
        <v>675</v>
      </c>
      <c r="D30" s="101">
        <v>0</v>
      </c>
      <c r="E30" s="101">
        <v>230</v>
      </c>
      <c r="F30" s="156">
        <v>0</v>
      </c>
      <c r="G30" s="103" t="s">
        <v>73</v>
      </c>
      <c r="H30" s="101">
        <v>2914000</v>
      </c>
      <c r="I30" s="101">
        <v>795</v>
      </c>
      <c r="J30" s="104">
        <v>25</v>
      </c>
      <c r="K30" s="101">
        <v>99509</v>
      </c>
      <c r="L30" s="105">
        <v>6264279</v>
      </c>
      <c r="M30" s="83"/>
      <c r="N30" s="83"/>
      <c r="O30" s="106">
        <f t="shared" si="26"/>
        <v>0.51851851851851849</v>
      </c>
      <c r="P30" s="107">
        <f t="shared" si="27"/>
        <v>1.0048295584534432</v>
      </c>
      <c r="Q30" s="108">
        <f t="shared" si="13"/>
        <v>0</v>
      </c>
      <c r="R30" s="109">
        <f t="shared" si="14"/>
        <v>0</v>
      </c>
      <c r="S30" s="110">
        <f t="shared" si="15"/>
        <v>0</v>
      </c>
      <c r="T30" s="111">
        <f t="shared" si="28"/>
        <v>0</v>
      </c>
      <c r="U30" s="112">
        <f t="shared" si="29"/>
        <v>98308.561704747743</v>
      </c>
      <c r="V30" s="112">
        <f t="shared" si="30"/>
        <v>491542.8085237387</v>
      </c>
      <c r="W30" s="113">
        <f>SUM(V30:V$42)</f>
        <v>5957832.5598972077</v>
      </c>
      <c r="X30" s="114">
        <f t="shared" si="0"/>
        <v>491542.8085237387</v>
      </c>
      <c r="Y30" s="112">
        <f>SUM(X30:X$42)</f>
        <v>5658155.1304302057</v>
      </c>
      <c r="Z30" s="112">
        <f t="shared" si="1"/>
        <v>0</v>
      </c>
      <c r="AA30" s="113">
        <f>SUM(Z30:Z$42)</f>
        <v>299677.42946700228</v>
      </c>
      <c r="AB30" s="106">
        <f t="shared" si="2"/>
        <v>60.60339462386294</v>
      </c>
      <c r="AC30" s="107">
        <f t="shared" si="3"/>
        <v>57.555059623631429</v>
      </c>
      <c r="AD30" s="115">
        <f t="shared" si="16"/>
        <v>94.970025987568675</v>
      </c>
      <c r="AE30" s="107">
        <f t="shared" si="4"/>
        <v>3.0483350002315168</v>
      </c>
      <c r="AF30" s="116">
        <f t="shared" si="17"/>
        <v>5.0299740124313388</v>
      </c>
      <c r="AH30" s="117">
        <f t="shared" si="31"/>
        <v>0</v>
      </c>
      <c r="AI30" s="118">
        <f t="shared" si="18"/>
        <v>0</v>
      </c>
      <c r="AJ30" s="118">
        <f t="shared" si="32"/>
        <v>0</v>
      </c>
      <c r="AK30" s="118">
        <f>SUM(AJ30:AJ$42)/U30/U30</f>
        <v>0.43715410052440629</v>
      </c>
      <c r="AL30" s="118">
        <f t="shared" si="33"/>
        <v>0</v>
      </c>
      <c r="AM30" s="118">
        <f>SUM(AL30:AL$42)/U30/U30</f>
        <v>0.35852727748093705</v>
      </c>
      <c r="AN30" s="118">
        <f t="shared" si="34"/>
        <v>0</v>
      </c>
      <c r="AO30" s="119">
        <f>SUM(AN30:AN$42)/U30/U30</f>
        <v>1.6752246710614871E-2</v>
      </c>
      <c r="AP30" s="106">
        <f t="shared" si="5"/>
        <v>59.307489074613862</v>
      </c>
      <c r="AQ30" s="107">
        <f t="shared" si="6"/>
        <v>61.899300173112017</v>
      </c>
      <c r="AR30" s="107">
        <f t="shared" si="7"/>
        <v>56.381467535565577</v>
      </c>
      <c r="AS30" s="107">
        <f t="shared" si="8"/>
        <v>58.728651711697282</v>
      </c>
      <c r="AT30" s="107">
        <f t="shared" si="9"/>
        <v>2.79465127792459</v>
      </c>
      <c r="AU30" s="120">
        <f t="shared" si="10"/>
        <v>3.3020187225384436</v>
      </c>
    </row>
    <row r="31" spans="1:47" ht="14.45" customHeight="1" x14ac:dyDescent="0.15">
      <c r="A31" s="155"/>
      <c r="B31" s="99" t="s">
        <v>74</v>
      </c>
      <c r="C31" s="142">
        <v>836</v>
      </c>
      <c r="D31" s="101">
        <v>1</v>
      </c>
      <c r="E31" s="101">
        <v>278</v>
      </c>
      <c r="F31" s="156">
        <v>0</v>
      </c>
      <c r="G31" s="103" t="s">
        <v>74</v>
      </c>
      <c r="H31" s="101">
        <v>3041000</v>
      </c>
      <c r="I31" s="101">
        <v>1025</v>
      </c>
      <c r="J31" s="104">
        <v>30</v>
      </c>
      <c r="K31" s="101">
        <v>99374</v>
      </c>
      <c r="L31" s="105">
        <v>5767059</v>
      </c>
      <c r="M31" s="83"/>
      <c r="N31" s="83"/>
      <c r="O31" s="106">
        <f t="shared" si="26"/>
        <v>0.52848484848484856</v>
      </c>
      <c r="P31" s="107">
        <f t="shared" si="27"/>
        <v>1.0142059031618387</v>
      </c>
      <c r="Q31" s="108">
        <f t="shared" si="13"/>
        <v>1.1961722488038277E-3</v>
      </c>
      <c r="R31" s="109">
        <f t="shared" si="14"/>
        <v>1.179417557198888E-3</v>
      </c>
      <c r="S31" s="110">
        <f t="shared" si="15"/>
        <v>0</v>
      </c>
      <c r="T31" s="111">
        <f t="shared" si="28"/>
        <v>5.8807360099733972E-3</v>
      </c>
      <c r="U31" s="112">
        <f t="shared" si="29"/>
        <v>98308.561704747743</v>
      </c>
      <c r="V31" s="112">
        <f t="shared" si="30"/>
        <v>490179.83103359106</v>
      </c>
      <c r="W31" s="113">
        <f>SUM(V31:V$42)</f>
        <v>5466289.7513734698</v>
      </c>
      <c r="X31" s="114">
        <f t="shared" si="0"/>
        <v>490179.83103359106</v>
      </c>
      <c r="Y31" s="112">
        <f>SUM(X31:X$42)</f>
        <v>5166612.321906467</v>
      </c>
      <c r="Z31" s="112">
        <f t="shared" si="1"/>
        <v>0</v>
      </c>
      <c r="AA31" s="113">
        <f>SUM(Z31:Z$42)</f>
        <v>299677.42946700228</v>
      </c>
      <c r="AB31" s="106">
        <f t="shared" si="2"/>
        <v>55.603394623862954</v>
      </c>
      <c r="AC31" s="107">
        <f t="shared" si="3"/>
        <v>52.555059623631429</v>
      </c>
      <c r="AD31" s="115">
        <f t="shared" si="16"/>
        <v>94.517717810481855</v>
      </c>
      <c r="AE31" s="107">
        <f t="shared" si="4"/>
        <v>3.0483350002315168</v>
      </c>
      <c r="AF31" s="116">
        <f t="shared" si="17"/>
        <v>5.4822821895181244</v>
      </c>
      <c r="AH31" s="117">
        <f t="shared" si="31"/>
        <v>3.4379682196131986E-5</v>
      </c>
      <c r="AI31" s="118">
        <f t="shared" si="18"/>
        <v>0</v>
      </c>
      <c r="AJ31" s="118">
        <f t="shared" si="32"/>
        <v>943016802.14547896</v>
      </c>
      <c r="AK31" s="118">
        <f>SUM(AJ31:AJ$42)/U31/U31</f>
        <v>0.43715410052440629</v>
      </c>
      <c r="AL31" s="118">
        <f t="shared" si="33"/>
        <v>837584371.73800969</v>
      </c>
      <c r="AM31" s="118">
        <f>SUM(AL31:AL$42)/U31/U31</f>
        <v>0.35852727748093705</v>
      </c>
      <c r="AN31" s="118">
        <f t="shared" si="34"/>
        <v>3124157.7019483014</v>
      </c>
      <c r="AO31" s="119">
        <f>SUM(AN31:AN$42)/U31/U31</f>
        <v>1.6752246710614871E-2</v>
      </c>
      <c r="AP31" s="106">
        <f t="shared" si="5"/>
        <v>54.307489074613876</v>
      </c>
      <c r="AQ31" s="107">
        <f t="shared" si="6"/>
        <v>56.899300173112032</v>
      </c>
      <c r="AR31" s="107">
        <f t="shared" si="7"/>
        <v>51.381467535565577</v>
      </c>
      <c r="AS31" s="107">
        <f t="shared" si="8"/>
        <v>53.728651711697282</v>
      </c>
      <c r="AT31" s="107">
        <f t="shared" si="9"/>
        <v>2.79465127792459</v>
      </c>
      <c r="AU31" s="120">
        <f t="shared" si="10"/>
        <v>3.3020187225384436</v>
      </c>
    </row>
    <row r="32" spans="1:47" ht="14.45" customHeight="1" x14ac:dyDescent="0.15">
      <c r="A32" s="155"/>
      <c r="B32" s="99" t="s">
        <v>75</v>
      </c>
      <c r="C32" s="142">
        <v>1141</v>
      </c>
      <c r="D32" s="101">
        <v>1</v>
      </c>
      <c r="E32" s="101">
        <v>381</v>
      </c>
      <c r="F32" s="156">
        <v>0</v>
      </c>
      <c r="G32" s="103" t="s">
        <v>75</v>
      </c>
      <c r="H32" s="101">
        <v>3481000</v>
      </c>
      <c r="I32" s="101">
        <v>1521</v>
      </c>
      <c r="J32" s="104">
        <v>35</v>
      </c>
      <c r="K32" s="101">
        <v>99209</v>
      </c>
      <c r="L32" s="105">
        <v>5270578</v>
      </c>
      <c r="M32" s="83"/>
      <c r="N32" s="83"/>
      <c r="O32" s="106">
        <f t="shared" si="26"/>
        <v>0.53087557603686641</v>
      </c>
      <c r="P32" s="107">
        <f t="shared" si="27"/>
        <v>0.99779349384479543</v>
      </c>
      <c r="Q32" s="108">
        <f t="shared" si="13"/>
        <v>8.7642418930762491E-4</v>
      </c>
      <c r="R32" s="109">
        <f t="shared" si="14"/>
        <v>8.7836230113157133E-4</v>
      </c>
      <c r="S32" s="110">
        <f t="shared" si="15"/>
        <v>0</v>
      </c>
      <c r="T32" s="111">
        <f t="shared" si="28"/>
        <v>4.3827816341729317E-3</v>
      </c>
      <c r="U32" s="112">
        <f t="shared" si="29"/>
        <v>97730.435005841937</v>
      </c>
      <c r="V32" s="112">
        <f t="shared" si="30"/>
        <v>487647.47199592646</v>
      </c>
      <c r="W32" s="113">
        <f>SUM(V32:V$42)</f>
        <v>4976109.9203398786</v>
      </c>
      <c r="X32" s="114">
        <f t="shared" si="0"/>
        <v>487647.47199592646</v>
      </c>
      <c r="Y32" s="112">
        <f>SUM(X32:X$42)</f>
        <v>4676432.4908728767</v>
      </c>
      <c r="Z32" s="112">
        <f t="shared" si="1"/>
        <v>0</v>
      </c>
      <c r="AA32" s="113">
        <f>SUM(Z32:Z$42)</f>
        <v>299677.42946700228</v>
      </c>
      <c r="AB32" s="106">
        <f t="shared" si="2"/>
        <v>50.916686496304109</v>
      </c>
      <c r="AC32" s="107">
        <f t="shared" si="3"/>
        <v>47.850318998307316</v>
      </c>
      <c r="AD32" s="115">
        <f t="shared" si="16"/>
        <v>93.977676653763837</v>
      </c>
      <c r="AE32" s="107">
        <f t="shared" si="4"/>
        <v>3.0663674979967985</v>
      </c>
      <c r="AF32" s="116">
        <f t="shared" si="17"/>
        <v>6.0223233462361634</v>
      </c>
      <c r="AH32" s="117">
        <f t="shared" si="31"/>
        <v>1.9124586987203546E-5</v>
      </c>
      <c r="AI32" s="118">
        <f t="shared" si="18"/>
        <v>0</v>
      </c>
      <c r="AJ32" s="118">
        <f t="shared" si="32"/>
        <v>429223128.82024485</v>
      </c>
      <c r="AK32" s="118">
        <f>SUM(AJ32:AJ$42)/U32/U32</f>
        <v>0.34360897226047488</v>
      </c>
      <c r="AL32" s="118">
        <f t="shared" si="33"/>
        <v>376414027.43388146</v>
      </c>
      <c r="AM32" s="118">
        <f>SUM(AL32:AL$42)/U32/U32</f>
        <v>0.27508777431381354</v>
      </c>
      <c r="AN32" s="118">
        <f t="shared" si="34"/>
        <v>1732667.9297978641</v>
      </c>
      <c r="AO32" s="119">
        <f>SUM(AN32:AN$42)/U32/U32</f>
        <v>1.6623935019746024E-2</v>
      </c>
      <c r="AP32" s="106">
        <f t="shared" si="5"/>
        <v>49.767770386296142</v>
      </c>
      <c r="AQ32" s="107">
        <f t="shared" si="6"/>
        <v>52.065602606312076</v>
      </c>
      <c r="AR32" s="107">
        <f t="shared" si="7"/>
        <v>46.822322308719286</v>
      </c>
      <c r="AS32" s="107">
        <f t="shared" si="8"/>
        <v>48.878315687895345</v>
      </c>
      <c r="AT32" s="107">
        <f t="shared" si="9"/>
        <v>2.8136571721850969</v>
      </c>
      <c r="AU32" s="120">
        <f t="shared" si="10"/>
        <v>3.3190778238085001</v>
      </c>
    </row>
    <row r="33" spans="1:47" ht="14.45" customHeight="1" x14ac:dyDescent="0.15">
      <c r="A33" s="155"/>
      <c r="B33" s="99" t="s">
        <v>76</v>
      </c>
      <c r="C33" s="142">
        <v>1328</v>
      </c>
      <c r="D33" s="101">
        <v>0</v>
      </c>
      <c r="E33" s="101">
        <v>441</v>
      </c>
      <c r="F33" s="156">
        <v>0</v>
      </c>
      <c r="G33" s="103" t="s">
        <v>76</v>
      </c>
      <c r="H33" s="101">
        <v>3907000</v>
      </c>
      <c r="I33" s="101">
        <v>2711</v>
      </c>
      <c r="J33" s="104">
        <v>40</v>
      </c>
      <c r="K33" s="101">
        <v>98992</v>
      </c>
      <c r="L33" s="105">
        <v>4775042</v>
      </c>
      <c r="M33" s="83"/>
      <c r="N33" s="83"/>
      <c r="O33" s="106">
        <f t="shared" si="26"/>
        <v>0.53731343283582089</v>
      </c>
      <c r="P33" s="107">
        <f t="shared" si="27"/>
        <v>1.0236013699101116</v>
      </c>
      <c r="Q33" s="108">
        <f t="shared" si="13"/>
        <v>0</v>
      </c>
      <c r="R33" s="109">
        <f t="shared" si="14"/>
        <v>0</v>
      </c>
      <c r="S33" s="110">
        <f t="shared" si="15"/>
        <v>0</v>
      </c>
      <c r="T33" s="111">
        <f t="shared" si="28"/>
        <v>0</v>
      </c>
      <c r="U33" s="112">
        <f t="shared" si="29"/>
        <v>97302.103850198604</v>
      </c>
      <c r="V33" s="112">
        <f t="shared" si="30"/>
        <v>486510.51925099303</v>
      </c>
      <c r="W33" s="113">
        <f>SUM(V33:V$42)</f>
        <v>4488462.4483439522</v>
      </c>
      <c r="X33" s="114">
        <f t="shared" si="0"/>
        <v>486510.51925099303</v>
      </c>
      <c r="Y33" s="112">
        <f>SUM(X33:X$42)</f>
        <v>4188785.0188769498</v>
      </c>
      <c r="Z33" s="112">
        <f t="shared" si="1"/>
        <v>0</v>
      </c>
      <c r="AA33" s="113">
        <f>SUM(Z33:Z$42)</f>
        <v>299677.42946700228</v>
      </c>
      <c r="AB33" s="106">
        <f t="shared" si="2"/>
        <v>46.129140796936539</v>
      </c>
      <c r="AC33" s="107">
        <f t="shared" si="3"/>
        <v>43.049274919335673</v>
      </c>
      <c r="AD33" s="115">
        <f t="shared" si="16"/>
        <v>93.323383387610363</v>
      </c>
      <c r="AE33" s="107">
        <f t="shared" si="4"/>
        <v>3.0798658776008634</v>
      </c>
      <c r="AF33" s="116">
        <f t="shared" si="17"/>
        <v>6.6766166123896218</v>
      </c>
      <c r="AH33" s="117">
        <f t="shared" si="31"/>
        <v>0</v>
      </c>
      <c r="AI33" s="118">
        <f t="shared" si="18"/>
        <v>0</v>
      </c>
      <c r="AJ33" s="118">
        <f t="shared" si="32"/>
        <v>0</v>
      </c>
      <c r="AK33" s="118">
        <f>SUM(AJ33:AJ$42)/U33/U33</f>
        <v>0.30130529015060542</v>
      </c>
      <c r="AL33" s="118">
        <f t="shared" si="33"/>
        <v>0</v>
      </c>
      <c r="AM33" s="118">
        <f>SUM(AL33:AL$42)/U33/U33</f>
        <v>0.23775731118358481</v>
      </c>
      <c r="AN33" s="118">
        <f t="shared" si="34"/>
        <v>0</v>
      </c>
      <c r="AO33" s="119">
        <f>SUM(AN33:AN$42)/U33/U33</f>
        <v>1.6587608441655171E-2</v>
      </c>
      <c r="AP33" s="106">
        <f t="shared" si="5"/>
        <v>45.053271658684785</v>
      </c>
      <c r="AQ33" s="107">
        <f t="shared" si="6"/>
        <v>47.205009935188293</v>
      </c>
      <c r="AR33" s="107">
        <f t="shared" si="7"/>
        <v>42.093571782036825</v>
      </c>
      <c r="AS33" s="107">
        <f t="shared" si="8"/>
        <v>44.004978056634521</v>
      </c>
      <c r="AT33" s="107">
        <f t="shared" si="9"/>
        <v>2.8274318137555445</v>
      </c>
      <c r="AU33" s="120">
        <f t="shared" si="10"/>
        <v>3.3322999414461822</v>
      </c>
    </row>
    <row r="34" spans="1:47" ht="14.45" customHeight="1" x14ac:dyDescent="0.15">
      <c r="A34" s="155"/>
      <c r="B34" s="99" t="s">
        <v>77</v>
      </c>
      <c r="C34" s="142">
        <v>1264</v>
      </c>
      <c r="D34" s="101">
        <v>4</v>
      </c>
      <c r="E34" s="101">
        <v>428</v>
      </c>
      <c r="F34" s="156">
        <v>0.3</v>
      </c>
      <c r="G34" s="103" t="s">
        <v>77</v>
      </c>
      <c r="H34" s="101">
        <v>4697000</v>
      </c>
      <c r="I34" s="101">
        <v>4965</v>
      </c>
      <c r="J34" s="104">
        <v>45</v>
      </c>
      <c r="K34" s="101">
        <v>98657</v>
      </c>
      <c r="L34" s="105">
        <v>4280857</v>
      </c>
      <c r="M34" s="83"/>
      <c r="N34" s="83"/>
      <c r="O34" s="106">
        <f t="shared" si="26"/>
        <v>0.54104046242774573</v>
      </c>
      <c r="P34" s="107">
        <f t="shared" si="27"/>
        <v>1.0022577072316485</v>
      </c>
      <c r="Q34" s="108">
        <f t="shared" si="13"/>
        <v>3.1645569620253164E-3</v>
      </c>
      <c r="R34" s="109">
        <f t="shared" si="14"/>
        <v>3.1574284130637298E-3</v>
      </c>
      <c r="S34" s="110">
        <f t="shared" si="15"/>
        <v>7.0093457943925228E-4</v>
      </c>
      <c r="T34" s="111">
        <f t="shared" si="28"/>
        <v>1.5673576666867705E-2</v>
      </c>
      <c r="U34" s="112">
        <f t="shared" si="29"/>
        <v>97302.103850198604</v>
      </c>
      <c r="V34" s="112">
        <f t="shared" si="30"/>
        <v>483010.78758704034</v>
      </c>
      <c r="W34" s="113">
        <f>SUM(V34:V$42)</f>
        <v>4001951.9290929586</v>
      </c>
      <c r="X34" s="114">
        <f t="shared" si="0"/>
        <v>482672.22862377844</v>
      </c>
      <c r="Y34" s="112">
        <f>SUM(X34:X$42)</f>
        <v>3702274.4996259566</v>
      </c>
      <c r="Z34" s="112">
        <f t="shared" si="1"/>
        <v>338.55896326194414</v>
      </c>
      <c r="AA34" s="113">
        <f>SUM(Z34:Z$42)</f>
        <v>299677.42946700228</v>
      </c>
      <c r="AB34" s="106">
        <f t="shared" si="2"/>
        <v>41.129140796936532</v>
      </c>
      <c r="AC34" s="107">
        <f t="shared" si="3"/>
        <v>38.049274919335673</v>
      </c>
      <c r="AD34" s="115">
        <f t="shared" si="16"/>
        <v>92.511718411996924</v>
      </c>
      <c r="AE34" s="107">
        <f t="shared" si="4"/>
        <v>3.0798658776008634</v>
      </c>
      <c r="AF34" s="116">
        <f t="shared" si="17"/>
        <v>7.4882815880030842</v>
      </c>
      <c r="AH34" s="117">
        <f t="shared" si="31"/>
        <v>6.0452654731977825E-5</v>
      </c>
      <c r="AI34" s="118">
        <f t="shared" si="18"/>
        <v>1.6365496966228938E-6</v>
      </c>
      <c r="AJ34" s="118">
        <f t="shared" si="32"/>
        <v>872138198.13144159</v>
      </c>
      <c r="AK34" s="118">
        <f>SUM(AJ34:AJ$42)/U34/U34</f>
        <v>0.30130529015060542</v>
      </c>
      <c r="AL34" s="118">
        <f t="shared" si="33"/>
        <v>738390249.50730038</v>
      </c>
      <c r="AM34" s="118">
        <f>SUM(AL34:AL$42)/U34/U34</f>
        <v>0.23775731118358481</v>
      </c>
      <c r="AN34" s="118">
        <f t="shared" si="34"/>
        <v>5978225.2498602849</v>
      </c>
      <c r="AO34" s="119">
        <f>SUM(AN34:AN$42)/U34/U34</f>
        <v>1.6587608441655171E-2</v>
      </c>
      <c r="AP34" s="106">
        <f t="shared" si="5"/>
        <v>40.053271658684778</v>
      </c>
      <c r="AQ34" s="107">
        <f t="shared" si="6"/>
        <v>42.205009935188286</v>
      </c>
      <c r="AR34" s="107">
        <f t="shared" si="7"/>
        <v>37.093571782036825</v>
      </c>
      <c r="AS34" s="107">
        <f t="shared" si="8"/>
        <v>39.004978056634521</v>
      </c>
      <c r="AT34" s="107">
        <f t="shared" si="9"/>
        <v>2.8274318137555445</v>
      </c>
      <c r="AU34" s="120">
        <f t="shared" si="10"/>
        <v>3.3322999414461822</v>
      </c>
    </row>
    <row r="35" spans="1:47" ht="14.45" customHeight="1" x14ac:dyDescent="0.15">
      <c r="A35" s="155"/>
      <c r="B35" s="99" t="s">
        <v>78</v>
      </c>
      <c r="C35" s="142">
        <v>1326</v>
      </c>
      <c r="D35" s="101">
        <v>5</v>
      </c>
      <c r="E35" s="101">
        <v>433</v>
      </c>
      <c r="F35" s="156">
        <v>0.3</v>
      </c>
      <c r="G35" s="103" t="s">
        <v>78</v>
      </c>
      <c r="H35" s="101">
        <v>4488000</v>
      </c>
      <c r="I35" s="101">
        <v>7448</v>
      </c>
      <c r="J35" s="104">
        <v>50</v>
      </c>
      <c r="K35" s="101">
        <v>98138</v>
      </c>
      <c r="L35" s="105">
        <v>3788763</v>
      </c>
      <c r="M35" s="83"/>
      <c r="N35" s="83"/>
      <c r="O35" s="106">
        <f t="shared" si="26"/>
        <v>0.53212560386473429</v>
      </c>
      <c r="P35" s="107">
        <f t="shared" si="27"/>
        <v>0.97959355490109967</v>
      </c>
      <c r="Q35" s="108">
        <f t="shared" si="13"/>
        <v>3.770739064856712E-3</v>
      </c>
      <c r="R35" s="109">
        <f t="shared" si="14"/>
        <v>3.8492893772023723E-3</v>
      </c>
      <c r="S35" s="110">
        <f t="shared" si="15"/>
        <v>6.928406466512702E-4</v>
      </c>
      <c r="T35" s="111">
        <f t="shared" si="28"/>
        <v>1.9074680915784709E-2</v>
      </c>
      <c r="U35" s="112">
        <f t="shared" si="29"/>
        <v>95777.031865654993</v>
      </c>
      <c r="V35" s="112">
        <f t="shared" si="30"/>
        <v>474611.32247378584</v>
      </c>
      <c r="W35" s="113">
        <f>SUM(V35:V$42)</f>
        <v>3518941.1415059185</v>
      </c>
      <c r="X35" s="114">
        <f t="shared" si="0"/>
        <v>474282.49245821504</v>
      </c>
      <c r="Y35" s="112">
        <f>SUM(X35:X$42)</f>
        <v>3219602.2710021781</v>
      </c>
      <c r="Z35" s="112">
        <f t="shared" si="1"/>
        <v>328.83001557075232</v>
      </c>
      <c r="AA35" s="113">
        <f>SUM(Z35:Z$42)</f>
        <v>299338.87050374039</v>
      </c>
      <c r="AB35" s="106">
        <f t="shared" si="2"/>
        <v>36.740970908786196</v>
      </c>
      <c r="AC35" s="107">
        <f t="shared" si="3"/>
        <v>33.615598732671792</v>
      </c>
      <c r="AD35" s="115">
        <f t="shared" si="16"/>
        <v>91.493495956126168</v>
      </c>
      <c r="AE35" s="107">
        <f t="shared" si="4"/>
        <v>3.1253721761144</v>
      </c>
      <c r="AF35" s="116">
        <f t="shared" si="17"/>
        <v>8.5065040438738162</v>
      </c>
      <c r="AH35" s="117">
        <f t="shared" si="31"/>
        <v>7.1380650857611957E-5</v>
      </c>
      <c r="AI35" s="118">
        <f t="shared" si="18"/>
        <v>1.5989852621007344E-6</v>
      </c>
      <c r="AJ35" s="118">
        <f t="shared" si="32"/>
        <v>790386064.00672126</v>
      </c>
      <c r="AK35" s="118">
        <f>SUM(AJ35:AJ$42)/U35/U35</f>
        <v>0.21590296959651259</v>
      </c>
      <c r="AL35" s="118">
        <f t="shared" si="33"/>
        <v>652504749.21010935</v>
      </c>
      <c r="AM35" s="118">
        <f>SUM(AL35:AL$42)/U35/U35</f>
        <v>0.16489534054715976</v>
      </c>
      <c r="AN35" s="118">
        <f t="shared" si="34"/>
        <v>6999482.3302240772</v>
      </c>
      <c r="AO35" s="119">
        <f>SUM(AN35:AN$42)/U35/U35</f>
        <v>1.6468365399550274E-2</v>
      </c>
      <c r="AP35" s="106">
        <f t="shared" si="5"/>
        <v>35.830249849404147</v>
      </c>
      <c r="AQ35" s="107">
        <f t="shared" si="6"/>
        <v>37.651691968168244</v>
      </c>
      <c r="AR35" s="107">
        <f t="shared" si="7"/>
        <v>32.819695509757118</v>
      </c>
      <c r="AS35" s="107">
        <f t="shared" si="8"/>
        <v>34.411501955586466</v>
      </c>
      <c r="AT35" s="107">
        <f t="shared" si="9"/>
        <v>2.8738470828952298</v>
      </c>
      <c r="AU35" s="120">
        <f t="shared" si="10"/>
        <v>3.3768972693335702</v>
      </c>
    </row>
    <row r="36" spans="1:47" ht="14.45" customHeight="1" x14ac:dyDescent="0.15">
      <c r="A36" s="155"/>
      <c r="B36" s="99" t="s">
        <v>79</v>
      </c>
      <c r="C36" s="142">
        <v>1689</v>
      </c>
      <c r="D36" s="101">
        <v>3</v>
      </c>
      <c r="E36" s="101">
        <v>570</v>
      </c>
      <c r="F36" s="156">
        <v>0.6</v>
      </c>
      <c r="G36" s="103" t="s">
        <v>79</v>
      </c>
      <c r="H36" s="101">
        <v>3835000</v>
      </c>
      <c r="I36" s="101">
        <v>9129</v>
      </c>
      <c r="J36" s="104">
        <v>55</v>
      </c>
      <c r="K36" s="101">
        <v>97310</v>
      </c>
      <c r="L36" s="105">
        <v>3300010</v>
      </c>
      <c r="M36" s="83"/>
      <c r="N36" s="83"/>
      <c r="O36" s="106">
        <f t="shared" si="26"/>
        <v>0.52370953630796158</v>
      </c>
      <c r="P36" s="107">
        <f t="shared" si="27"/>
        <v>1.0076335205165847</v>
      </c>
      <c r="Q36" s="108">
        <f t="shared" si="13"/>
        <v>1.7761989342806395E-3</v>
      </c>
      <c r="R36" s="109">
        <f t="shared" si="14"/>
        <v>1.7627429994290318E-3</v>
      </c>
      <c r="S36" s="110">
        <f t="shared" si="15"/>
        <v>1.0526315789473684E-3</v>
      </c>
      <c r="T36" s="111">
        <f t="shared" si="28"/>
        <v>8.7768706735315161E-3</v>
      </c>
      <c r="U36" s="112">
        <f t="shared" si="29"/>
        <v>93950.115543756678</v>
      </c>
      <c r="V36" s="112">
        <f t="shared" si="30"/>
        <v>467786.86068132846</v>
      </c>
      <c r="W36" s="113">
        <f>SUM(V36:V$42)</f>
        <v>3044329.8190321322</v>
      </c>
      <c r="X36" s="114">
        <f t="shared" si="0"/>
        <v>467294.4534595586</v>
      </c>
      <c r="Y36" s="112">
        <f>SUM(X36:X$42)</f>
        <v>2745319.7785439631</v>
      </c>
      <c r="Z36" s="112">
        <f t="shared" si="1"/>
        <v>492.40722176981944</v>
      </c>
      <c r="AA36" s="113">
        <f>SUM(Z36:Z$42)</f>
        <v>299010.04048816964</v>
      </c>
      <c r="AB36" s="106">
        <f t="shared" si="2"/>
        <v>32.403683608183051</v>
      </c>
      <c r="AC36" s="107">
        <f t="shared" si="3"/>
        <v>29.221036745456132</v>
      </c>
      <c r="AD36" s="115">
        <f t="shared" si="16"/>
        <v>90.178132519713927</v>
      </c>
      <c r="AE36" s="107">
        <f t="shared" si="4"/>
        <v>3.1826468627269286</v>
      </c>
      <c r="AF36" s="116">
        <f t="shared" si="17"/>
        <v>9.8218674802860999</v>
      </c>
      <c r="AH36" s="117">
        <f t="shared" si="31"/>
        <v>2.5452448704766837E-5</v>
      </c>
      <c r="AI36" s="118">
        <f t="shared" si="18"/>
        <v>1.8447781503620545E-6</v>
      </c>
      <c r="AJ36" s="118">
        <f t="shared" si="32"/>
        <v>202852575.46408406</v>
      </c>
      <c r="AK36" s="118">
        <f>SUM(AJ36:AJ$42)/U36/U36</f>
        <v>0.13483565498541333</v>
      </c>
      <c r="AL36" s="118">
        <f t="shared" si="33"/>
        <v>162254871.0805116</v>
      </c>
      <c r="AM36" s="118">
        <f>SUM(AL36:AL$42)/U36/U36</f>
        <v>9.7446060514402327E-2</v>
      </c>
      <c r="AN36" s="118">
        <f t="shared" si="34"/>
        <v>2715777.7873622328</v>
      </c>
      <c r="AO36" s="119">
        <f>SUM(AN36:AN$42)/U36/U36</f>
        <v>1.6322070555902558E-2</v>
      </c>
      <c r="AP36" s="106">
        <f t="shared" si="5"/>
        <v>31.683972101958535</v>
      </c>
      <c r="AQ36" s="107">
        <f t="shared" si="6"/>
        <v>33.123395114407572</v>
      </c>
      <c r="AR36" s="107">
        <f t="shared" si="7"/>
        <v>28.609196254746234</v>
      </c>
      <c r="AS36" s="107">
        <f t="shared" si="8"/>
        <v>29.832877236166031</v>
      </c>
      <c r="AT36" s="107">
        <f t="shared" si="9"/>
        <v>2.9322414589362849</v>
      </c>
      <c r="AU36" s="120">
        <f t="shared" si="10"/>
        <v>3.4330522665175724</v>
      </c>
    </row>
    <row r="37" spans="1:47" ht="14.45" customHeight="1" x14ac:dyDescent="0.15">
      <c r="A37" s="155"/>
      <c r="B37" s="99" t="s">
        <v>80</v>
      </c>
      <c r="C37" s="142">
        <v>2143</v>
      </c>
      <c r="D37" s="101">
        <v>6</v>
      </c>
      <c r="E37" s="101">
        <v>719</v>
      </c>
      <c r="F37" s="156">
        <v>1.8</v>
      </c>
      <c r="G37" s="103" t="s">
        <v>80</v>
      </c>
      <c r="H37" s="101">
        <v>3683000</v>
      </c>
      <c r="I37" s="101">
        <v>12372</v>
      </c>
      <c r="J37" s="104">
        <v>60</v>
      </c>
      <c r="K37" s="101">
        <v>96167</v>
      </c>
      <c r="L37" s="105">
        <v>2816182</v>
      </c>
      <c r="M37" s="83"/>
      <c r="N37" s="83"/>
      <c r="O37" s="106">
        <f t="shared" si="26"/>
        <v>0.53191489361702127</v>
      </c>
      <c r="P37" s="107">
        <f t="shared" si="27"/>
        <v>1.0029199783737275</v>
      </c>
      <c r="Q37" s="108">
        <f t="shared" si="13"/>
        <v>2.7998133457769483E-3</v>
      </c>
      <c r="R37" s="109">
        <f t="shared" si="14"/>
        <v>2.7916617538290053E-3</v>
      </c>
      <c r="S37" s="110">
        <f t="shared" si="15"/>
        <v>2.5034770514603616E-3</v>
      </c>
      <c r="T37" s="111">
        <f t="shared" si="28"/>
        <v>1.3867701693243766E-2</v>
      </c>
      <c r="U37" s="112">
        <f t="shared" si="29"/>
        <v>93125.52752986578</v>
      </c>
      <c r="V37" s="112">
        <f t="shared" si="30"/>
        <v>462605.12543785834</v>
      </c>
      <c r="W37" s="113">
        <f>SUM(V37:V$42)</f>
        <v>2576542.9583508042</v>
      </c>
      <c r="X37" s="114">
        <f t="shared" si="0"/>
        <v>461447.00412243675</v>
      </c>
      <c r="Y37" s="112">
        <f>SUM(X37:X$42)</f>
        <v>2278025.3250844046</v>
      </c>
      <c r="Z37" s="112">
        <f t="shared" si="1"/>
        <v>1158.1213154216202</v>
      </c>
      <c r="AA37" s="113">
        <f>SUM(Z37:Z$42)</f>
        <v>298517.63326639979</v>
      </c>
      <c r="AB37" s="106">
        <f t="shared" si="2"/>
        <v>27.667418662670073</v>
      </c>
      <c r="AC37" s="107">
        <f t="shared" si="3"/>
        <v>24.461878343226903</v>
      </c>
      <c r="AD37" s="115">
        <f t="shared" si="16"/>
        <v>88.41402460227269</v>
      </c>
      <c r="AE37" s="107">
        <f t="shared" si="4"/>
        <v>3.2055403194431711</v>
      </c>
      <c r="AF37" s="116">
        <f t="shared" si="17"/>
        <v>11.585975397727317</v>
      </c>
      <c r="AH37" s="117">
        <f t="shared" si="31"/>
        <v>3.1607701475567043E-5</v>
      </c>
      <c r="AI37" s="118">
        <f t="shared" si="18"/>
        <v>3.4731705898653314E-6</v>
      </c>
      <c r="AJ37" s="118">
        <f t="shared" si="32"/>
        <v>176283859.42499664</v>
      </c>
      <c r="AK37" s="118">
        <f>SUM(AJ37:AJ$42)/U37/U37</f>
        <v>0.113843364417708</v>
      </c>
      <c r="AL37" s="118">
        <f t="shared" si="33"/>
        <v>134812784.37520376</v>
      </c>
      <c r="AM37" s="118">
        <f>SUM(AL37:AL$42)/U37/U37</f>
        <v>8.0469972862303424E-2</v>
      </c>
      <c r="AN37" s="118">
        <f t="shared" si="34"/>
        <v>3627677.5140800443</v>
      </c>
      <c r="AO37" s="119">
        <f>SUM(AN37:AN$42)/U37/U37</f>
        <v>1.629924751117693E-2</v>
      </c>
      <c r="AP37" s="106">
        <f t="shared" si="5"/>
        <v>27.006101288977934</v>
      </c>
      <c r="AQ37" s="107">
        <f t="shared" si="6"/>
        <v>28.328736036362212</v>
      </c>
      <c r="AR37" s="107">
        <f t="shared" si="7"/>
        <v>23.905880638422445</v>
      </c>
      <c r="AS37" s="107">
        <f t="shared" si="8"/>
        <v>25.017876048031361</v>
      </c>
      <c r="AT37" s="107">
        <f t="shared" si="9"/>
        <v>2.955310047016078</v>
      </c>
      <c r="AU37" s="120">
        <f t="shared" si="10"/>
        <v>3.4557705918702641</v>
      </c>
    </row>
    <row r="38" spans="1:47" ht="14.45" customHeight="1" x14ac:dyDescent="0.15">
      <c r="A38" s="155"/>
      <c r="B38" s="99" t="s">
        <v>81</v>
      </c>
      <c r="C38" s="142">
        <v>2513</v>
      </c>
      <c r="D38" s="101">
        <v>18</v>
      </c>
      <c r="E38" s="101">
        <v>835</v>
      </c>
      <c r="F38" s="156">
        <v>7</v>
      </c>
      <c r="G38" s="103" t="s">
        <v>81</v>
      </c>
      <c r="H38" s="101">
        <v>4006000</v>
      </c>
      <c r="I38" s="101">
        <v>21169</v>
      </c>
      <c r="J38" s="104">
        <v>65</v>
      </c>
      <c r="K38" s="101">
        <v>94569</v>
      </c>
      <c r="L38" s="105">
        <v>2339087</v>
      </c>
      <c r="M38" s="83"/>
      <c r="N38" s="83"/>
      <c r="O38" s="106">
        <f t="shared" si="26"/>
        <v>0.53733941152092823</v>
      </c>
      <c r="P38" s="107">
        <f t="shared" si="27"/>
        <v>1.0232776040042713</v>
      </c>
      <c r="Q38" s="108">
        <f t="shared" si="13"/>
        <v>7.1627536808595302E-3</v>
      </c>
      <c r="R38" s="109">
        <f t="shared" si="14"/>
        <v>6.9998147646644204E-3</v>
      </c>
      <c r="S38" s="110">
        <f t="shared" si="15"/>
        <v>8.3832335329341312E-3</v>
      </c>
      <c r="T38" s="111">
        <f t="shared" si="28"/>
        <v>3.4441375238877324E-2</v>
      </c>
      <c r="U38" s="112">
        <f t="shared" si="29"/>
        <v>91834.090494055636</v>
      </c>
      <c r="V38" s="112">
        <f t="shared" si="30"/>
        <v>451853.72424329008</v>
      </c>
      <c r="W38" s="113">
        <f>SUM(V38:V$42)</f>
        <v>2113937.8329129457</v>
      </c>
      <c r="X38" s="114">
        <f t="shared" si="0"/>
        <v>448065.72895023256</v>
      </c>
      <c r="Y38" s="112">
        <f>SUM(X38:X$42)</f>
        <v>1816578.3209619673</v>
      </c>
      <c r="Z38" s="112">
        <f t="shared" si="1"/>
        <v>3787.9952930575214</v>
      </c>
      <c r="AA38" s="113">
        <f>SUM(Z38:Z$42)</f>
        <v>297359.51195097819</v>
      </c>
      <c r="AB38" s="106">
        <f t="shared" si="2"/>
        <v>23.019096955610177</v>
      </c>
      <c r="AC38" s="107">
        <f t="shared" si="3"/>
        <v>19.781089039908913</v>
      </c>
      <c r="AD38" s="115">
        <f t="shared" si="16"/>
        <v>85.933384259402487</v>
      </c>
      <c r="AE38" s="107">
        <f t="shared" si="4"/>
        <v>3.2380079157012625</v>
      </c>
      <c r="AF38" s="116">
        <f t="shared" si="17"/>
        <v>14.066615740597507</v>
      </c>
      <c r="AH38" s="117">
        <f t="shared" si="31"/>
        <v>6.363076012206307E-5</v>
      </c>
      <c r="AI38" s="118">
        <f t="shared" si="18"/>
        <v>9.9556346448699637E-6</v>
      </c>
      <c r="AJ38" s="118">
        <f t="shared" si="32"/>
        <v>237955068.77312338</v>
      </c>
      <c r="AK38" s="118">
        <f>SUM(AJ38:AJ$42)/U38/U38</f>
        <v>9.6164961743052585E-2</v>
      </c>
      <c r="AL38" s="118">
        <f t="shared" si="33"/>
        <v>170675796.85318089</v>
      </c>
      <c r="AM38" s="118">
        <f>SUM(AL38:AL$42)/U38/U38</f>
        <v>6.6763750484149523E-2</v>
      </c>
      <c r="AN38" s="118">
        <f t="shared" si="34"/>
        <v>7983942.2989487266</v>
      </c>
      <c r="AO38" s="119">
        <f>SUM(AN38:AN$42)/U38/U38</f>
        <v>1.6330743457327875E-2</v>
      </c>
      <c r="AP38" s="106">
        <f t="shared" si="5"/>
        <v>22.411291627374144</v>
      </c>
      <c r="AQ38" s="107">
        <f t="shared" si="6"/>
        <v>23.62690228384621</v>
      </c>
      <c r="AR38" s="107">
        <f t="shared" si="7"/>
        <v>19.274650866130603</v>
      </c>
      <c r="AS38" s="107">
        <f t="shared" si="8"/>
        <v>20.287527213687223</v>
      </c>
      <c r="AT38" s="107">
        <f t="shared" si="9"/>
        <v>2.987535992992008</v>
      </c>
      <c r="AU38" s="120">
        <f t="shared" si="10"/>
        <v>3.4884798384105169</v>
      </c>
    </row>
    <row r="39" spans="1:47" ht="14.45" customHeight="1" x14ac:dyDescent="0.15">
      <c r="A39" s="155"/>
      <c r="B39" s="99" t="s">
        <v>82</v>
      </c>
      <c r="C39" s="142">
        <v>2676</v>
      </c>
      <c r="D39" s="101">
        <v>29</v>
      </c>
      <c r="E39" s="101">
        <v>908</v>
      </c>
      <c r="F39" s="156">
        <v>19</v>
      </c>
      <c r="G39" s="103" t="s">
        <v>82</v>
      </c>
      <c r="H39" s="101">
        <v>5079000</v>
      </c>
      <c r="I39" s="101">
        <v>42763</v>
      </c>
      <c r="J39" s="104">
        <v>70</v>
      </c>
      <c r="K39" s="101">
        <v>92156</v>
      </c>
      <c r="L39" s="105">
        <v>1871824</v>
      </c>
      <c r="M39" s="83"/>
      <c r="N39" s="83"/>
      <c r="O39" s="106">
        <f t="shared" si="26"/>
        <v>0.5399895995839834</v>
      </c>
      <c r="P39" s="107">
        <f t="shared" si="27"/>
        <v>0.98936305294700488</v>
      </c>
      <c r="Q39" s="108">
        <f t="shared" si="13"/>
        <v>1.0837070254110613E-2</v>
      </c>
      <c r="R39" s="109">
        <f t="shared" si="14"/>
        <v>1.0953582935839732E-2</v>
      </c>
      <c r="S39" s="110">
        <f t="shared" si="15"/>
        <v>2.092511013215859E-2</v>
      </c>
      <c r="T39" s="111">
        <f t="shared" si="28"/>
        <v>5.3422010673167333E-2</v>
      </c>
      <c r="U39" s="112">
        <f t="shared" si="29"/>
        <v>88671.198123628841</v>
      </c>
      <c r="V39" s="112">
        <f t="shared" si="30"/>
        <v>432460.65879172389</v>
      </c>
      <c r="W39" s="113">
        <f>SUM(V39:V$42)</f>
        <v>1662084.1086696559</v>
      </c>
      <c r="X39" s="114">
        <f t="shared" si="0"/>
        <v>423411.37187868124</v>
      </c>
      <c r="Y39" s="112">
        <f>SUM(X39:X$42)</f>
        <v>1368512.5920117351</v>
      </c>
      <c r="Z39" s="112">
        <f t="shared" si="1"/>
        <v>9049.2869130426807</v>
      </c>
      <c r="AA39" s="113">
        <f>SUM(Z39:Z$42)</f>
        <v>293571.51665792067</v>
      </c>
      <c r="AB39" s="106">
        <f t="shared" si="2"/>
        <v>18.744351535120945</v>
      </c>
      <c r="AC39" s="107">
        <f t="shared" si="3"/>
        <v>15.433563783627932</v>
      </c>
      <c r="AD39" s="115">
        <f t="shared" si="16"/>
        <v>82.33714436431876</v>
      </c>
      <c r="AE39" s="107">
        <f t="shared" si="4"/>
        <v>3.310787751493014</v>
      </c>
      <c r="AF39" s="116">
        <f t="shared" si="17"/>
        <v>17.662855635681247</v>
      </c>
      <c r="AH39" s="117">
        <f t="shared" si="31"/>
        <v>9.3153432706060646E-5</v>
      </c>
      <c r="AI39" s="118">
        <f t="shared" si="18"/>
        <v>2.2563050548585487E-5</v>
      </c>
      <c r="AJ39" s="118">
        <f t="shared" si="32"/>
        <v>210425499.31231207</v>
      </c>
      <c r="AK39" s="118">
        <f>SUM(AJ39:AJ$42)/U39/U39</f>
        <v>7.2883462267913687E-2</v>
      </c>
      <c r="AL39" s="118">
        <f t="shared" si="33"/>
        <v>137940892.30164671</v>
      </c>
      <c r="AM39" s="118">
        <f>SUM(AL39:AL$42)/U39/U39</f>
        <v>4.9904259919929188E-2</v>
      </c>
      <c r="AN39" s="118">
        <f t="shared" si="34"/>
        <v>12876723.610660993</v>
      </c>
      <c r="AO39" s="119">
        <f>SUM(AN39:AN$42)/U39/U39</f>
        <v>1.6501118312321671E-2</v>
      </c>
      <c r="AP39" s="106">
        <f t="shared" si="5"/>
        <v>18.215211564368008</v>
      </c>
      <c r="AQ39" s="107">
        <f t="shared" si="6"/>
        <v>19.273491505873881</v>
      </c>
      <c r="AR39" s="107">
        <f t="shared" si="7"/>
        <v>14.995714260494241</v>
      </c>
      <c r="AS39" s="107">
        <f t="shared" si="8"/>
        <v>15.871413306761623</v>
      </c>
      <c r="AT39" s="107">
        <f t="shared" si="9"/>
        <v>3.0590126611671145</v>
      </c>
      <c r="AU39" s="120">
        <f t="shared" si="10"/>
        <v>3.5625628418189135</v>
      </c>
    </row>
    <row r="40" spans="1:47" ht="14.45" customHeight="1" x14ac:dyDescent="0.15">
      <c r="A40" s="155"/>
      <c r="B40" s="99" t="s">
        <v>83</v>
      </c>
      <c r="C40" s="142">
        <v>1961</v>
      </c>
      <c r="D40" s="101">
        <v>38</v>
      </c>
      <c r="E40" s="101">
        <v>632</v>
      </c>
      <c r="F40" s="156">
        <v>35</v>
      </c>
      <c r="G40" s="103" t="s">
        <v>83</v>
      </c>
      <c r="H40" s="101">
        <v>3703000</v>
      </c>
      <c r="I40" s="101">
        <v>56623</v>
      </c>
      <c r="J40" s="104">
        <v>75</v>
      </c>
      <c r="K40" s="101">
        <v>88310</v>
      </c>
      <c r="L40" s="105">
        <v>1419890</v>
      </c>
      <c r="M40" s="83"/>
      <c r="N40" s="83"/>
      <c r="O40" s="106">
        <f t="shared" si="26"/>
        <v>0.54430300172874435</v>
      </c>
      <c r="P40" s="107">
        <f t="shared" si="27"/>
        <v>1.0262614138270432</v>
      </c>
      <c r="Q40" s="108">
        <f t="shared" si="13"/>
        <v>1.9377868434472208E-2</v>
      </c>
      <c r="R40" s="109">
        <f t="shared" si="14"/>
        <v>1.8882000407878512E-2</v>
      </c>
      <c r="S40" s="110">
        <f t="shared" si="15"/>
        <v>5.5379746835443035E-2</v>
      </c>
      <c r="T40" s="111">
        <f t="shared" si="28"/>
        <v>9.0515799233641295E-2</v>
      </c>
      <c r="U40" s="112">
        <f t="shared" si="29"/>
        <v>83934.204431065809</v>
      </c>
      <c r="V40" s="112">
        <f t="shared" si="30"/>
        <v>402360.52499753976</v>
      </c>
      <c r="W40" s="113">
        <f>SUM(V40:V$42)</f>
        <v>1229623.4498779317</v>
      </c>
      <c r="X40" s="114">
        <f t="shared" si="0"/>
        <v>380077.90098660009</v>
      </c>
      <c r="Y40" s="112">
        <f>SUM(X40:X$42)</f>
        <v>945101.22013305395</v>
      </c>
      <c r="Z40" s="112">
        <f t="shared" si="1"/>
        <v>22282.6240109397</v>
      </c>
      <c r="AA40" s="113">
        <f>SUM(Z40:Z$42)</f>
        <v>284522.22974487796</v>
      </c>
      <c r="AB40" s="106">
        <f t="shared" si="2"/>
        <v>14.649849345838588</v>
      </c>
      <c r="AC40" s="107">
        <f t="shared" si="3"/>
        <v>11.26002476033778</v>
      </c>
      <c r="AD40" s="115">
        <f t="shared" si="16"/>
        <v>76.861027676958898</v>
      </c>
      <c r="AE40" s="107">
        <f t="shared" si="4"/>
        <v>3.3898245855008104</v>
      </c>
      <c r="AF40" s="116">
        <f t="shared" si="17"/>
        <v>23.138972323041113</v>
      </c>
      <c r="AH40" s="117">
        <f t="shared" si="31"/>
        <v>1.9609221102921673E-4</v>
      </c>
      <c r="AI40" s="118">
        <f t="shared" si="18"/>
        <v>8.2773465942856443E-5</v>
      </c>
      <c r="AJ40" s="118">
        <f t="shared" si="32"/>
        <v>237633458.48871368</v>
      </c>
      <c r="AK40" s="118">
        <f>SUM(AJ40:AJ$42)/U40/U40</f>
        <v>5.147327079927097E-2</v>
      </c>
      <c r="AL40" s="118">
        <f t="shared" si="33"/>
        <v>139499115.08473194</v>
      </c>
      <c r="AM40" s="118">
        <f>SUM(AL40:AL$42)/U40/U40</f>
        <v>3.6115996286492286E-2</v>
      </c>
      <c r="AN40" s="118">
        <f t="shared" si="34"/>
        <v>30923136.178891659</v>
      </c>
      <c r="AO40" s="119">
        <f>SUM(AN40:AN$42)/U40/U40</f>
        <v>1.6588428697759717E-2</v>
      </c>
      <c r="AP40" s="106">
        <f t="shared" si="5"/>
        <v>14.205170003949986</v>
      </c>
      <c r="AQ40" s="107">
        <f t="shared" si="6"/>
        <v>15.094528687727189</v>
      </c>
      <c r="AR40" s="107">
        <f t="shared" si="7"/>
        <v>10.887542262313794</v>
      </c>
      <c r="AS40" s="107">
        <f t="shared" si="8"/>
        <v>11.632507258361766</v>
      </c>
      <c r="AT40" s="107">
        <f t="shared" si="9"/>
        <v>3.1373842803090408</v>
      </c>
      <c r="AU40" s="120">
        <f t="shared" si="10"/>
        <v>3.6422648906925801</v>
      </c>
    </row>
    <row r="41" spans="1:47" ht="14.45" customHeight="1" x14ac:dyDescent="0.15">
      <c r="A41" s="155"/>
      <c r="B41" s="99" t="s">
        <v>84</v>
      </c>
      <c r="C41" s="142">
        <v>2115</v>
      </c>
      <c r="D41" s="101">
        <v>56</v>
      </c>
      <c r="E41" s="101">
        <v>716</v>
      </c>
      <c r="F41" s="156">
        <v>85</v>
      </c>
      <c r="G41" s="103" t="s">
        <v>84</v>
      </c>
      <c r="H41" s="101">
        <v>3239000</v>
      </c>
      <c r="I41" s="101">
        <v>93092</v>
      </c>
      <c r="J41" s="104">
        <v>80</v>
      </c>
      <c r="K41" s="101">
        <v>81947</v>
      </c>
      <c r="L41" s="105">
        <v>992838</v>
      </c>
      <c r="M41" s="83"/>
      <c r="N41" s="83"/>
      <c r="O41" s="106">
        <f>IF(K41&lt;0.5,0.5,((L41-L42)-5*K42)/5/(K41-K42))</f>
        <v>0.54751228226887005</v>
      </c>
      <c r="P41" s="107">
        <f>IF(H41&lt;0.5,1,(I41/H41)/((K41-K42)/(L41-L42)))</f>
        <v>0.98688966838804815</v>
      </c>
      <c r="Q41" s="108">
        <f t="shared" si="13"/>
        <v>2.6477541371158392E-2</v>
      </c>
      <c r="R41" s="109">
        <f t="shared" si="14"/>
        <v>2.6829282157149241E-2</v>
      </c>
      <c r="S41" s="110">
        <f t="shared" si="15"/>
        <v>0.11871508379888268</v>
      </c>
      <c r="T41" s="111">
        <f>5*R41/(1+5*(1-O41)*R41)</f>
        <v>0.12646974730043667</v>
      </c>
      <c r="U41" s="112">
        <f t="shared" si="29"/>
        <v>76336.83283394805</v>
      </c>
      <c r="V41" s="112">
        <f>5*U41*((1-T41)+O41*T41)</f>
        <v>359841.90339779522</v>
      </c>
      <c r="W41" s="113">
        <f>SUM(V41:V$42)</f>
        <v>827262.92488039203</v>
      </c>
      <c r="X41" s="114">
        <f t="shared" si="0"/>
        <v>317123.24168157653</v>
      </c>
      <c r="Y41" s="112">
        <f>SUM(X41:X$42)</f>
        <v>565023.31914645375</v>
      </c>
      <c r="Z41" s="112">
        <f t="shared" si="1"/>
        <v>42718.661716218703</v>
      </c>
      <c r="AA41" s="113">
        <f>SUM(Z41:Z$42)</f>
        <v>262239.60573393828</v>
      </c>
      <c r="AB41" s="106">
        <f t="shared" si="2"/>
        <v>10.837008743602167</v>
      </c>
      <c r="AC41" s="107">
        <f t="shared" si="3"/>
        <v>7.401712884467222</v>
      </c>
      <c r="AD41" s="115">
        <f t="shared" si="16"/>
        <v>68.300331388372854</v>
      </c>
      <c r="AE41" s="107">
        <f t="shared" si="4"/>
        <v>3.4352958591349454</v>
      </c>
      <c r="AF41" s="116">
        <f t="shared" si="17"/>
        <v>31.699668611627146</v>
      </c>
      <c r="AH41" s="117">
        <f>IF(D41=0,0,T41*T41*(1-T41)/D41)</f>
        <v>2.4949579185215277E-4</v>
      </c>
      <c r="AI41" s="118">
        <f t="shared" si="18"/>
        <v>1.4611985010824994E-4</v>
      </c>
      <c r="AJ41" s="118">
        <f>U41*U41*((1-O41)*5+AB42)^2*AH41</f>
        <v>124993195.29462014</v>
      </c>
      <c r="AK41" s="118">
        <f>SUM(AJ41:AJ$42)/U41/U41</f>
        <v>2.1449545568172374E-2</v>
      </c>
      <c r="AL41" s="118">
        <f>U41*U41*((1-O41)*5*(1-S41)+AC42)^2*AH41+V41*V41*AI41</f>
        <v>66347673.145657718</v>
      </c>
      <c r="AM41" s="118">
        <f>SUM(AL41:AL$42)/U41/U41</f>
        <v>1.9723724480120802E-2</v>
      </c>
      <c r="AN41" s="118">
        <f>U41*U41*((1-O41)*5*S41+AE42)^2*AH41+V41*V41*AI41</f>
        <v>37352901.61590939</v>
      </c>
      <c r="AO41" s="119">
        <f>SUM(AN41:AN$42)/U41/U41</f>
        <v>1.4748056231140113E-2</v>
      </c>
      <c r="AP41" s="106">
        <f t="shared" si="5"/>
        <v>10.549953741460259</v>
      </c>
      <c r="AQ41" s="107">
        <f t="shared" si="6"/>
        <v>11.124063745744076</v>
      </c>
      <c r="AR41" s="107">
        <f t="shared" si="7"/>
        <v>7.1264481755726159</v>
      </c>
      <c r="AS41" s="107">
        <f t="shared" si="8"/>
        <v>7.6769775933618281</v>
      </c>
      <c r="AT41" s="107">
        <f t="shared" si="9"/>
        <v>3.197270371387209</v>
      </c>
      <c r="AU41" s="120">
        <f t="shared" si="10"/>
        <v>3.6733213468826817</v>
      </c>
    </row>
    <row r="42" spans="1:47" ht="14.45" customHeight="1" thickBot="1" x14ac:dyDescent="0.2">
      <c r="A42" s="157"/>
      <c r="B42" s="158" t="s">
        <v>85</v>
      </c>
      <c r="C42" s="159">
        <v>3361</v>
      </c>
      <c r="D42" s="160">
        <v>422</v>
      </c>
      <c r="E42" s="160">
        <v>1120</v>
      </c>
      <c r="F42" s="161">
        <v>526</v>
      </c>
      <c r="G42" s="162" t="s">
        <v>85</v>
      </c>
      <c r="H42" s="160">
        <v>4354000</v>
      </c>
      <c r="I42" s="160">
        <v>445611</v>
      </c>
      <c r="J42" s="163">
        <v>85</v>
      </c>
      <c r="K42" s="160">
        <v>70752</v>
      </c>
      <c r="L42" s="164">
        <v>608431</v>
      </c>
      <c r="M42" s="83"/>
      <c r="N42" s="83"/>
      <c r="O42" s="165">
        <v>1</v>
      </c>
      <c r="P42" s="166">
        <f>IF(H42&lt;0.5,1,(I42/H42)/(K42/L42))</f>
        <v>0.88011635387561393</v>
      </c>
      <c r="Q42" s="167">
        <f t="shared" si="13"/>
        <v>0.12555786968164237</v>
      </c>
      <c r="R42" s="168">
        <f t="shared" si="14"/>
        <v>0.14266053474491777</v>
      </c>
      <c r="S42" s="169">
        <f t="shared" si="15"/>
        <v>0.46964285714285714</v>
      </c>
      <c r="T42" s="165">
        <v>1</v>
      </c>
      <c r="U42" s="170">
        <f>U41*(1-T41)</f>
        <v>66682.532875722958</v>
      </c>
      <c r="V42" s="170">
        <f>U42/R42</f>
        <v>467421.02148259681</v>
      </c>
      <c r="W42" s="171">
        <f>SUM(V42:V$42)</f>
        <v>467421.02148259681</v>
      </c>
      <c r="X42" s="165">
        <f t="shared" si="0"/>
        <v>247900.07746487725</v>
      </c>
      <c r="Y42" s="170">
        <f>SUM(X42:X$42)</f>
        <v>247900.07746487725</v>
      </c>
      <c r="Z42" s="170">
        <f t="shared" si="1"/>
        <v>219520.94401771956</v>
      </c>
      <c r="AA42" s="171">
        <f>SUM(Z42:Z$42)</f>
        <v>219520.94401771956</v>
      </c>
      <c r="AB42" s="172">
        <f t="shared" si="2"/>
        <v>7.009647074350565</v>
      </c>
      <c r="AC42" s="166">
        <f t="shared" si="3"/>
        <v>3.7176163947894962</v>
      </c>
      <c r="AD42" s="173">
        <f t="shared" si="16"/>
        <v>53.035714285714285</v>
      </c>
      <c r="AE42" s="166">
        <f t="shared" si="4"/>
        <v>3.2920306795610688</v>
      </c>
      <c r="AF42" s="174">
        <f t="shared" si="17"/>
        <v>46.964285714285715</v>
      </c>
      <c r="AH42" s="175">
        <f>0</f>
        <v>0</v>
      </c>
      <c r="AI42" s="176">
        <f t="shared" si="18"/>
        <v>2.2239146774781342E-4</v>
      </c>
      <c r="AJ42" s="176">
        <v>0</v>
      </c>
      <c r="AK42" s="176">
        <f>(1-R42)/R42/R42/D42</f>
        <v>9.9823471641234285E-2</v>
      </c>
      <c r="AL42" s="176">
        <f>V42*V42*AI42</f>
        <v>48588624.131388985</v>
      </c>
      <c r="AM42" s="176">
        <f>(1-S42)*(1-S42)*(1-R42)/R42/R42/D42+AI42/R42/R42</f>
        <v>3.9005454825949561E-2</v>
      </c>
      <c r="AN42" s="176">
        <f>V42*V42*AI42</f>
        <v>48588624.131388985</v>
      </c>
      <c r="AO42" s="177">
        <f>S42*S42*(1-R42)/R42/R42/D42+AI42/R42/R42</f>
        <v>3.2944744047731761E-2</v>
      </c>
      <c r="AP42" s="172">
        <f t="shared" si="5"/>
        <v>6.3903879616546231</v>
      </c>
      <c r="AQ42" s="166">
        <f t="shared" si="6"/>
        <v>7.6289061870465069</v>
      </c>
      <c r="AR42" s="166">
        <f t="shared" si="7"/>
        <v>3.3305203404833748</v>
      </c>
      <c r="AS42" s="166">
        <f t="shared" si="8"/>
        <v>4.1047124490956177</v>
      </c>
      <c r="AT42" s="166">
        <f t="shared" si="9"/>
        <v>2.9362772133323243</v>
      </c>
      <c r="AU42" s="178">
        <f t="shared" si="10"/>
        <v>3.6477841457898132</v>
      </c>
    </row>
    <row r="43" spans="1:47" ht="14.45" customHeight="1" thickTop="1" x14ac:dyDescent="0.25"/>
    <row r="44" spans="1:47" ht="14.45" customHeight="1" thickBot="1" x14ac:dyDescent="0.3">
      <c r="A44" s="4" t="s">
        <v>87</v>
      </c>
      <c r="J44" s="179" t="s">
        <v>88</v>
      </c>
      <c r="K44" s="180"/>
      <c r="L44" s="180"/>
      <c r="M44" s="180"/>
    </row>
    <row r="45" spans="1:47" ht="14.45" customHeight="1" thickTop="1" x14ac:dyDescent="0.25">
      <c r="A45" s="181" t="s">
        <v>20</v>
      </c>
      <c r="B45" s="182" t="s">
        <v>89</v>
      </c>
      <c r="C45" s="183" t="s">
        <v>37</v>
      </c>
      <c r="D45" s="184"/>
      <c r="E45" s="184"/>
      <c r="F45" s="185" t="s">
        <v>90</v>
      </c>
      <c r="G45" s="184"/>
      <c r="H45" s="184"/>
      <c r="I45" s="184"/>
      <c r="J45" s="185" t="s">
        <v>91</v>
      </c>
      <c r="K45" s="184"/>
      <c r="L45" s="184"/>
      <c r="M45" s="186"/>
    </row>
    <row r="46" spans="1:47" ht="14.45" customHeight="1" x14ac:dyDescent="0.25">
      <c r="A46" s="187"/>
      <c r="B46" s="188"/>
      <c r="C46" s="49" t="s">
        <v>92</v>
      </c>
      <c r="D46" s="189" t="s">
        <v>19</v>
      </c>
      <c r="E46" s="190"/>
      <c r="F46" s="51" t="s">
        <v>92</v>
      </c>
      <c r="G46" s="189" t="s">
        <v>19</v>
      </c>
      <c r="H46" s="191"/>
      <c r="I46" s="192" t="s">
        <v>93</v>
      </c>
      <c r="J46" s="51" t="s">
        <v>92</v>
      </c>
      <c r="K46" s="189" t="s">
        <v>19</v>
      </c>
      <c r="L46" s="191"/>
      <c r="M46" s="193" t="s">
        <v>93</v>
      </c>
    </row>
    <row r="47" spans="1:47" ht="14.45" customHeight="1" x14ac:dyDescent="0.25">
      <c r="A47" s="75" t="s">
        <v>67</v>
      </c>
      <c r="B47" s="76">
        <v>0</v>
      </c>
      <c r="C47" s="194">
        <f>AB7</f>
        <v>77.995050532098276</v>
      </c>
      <c r="D47" s="194">
        <f t="shared" ref="D47:E82" si="35">AP7</f>
        <v>75.863106127567193</v>
      </c>
      <c r="E47" s="195">
        <f t="shared" si="35"/>
        <v>80.126994936629359</v>
      </c>
      <c r="F47" s="196">
        <f>AC7</f>
        <v>76.742077021642842</v>
      </c>
      <c r="G47" s="194">
        <f t="shared" ref="G47:H82" si="36">AR7</f>
        <v>74.679185059056493</v>
      </c>
      <c r="H47" s="194">
        <f t="shared" si="36"/>
        <v>78.804968984229191</v>
      </c>
      <c r="I47" s="197">
        <f t="shared" ref="I47:J82" si="37">AD7</f>
        <v>98.393521765923111</v>
      </c>
      <c r="J47" s="196">
        <f t="shared" si="37"/>
        <v>1.2529735104554225</v>
      </c>
      <c r="K47" s="194">
        <f t="shared" ref="K47:L82" si="38">AT7</f>
        <v>1.0796877327352834</v>
      </c>
      <c r="L47" s="194">
        <f t="shared" si="38"/>
        <v>1.4262592881755616</v>
      </c>
      <c r="M47" s="198">
        <f>AF7</f>
        <v>1.6064782340768797</v>
      </c>
    </row>
    <row r="48" spans="1:47" ht="14.45" customHeight="1" x14ac:dyDescent="0.25">
      <c r="A48" s="75"/>
      <c r="B48" s="99">
        <v>5</v>
      </c>
      <c r="C48" s="199">
        <f>AB8</f>
        <v>73.59323325199324</v>
      </c>
      <c r="D48" s="199">
        <f t="shared" si="35"/>
        <v>71.795834439560366</v>
      </c>
      <c r="E48" s="200">
        <f t="shared" si="35"/>
        <v>75.390632064426114</v>
      </c>
      <c r="F48" s="201">
        <f>AC8</f>
        <v>72.330549750148762</v>
      </c>
      <c r="G48" s="199">
        <f t="shared" si="36"/>
        <v>70.603969486864827</v>
      </c>
      <c r="H48" s="199">
        <f t="shared" si="36"/>
        <v>74.057130013432698</v>
      </c>
      <c r="I48" s="202">
        <f t="shared" si="37"/>
        <v>98.284239669806496</v>
      </c>
      <c r="J48" s="201">
        <f t="shared" si="37"/>
        <v>1.2626835018444793</v>
      </c>
      <c r="K48" s="199">
        <f t="shared" si="38"/>
        <v>1.089103079778295</v>
      </c>
      <c r="L48" s="199">
        <f t="shared" si="38"/>
        <v>1.4362639239106636</v>
      </c>
      <c r="M48" s="203">
        <f>AF8</f>
        <v>1.7157603301935103</v>
      </c>
    </row>
    <row r="49" spans="1:13" ht="14.45" customHeight="1" x14ac:dyDescent="0.25">
      <c r="A49" s="75"/>
      <c r="B49" s="99">
        <v>10</v>
      </c>
      <c r="C49" s="199">
        <f t="shared" ref="C49:C62" si="39">AB9</f>
        <v>68.59323325199324</v>
      </c>
      <c r="D49" s="199">
        <f t="shared" si="35"/>
        <v>66.795834439560366</v>
      </c>
      <c r="E49" s="200">
        <f t="shared" si="35"/>
        <v>70.390632064426114</v>
      </c>
      <c r="F49" s="201">
        <f t="shared" ref="F49:F62" si="40">AC9</f>
        <v>67.330549750148762</v>
      </c>
      <c r="G49" s="199">
        <f t="shared" si="36"/>
        <v>65.603969486864827</v>
      </c>
      <c r="H49" s="199">
        <f t="shared" si="36"/>
        <v>69.057130013432698</v>
      </c>
      <c r="I49" s="202">
        <f t="shared" si="37"/>
        <v>98.159171915390374</v>
      </c>
      <c r="J49" s="201">
        <f t="shared" si="37"/>
        <v>1.2626835018444793</v>
      </c>
      <c r="K49" s="199">
        <f t="shared" si="38"/>
        <v>1.089103079778295</v>
      </c>
      <c r="L49" s="199">
        <f t="shared" si="38"/>
        <v>1.4362639239106636</v>
      </c>
      <c r="M49" s="203">
        <f t="shared" ref="M49:M62" si="41">AF9</f>
        <v>1.8408280846096248</v>
      </c>
    </row>
    <row r="50" spans="1:13" ht="14.45" customHeight="1" x14ac:dyDescent="0.25">
      <c r="A50" s="75"/>
      <c r="B50" s="99">
        <v>15</v>
      </c>
      <c r="C50" s="199">
        <f t="shared" si="39"/>
        <v>63.593233251993247</v>
      </c>
      <c r="D50" s="199">
        <f t="shared" si="35"/>
        <v>61.795834439560366</v>
      </c>
      <c r="E50" s="200">
        <f t="shared" si="35"/>
        <v>65.390632064426129</v>
      </c>
      <c r="F50" s="201">
        <f t="shared" si="40"/>
        <v>62.330549750148769</v>
      </c>
      <c r="G50" s="199">
        <f t="shared" si="36"/>
        <v>60.603969486864827</v>
      </c>
      <c r="H50" s="199">
        <f t="shared" si="36"/>
        <v>64.057130013432712</v>
      </c>
      <c r="I50" s="202">
        <f t="shared" si="37"/>
        <v>98.014437327253063</v>
      </c>
      <c r="J50" s="201">
        <f t="shared" si="37"/>
        <v>1.2626835018444793</v>
      </c>
      <c r="K50" s="199">
        <f t="shared" si="38"/>
        <v>1.089103079778295</v>
      </c>
      <c r="L50" s="199">
        <f t="shared" si="38"/>
        <v>1.4362639239106636</v>
      </c>
      <c r="M50" s="203">
        <f t="shared" si="41"/>
        <v>1.98556267274695</v>
      </c>
    </row>
    <row r="51" spans="1:13" ht="14.45" customHeight="1" x14ac:dyDescent="0.25">
      <c r="A51" s="75"/>
      <c r="B51" s="99">
        <v>20</v>
      </c>
      <c r="C51" s="199">
        <f t="shared" si="39"/>
        <v>58.593233251993254</v>
      </c>
      <c r="D51" s="199">
        <f t="shared" si="35"/>
        <v>56.795834439560373</v>
      </c>
      <c r="E51" s="200">
        <f t="shared" si="35"/>
        <v>60.390632064426136</v>
      </c>
      <c r="F51" s="201">
        <f t="shared" si="40"/>
        <v>57.330549750148776</v>
      </c>
      <c r="G51" s="199">
        <f t="shared" si="36"/>
        <v>55.603969486864834</v>
      </c>
      <c r="H51" s="199">
        <f t="shared" si="36"/>
        <v>59.057130013432719</v>
      </c>
      <c r="I51" s="202">
        <f t="shared" si="37"/>
        <v>97.845001151559558</v>
      </c>
      <c r="J51" s="201">
        <f t="shared" si="37"/>
        <v>1.2626835018444793</v>
      </c>
      <c r="K51" s="199">
        <f t="shared" si="38"/>
        <v>1.089103079778295</v>
      </c>
      <c r="L51" s="199">
        <f t="shared" si="38"/>
        <v>1.4362639239106636</v>
      </c>
      <c r="M51" s="203">
        <f t="shared" si="41"/>
        <v>2.1549988484404463</v>
      </c>
    </row>
    <row r="52" spans="1:13" ht="14.45" customHeight="1" x14ac:dyDescent="0.25">
      <c r="A52" s="75"/>
      <c r="B52" s="99">
        <v>25</v>
      </c>
      <c r="C52" s="199">
        <f t="shared" si="39"/>
        <v>53.593233251993254</v>
      </c>
      <c r="D52" s="199">
        <f t="shared" si="35"/>
        <v>51.795834439560373</v>
      </c>
      <c r="E52" s="200">
        <f t="shared" si="35"/>
        <v>55.390632064426136</v>
      </c>
      <c r="F52" s="201">
        <f t="shared" si="40"/>
        <v>52.330549750148769</v>
      </c>
      <c r="G52" s="199">
        <f t="shared" si="36"/>
        <v>50.603969486864827</v>
      </c>
      <c r="H52" s="199">
        <f t="shared" si="36"/>
        <v>54.057130013432712</v>
      </c>
      <c r="I52" s="202">
        <f t="shared" si="37"/>
        <v>97.64394975778491</v>
      </c>
      <c r="J52" s="201">
        <f t="shared" si="37"/>
        <v>1.2626835018444793</v>
      </c>
      <c r="K52" s="199">
        <f t="shared" si="38"/>
        <v>1.089103079778295</v>
      </c>
      <c r="L52" s="199">
        <f t="shared" si="38"/>
        <v>1.4362639239106636</v>
      </c>
      <c r="M52" s="203">
        <f t="shared" si="41"/>
        <v>2.3560502422150789</v>
      </c>
    </row>
    <row r="53" spans="1:13" ht="14.45" customHeight="1" x14ac:dyDescent="0.25">
      <c r="A53" s="75"/>
      <c r="B53" s="99">
        <v>30</v>
      </c>
      <c r="C53" s="199">
        <f t="shared" si="39"/>
        <v>49.606933123297729</v>
      </c>
      <c r="D53" s="199">
        <f t="shared" si="35"/>
        <v>48.1863031056292</v>
      </c>
      <c r="E53" s="200">
        <f t="shared" si="35"/>
        <v>51.027563140966258</v>
      </c>
      <c r="F53" s="201">
        <f t="shared" si="40"/>
        <v>48.319185957446351</v>
      </c>
      <c r="G53" s="199">
        <f t="shared" si="36"/>
        <v>46.968570863870291</v>
      </c>
      <c r="H53" s="199">
        <f t="shared" si="36"/>
        <v>49.669801051022411</v>
      </c>
      <c r="I53" s="202">
        <f t="shared" si="37"/>
        <v>97.404098409690647</v>
      </c>
      <c r="J53" s="201">
        <f t="shared" si="37"/>
        <v>1.2877471658513808</v>
      </c>
      <c r="K53" s="199">
        <f t="shared" si="38"/>
        <v>1.1130537457799854</v>
      </c>
      <c r="L53" s="199">
        <f t="shared" si="38"/>
        <v>1.4624405859227763</v>
      </c>
      <c r="M53" s="203">
        <f t="shared" si="41"/>
        <v>2.5959015903093485</v>
      </c>
    </row>
    <row r="54" spans="1:13" ht="14.45" customHeight="1" x14ac:dyDescent="0.25">
      <c r="A54" s="75"/>
      <c r="B54" s="99">
        <v>35</v>
      </c>
      <c r="C54" s="199">
        <f t="shared" si="39"/>
        <v>44.883141705689994</v>
      </c>
      <c r="D54" s="199">
        <f t="shared" si="35"/>
        <v>43.56133069835343</v>
      </c>
      <c r="E54" s="200">
        <f t="shared" si="35"/>
        <v>46.204952713026557</v>
      </c>
      <c r="F54" s="201">
        <f t="shared" si="40"/>
        <v>43.587824461009873</v>
      </c>
      <c r="G54" s="199">
        <f t="shared" si="36"/>
        <v>42.336103299152654</v>
      </c>
      <c r="H54" s="199">
        <f t="shared" si="36"/>
        <v>44.839545622867092</v>
      </c>
      <c r="I54" s="202">
        <f t="shared" si="37"/>
        <v>97.114022781261966</v>
      </c>
      <c r="J54" s="201">
        <f t="shared" si="37"/>
        <v>1.295317244680108</v>
      </c>
      <c r="K54" s="199">
        <f t="shared" si="38"/>
        <v>1.1202281108907006</v>
      </c>
      <c r="L54" s="199">
        <f t="shared" si="38"/>
        <v>1.4704063784695154</v>
      </c>
      <c r="M54" s="203">
        <f t="shared" si="41"/>
        <v>2.8859772187380015</v>
      </c>
    </row>
    <row r="55" spans="1:13" ht="14.45" customHeight="1" x14ac:dyDescent="0.25">
      <c r="A55" s="75"/>
      <c r="B55" s="99">
        <v>40</v>
      </c>
      <c r="C55" s="199">
        <f t="shared" si="39"/>
        <v>40.056389888275937</v>
      </c>
      <c r="D55" s="199">
        <f t="shared" si="35"/>
        <v>38.773517453389061</v>
      </c>
      <c r="E55" s="200">
        <f t="shared" si="35"/>
        <v>41.339262323162814</v>
      </c>
      <c r="F55" s="201">
        <f t="shared" si="40"/>
        <v>38.755762155499212</v>
      </c>
      <c r="G55" s="199">
        <f t="shared" si="36"/>
        <v>37.542959551996944</v>
      </c>
      <c r="H55" s="199">
        <f t="shared" si="36"/>
        <v>39.968564759001481</v>
      </c>
      <c r="I55" s="202">
        <f t="shared" si="37"/>
        <v>96.753008105811844</v>
      </c>
      <c r="J55" s="201">
        <f t="shared" si="37"/>
        <v>1.3006277327767213</v>
      </c>
      <c r="K55" s="199">
        <f t="shared" si="38"/>
        <v>1.1251304282057053</v>
      </c>
      <c r="L55" s="199">
        <f t="shared" si="38"/>
        <v>1.4761250373477373</v>
      </c>
      <c r="M55" s="203">
        <f t="shared" si="41"/>
        <v>3.2469918941881497</v>
      </c>
    </row>
    <row r="56" spans="1:13" ht="14.45" customHeight="1" x14ac:dyDescent="0.25">
      <c r="A56" s="75"/>
      <c r="B56" s="99">
        <v>45</v>
      </c>
      <c r="C56" s="199">
        <f t="shared" si="39"/>
        <v>35.479867408030906</v>
      </c>
      <c r="D56" s="199">
        <f t="shared" si="35"/>
        <v>34.275290020937881</v>
      </c>
      <c r="E56" s="200">
        <f t="shared" si="35"/>
        <v>36.68444479512393</v>
      </c>
      <c r="F56" s="201">
        <f t="shared" si="40"/>
        <v>34.164509954049841</v>
      </c>
      <c r="G56" s="199">
        <f t="shared" si="36"/>
        <v>33.029597192110259</v>
      </c>
      <c r="H56" s="199">
        <f t="shared" si="36"/>
        <v>35.299422715989422</v>
      </c>
      <c r="I56" s="202">
        <f t="shared" si="37"/>
        <v>96.29266524912849</v>
      </c>
      <c r="J56" s="201">
        <f t="shared" si="37"/>
        <v>1.3153574539810577</v>
      </c>
      <c r="K56" s="199">
        <f t="shared" si="38"/>
        <v>1.1386659523973022</v>
      </c>
      <c r="L56" s="199">
        <f t="shared" si="38"/>
        <v>1.4920489555648133</v>
      </c>
      <c r="M56" s="203">
        <f t="shared" si="41"/>
        <v>3.7073347508714902</v>
      </c>
    </row>
    <row r="57" spans="1:13" ht="14.45" customHeight="1" x14ac:dyDescent="0.25">
      <c r="A57" s="75"/>
      <c r="B57" s="99">
        <v>50</v>
      </c>
      <c r="C57" s="199">
        <f t="shared" si="39"/>
        <v>31.576511199418963</v>
      </c>
      <c r="D57" s="199">
        <f t="shared" si="35"/>
        <v>30.566933215752535</v>
      </c>
      <c r="E57" s="200">
        <f t="shared" si="35"/>
        <v>32.586089183085392</v>
      </c>
      <c r="F57" s="201">
        <f t="shared" si="40"/>
        <v>30.221633205429338</v>
      </c>
      <c r="G57" s="199">
        <f t="shared" si="36"/>
        <v>29.280013849406494</v>
      </c>
      <c r="H57" s="199">
        <f t="shared" si="36"/>
        <v>31.163252561452182</v>
      </c>
      <c r="I57" s="202">
        <f t="shared" si="37"/>
        <v>95.709222005455246</v>
      </c>
      <c r="J57" s="201">
        <f t="shared" si="37"/>
        <v>1.3548779939896163</v>
      </c>
      <c r="K57" s="199">
        <f t="shared" si="38"/>
        <v>1.1751613052524681</v>
      </c>
      <c r="L57" s="199">
        <f t="shared" si="38"/>
        <v>1.5345946827267645</v>
      </c>
      <c r="M57" s="203">
        <f t="shared" si="41"/>
        <v>4.2907779945447153</v>
      </c>
    </row>
    <row r="58" spans="1:13" ht="14.45" customHeight="1" x14ac:dyDescent="0.25">
      <c r="A58" s="75"/>
      <c r="B58" s="99">
        <v>55</v>
      </c>
      <c r="C58" s="199">
        <f t="shared" si="39"/>
        <v>27.382046191272785</v>
      </c>
      <c r="D58" s="199">
        <f t="shared" si="35"/>
        <v>26.538912876592043</v>
      </c>
      <c r="E58" s="200">
        <f t="shared" si="35"/>
        <v>28.225179505953527</v>
      </c>
      <c r="F58" s="201">
        <f t="shared" si="40"/>
        <v>25.993896398835027</v>
      </c>
      <c r="G58" s="199">
        <f t="shared" si="36"/>
        <v>25.216679954920313</v>
      </c>
      <c r="H58" s="199">
        <f t="shared" si="36"/>
        <v>26.771112842749741</v>
      </c>
      <c r="I58" s="202">
        <f t="shared" si="37"/>
        <v>94.930438058788354</v>
      </c>
      <c r="J58" s="201">
        <f t="shared" si="37"/>
        <v>1.3881497924377533</v>
      </c>
      <c r="K58" s="199">
        <f t="shared" si="38"/>
        <v>1.2061464331157623</v>
      </c>
      <c r="L58" s="199">
        <f t="shared" si="38"/>
        <v>1.5701531517597442</v>
      </c>
      <c r="M58" s="203">
        <f t="shared" si="41"/>
        <v>5.069561941211628</v>
      </c>
    </row>
    <row r="59" spans="1:13" ht="14.45" customHeight="1" x14ac:dyDescent="0.25">
      <c r="A59" s="75"/>
      <c r="B59" s="99">
        <v>60</v>
      </c>
      <c r="C59" s="199">
        <f t="shared" si="39"/>
        <v>22.790885231608243</v>
      </c>
      <c r="D59" s="199">
        <f t="shared" si="35"/>
        <v>22.013681761912245</v>
      </c>
      <c r="E59" s="200">
        <f t="shared" si="35"/>
        <v>23.568088701304241</v>
      </c>
      <c r="F59" s="201">
        <f t="shared" si="40"/>
        <v>21.388068629349263</v>
      </c>
      <c r="G59" s="199">
        <f t="shared" si="36"/>
        <v>20.67563913613975</v>
      </c>
      <c r="H59" s="199">
        <f t="shared" si="36"/>
        <v>22.100498122558776</v>
      </c>
      <c r="I59" s="202">
        <f t="shared" si="37"/>
        <v>93.844834950450107</v>
      </c>
      <c r="J59" s="201">
        <f t="shared" si="37"/>
        <v>1.4028166022589792</v>
      </c>
      <c r="K59" s="199">
        <f t="shared" si="38"/>
        <v>1.2198123787702149</v>
      </c>
      <c r="L59" s="199">
        <f t="shared" si="38"/>
        <v>1.5858208257477435</v>
      </c>
      <c r="M59" s="203">
        <f t="shared" si="41"/>
        <v>6.1551650495498951</v>
      </c>
    </row>
    <row r="60" spans="1:13" ht="14.45" customHeight="1" x14ac:dyDescent="0.25">
      <c r="A60" s="75"/>
      <c r="B60" s="99">
        <v>65</v>
      </c>
      <c r="C60" s="199">
        <f t="shared" si="39"/>
        <v>19.023663937608678</v>
      </c>
      <c r="D60" s="199">
        <f t="shared" si="35"/>
        <v>18.382588061103423</v>
      </c>
      <c r="E60" s="200">
        <f t="shared" si="35"/>
        <v>19.664739814113933</v>
      </c>
      <c r="F60" s="201">
        <f t="shared" si="40"/>
        <v>17.554185137400989</v>
      </c>
      <c r="G60" s="199">
        <f t="shared" si="36"/>
        <v>16.97304438874723</v>
      </c>
      <c r="H60" s="199">
        <f t="shared" si="36"/>
        <v>18.135325886054748</v>
      </c>
      <c r="I60" s="202">
        <f t="shared" si="37"/>
        <v>92.275521660669085</v>
      </c>
      <c r="J60" s="201">
        <f t="shared" si="37"/>
        <v>1.4694788002076877</v>
      </c>
      <c r="K60" s="199">
        <f t="shared" si="38"/>
        <v>1.2801798716944062</v>
      </c>
      <c r="L60" s="199">
        <f t="shared" si="38"/>
        <v>1.6587777287209693</v>
      </c>
      <c r="M60" s="203">
        <f t="shared" si="41"/>
        <v>7.7244783393309095</v>
      </c>
    </row>
    <row r="61" spans="1:13" ht="14.45" customHeight="1" x14ac:dyDescent="0.25">
      <c r="A61" s="75"/>
      <c r="B61" s="99">
        <v>70</v>
      </c>
      <c r="C61" s="199">
        <f t="shared" si="39"/>
        <v>15.276763681447953</v>
      </c>
      <c r="D61" s="199">
        <f t="shared" si="35"/>
        <v>14.720078281039312</v>
      </c>
      <c r="E61" s="200">
        <f t="shared" si="35"/>
        <v>15.833449081856594</v>
      </c>
      <c r="F61" s="201">
        <f t="shared" si="40"/>
        <v>13.760632486389856</v>
      </c>
      <c r="G61" s="199">
        <f t="shared" si="36"/>
        <v>13.25918474480105</v>
      </c>
      <c r="H61" s="199">
        <f t="shared" si="36"/>
        <v>14.262080227978661</v>
      </c>
      <c r="I61" s="202">
        <f t="shared" si="37"/>
        <v>90.075573422011615</v>
      </c>
      <c r="J61" s="201">
        <f t="shared" si="37"/>
        <v>1.5161311950580993</v>
      </c>
      <c r="K61" s="199">
        <f t="shared" si="38"/>
        <v>1.3192762746201392</v>
      </c>
      <c r="L61" s="199">
        <f t="shared" si="38"/>
        <v>1.7129861154960595</v>
      </c>
      <c r="M61" s="203">
        <f t="shared" si="41"/>
        <v>9.9244265779883971</v>
      </c>
    </row>
    <row r="62" spans="1:13" ht="14.45" customHeight="1" x14ac:dyDescent="0.25">
      <c r="A62" s="75"/>
      <c r="B62" s="99">
        <v>75</v>
      </c>
      <c r="C62" s="199">
        <f t="shared" si="39"/>
        <v>11.617433153846028</v>
      </c>
      <c r="D62" s="199">
        <f t="shared" si="35"/>
        <v>11.135446940944986</v>
      </c>
      <c r="E62" s="200">
        <f t="shared" si="35"/>
        <v>12.099419366747069</v>
      </c>
      <c r="F62" s="201">
        <f t="shared" si="40"/>
        <v>10.086550950212873</v>
      </c>
      <c r="G62" s="199">
        <f t="shared" si="36"/>
        <v>9.6515277832532362</v>
      </c>
      <c r="H62" s="199">
        <f t="shared" si="36"/>
        <v>10.521574117172509</v>
      </c>
      <c r="I62" s="202">
        <f t="shared" si="37"/>
        <v>86.82254347100465</v>
      </c>
      <c r="J62" s="201">
        <f t="shared" si="37"/>
        <v>1.5308822036331537</v>
      </c>
      <c r="K62" s="199">
        <f t="shared" si="38"/>
        <v>1.3251992648853674</v>
      </c>
      <c r="L62" s="199">
        <f t="shared" si="38"/>
        <v>1.7365651423809401</v>
      </c>
      <c r="M62" s="203">
        <f t="shared" si="41"/>
        <v>13.177456528995348</v>
      </c>
    </row>
    <row r="63" spans="1:13" ht="14.45" customHeight="1" x14ac:dyDescent="0.25">
      <c r="A63" s="75"/>
      <c r="B63" s="99">
        <v>80</v>
      </c>
      <c r="C63" s="199">
        <f>AB23</f>
        <v>8.0452013865421037</v>
      </c>
      <c r="D63" s="199">
        <f t="shared" si="35"/>
        <v>7.700192593878854</v>
      </c>
      <c r="E63" s="200">
        <f t="shared" si="35"/>
        <v>8.3902101792053543</v>
      </c>
      <c r="F63" s="201">
        <f>AC23</f>
        <v>6.5355851962558873</v>
      </c>
      <c r="G63" s="199">
        <f t="shared" si="36"/>
        <v>6.2098251123877928</v>
      </c>
      <c r="H63" s="199">
        <f t="shared" si="36"/>
        <v>6.8613452801239818</v>
      </c>
      <c r="I63" s="202">
        <f t="shared" si="37"/>
        <v>81.235818499068529</v>
      </c>
      <c r="J63" s="201">
        <f t="shared" si="37"/>
        <v>1.5096161902862169</v>
      </c>
      <c r="K63" s="199">
        <f t="shared" si="38"/>
        <v>1.3060489888932598</v>
      </c>
      <c r="L63" s="199">
        <f t="shared" si="38"/>
        <v>1.7131833916791739</v>
      </c>
      <c r="M63" s="203">
        <f>AF23</f>
        <v>18.764181500931485</v>
      </c>
    </row>
    <row r="64" spans="1:13" ht="14.45" customHeight="1" x14ac:dyDescent="0.25">
      <c r="A64" s="51"/>
      <c r="B64" s="121">
        <v>85</v>
      </c>
      <c r="C64" s="204">
        <f>AB24</f>
        <v>4.7857088117258559</v>
      </c>
      <c r="D64" s="204">
        <f t="shared" si="35"/>
        <v>4.2941148207955013</v>
      </c>
      <c r="E64" s="205">
        <f t="shared" si="35"/>
        <v>5.2773028026562105</v>
      </c>
      <c r="F64" s="206">
        <f>AC24</f>
        <v>3.3974879350420193</v>
      </c>
      <c r="G64" s="204">
        <f t="shared" si="36"/>
        <v>3.0020454536314909</v>
      </c>
      <c r="H64" s="204">
        <f t="shared" si="36"/>
        <v>3.7929304164525477</v>
      </c>
      <c r="I64" s="207">
        <f t="shared" si="37"/>
        <v>70.992366412213727</v>
      </c>
      <c r="J64" s="206">
        <f t="shared" si="37"/>
        <v>1.3882208766838358</v>
      </c>
      <c r="K64" s="204">
        <f t="shared" si="38"/>
        <v>1.1538867185572173</v>
      </c>
      <c r="L64" s="204">
        <f t="shared" si="38"/>
        <v>1.6225550348104543</v>
      </c>
      <c r="M64" s="208">
        <f>AF24</f>
        <v>29.007633587786252</v>
      </c>
    </row>
    <row r="65" spans="1:13" ht="14.45" customHeight="1" x14ac:dyDescent="0.25">
      <c r="A65" s="75" t="s">
        <v>86</v>
      </c>
      <c r="B65" s="209">
        <v>0</v>
      </c>
      <c r="C65" s="210">
        <f>AB25</f>
        <v>84.383000203186498</v>
      </c>
      <c r="D65" s="210">
        <f t="shared" si="35"/>
        <v>82.275855297721577</v>
      </c>
      <c r="E65" s="211">
        <f t="shared" si="35"/>
        <v>86.490145108651419</v>
      </c>
      <c r="F65" s="212">
        <f>AC25</f>
        <v>81.386225908516494</v>
      </c>
      <c r="G65" s="210">
        <f t="shared" si="36"/>
        <v>79.40766373454295</v>
      </c>
      <c r="H65" s="210">
        <f t="shared" si="36"/>
        <v>83.364788082490037</v>
      </c>
      <c r="I65" s="213">
        <f t="shared" si="37"/>
        <v>96.448604236097253</v>
      </c>
      <c r="J65" s="212">
        <f t="shared" si="37"/>
        <v>2.9967742946700229</v>
      </c>
      <c r="K65" s="210">
        <f t="shared" si="38"/>
        <v>2.7372393593151925</v>
      </c>
      <c r="L65" s="210">
        <f t="shared" si="38"/>
        <v>3.2563092300248533</v>
      </c>
      <c r="M65" s="214">
        <f>AF25</f>
        <v>3.55139576390276</v>
      </c>
    </row>
    <row r="66" spans="1:13" ht="14.45" customHeight="1" x14ac:dyDescent="0.25">
      <c r="A66" s="155"/>
      <c r="B66" s="99">
        <v>5</v>
      </c>
      <c r="C66" s="199">
        <f>AB26</f>
        <v>79.978302894502278</v>
      </c>
      <c r="D66" s="199">
        <f t="shared" si="35"/>
        <v>78.208436172000901</v>
      </c>
      <c r="E66" s="200">
        <f t="shared" si="35"/>
        <v>81.748169617003654</v>
      </c>
      <c r="F66" s="201">
        <f>AC26</f>
        <v>76.960184931249017</v>
      </c>
      <c r="G66" s="199">
        <f t="shared" si="36"/>
        <v>75.318197739639047</v>
      </c>
      <c r="H66" s="199">
        <f t="shared" si="36"/>
        <v>78.602172122858988</v>
      </c>
      <c r="I66" s="202">
        <f t="shared" si="37"/>
        <v>96.226329074231046</v>
      </c>
      <c r="J66" s="201">
        <f t="shared" si="37"/>
        <v>3.018117963253256</v>
      </c>
      <c r="K66" s="199">
        <f t="shared" si="38"/>
        <v>2.7601281036876575</v>
      </c>
      <c r="L66" s="199">
        <f t="shared" si="38"/>
        <v>3.2761078228188545</v>
      </c>
      <c r="M66" s="203">
        <f>AF26</f>
        <v>3.773670925768946</v>
      </c>
    </row>
    <row r="67" spans="1:13" ht="14.45" customHeight="1" x14ac:dyDescent="0.25">
      <c r="A67" s="155"/>
      <c r="B67" s="99">
        <v>10</v>
      </c>
      <c r="C67" s="199">
        <f t="shared" ref="C67:C80" si="42">AB27</f>
        <v>74.978302894502278</v>
      </c>
      <c r="D67" s="199">
        <f t="shared" si="35"/>
        <v>73.208436172000901</v>
      </c>
      <c r="E67" s="200">
        <f t="shared" si="35"/>
        <v>76.748169617003654</v>
      </c>
      <c r="F67" s="201">
        <f t="shared" ref="F67:F80" si="43">AC27</f>
        <v>71.960184931249032</v>
      </c>
      <c r="G67" s="199">
        <f t="shared" si="36"/>
        <v>70.318197739639061</v>
      </c>
      <c r="H67" s="199">
        <f t="shared" si="36"/>
        <v>73.602172122859002</v>
      </c>
      <c r="I67" s="202">
        <f t="shared" si="37"/>
        <v>95.974678211242164</v>
      </c>
      <c r="J67" s="201">
        <f t="shared" si="37"/>
        <v>3.018117963253256</v>
      </c>
      <c r="K67" s="199">
        <f t="shared" si="38"/>
        <v>2.7601281036876575</v>
      </c>
      <c r="L67" s="199">
        <f t="shared" si="38"/>
        <v>3.2761078228188545</v>
      </c>
      <c r="M67" s="203">
        <f t="shared" ref="M67:M80" si="44">AF27</f>
        <v>4.0253217887578474</v>
      </c>
    </row>
    <row r="68" spans="1:13" ht="14.45" customHeight="1" x14ac:dyDescent="0.25">
      <c r="A68" s="155"/>
      <c r="B68" s="99">
        <v>15</v>
      </c>
      <c r="C68" s="199">
        <f t="shared" si="42"/>
        <v>69.978302894502278</v>
      </c>
      <c r="D68" s="199">
        <f t="shared" si="35"/>
        <v>68.208436172000901</v>
      </c>
      <c r="E68" s="200">
        <f t="shared" si="35"/>
        <v>71.748169617003654</v>
      </c>
      <c r="F68" s="201">
        <f t="shared" si="43"/>
        <v>66.960184931249017</v>
      </c>
      <c r="G68" s="199">
        <f t="shared" si="36"/>
        <v>65.318197739639047</v>
      </c>
      <c r="H68" s="199">
        <f t="shared" si="36"/>
        <v>68.602172122858988</v>
      </c>
      <c r="I68" s="202">
        <f t="shared" si="37"/>
        <v>95.687066078462479</v>
      </c>
      <c r="J68" s="201">
        <f t="shared" si="37"/>
        <v>3.018117963253256</v>
      </c>
      <c r="K68" s="199">
        <f t="shared" si="38"/>
        <v>2.7601281036876575</v>
      </c>
      <c r="L68" s="199">
        <f t="shared" si="38"/>
        <v>3.2761078228188545</v>
      </c>
      <c r="M68" s="203">
        <f t="shared" si="44"/>
        <v>4.3129339215375131</v>
      </c>
    </row>
    <row r="69" spans="1:13" ht="14.45" customHeight="1" x14ac:dyDescent="0.25">
      <c r="A69" s="155"/>
      <c r="B69" s="99">
        <v>20</v>
      </c>
      <c r="C69" s="199">
        <f t="shared" si="42"/>
        <v>64.978302894502264</v>
      </c>
      <c r="D69" s="199">
        <f t="shared" si="35"/>
        <v>63.208436172000887</v>
      </c>
      <c r="E69" s="200">
        <f t="shared" si="35"/>
        <v>66.74816961700364</v>
      </c>
      <c r="F69" s="201">
        <f t="shared" si="43"/>
        <v>61.96018493124901</v>
      </c>
      <c r="G69" s="199">
        <f t="shared" si="36"/>
        <v>60.318197739639039</v>
      </c>
      <c r="H69" s="199">
        <f t="shared" si="36"/>
        <v>63.602172122858981</v>
      </c>
      <c r="I69" s="202">
        <f t="shared" si="37"/>
        <v>95.355191150262229</v>
      </c>
      <c r="J69" s="201">
        <f t="shared" si="37"/>
        <v>3.018117963253256</v>
      </c>
      <c r="K69" s="199">
        <f t="shared" si="38"/>
        <v>2.7601281036876575</v>
      </c>
      <c r="L69" s="199">
        <f t="shared" si="38"/>
        <v>3.2761078228188545</v>
      </c>
      <c r="M69" s="203">
        <f t="shared" si="44"/>
        <v>4.644808849737772</v>
      </c>
    </row>
    <row r="70" spans="1:13" ht="14.45" customHeight="1" x14ac:dyDescent="0.25">
      <c r="A70" s="155"/>
      <c r="B70" s="99">
        <v>25</v>
      </c>
      <c r="C70" s="199">
        <f t="shared" si="42"/>
        <v>60.60339462386294</v>
      </c>
      <c r="D70" s="199">
        <f t="shared" si="35"/>
        <v>59.307489074613862</v>
      </c>
      <c r="E70" s="200">
        <f t="shared" si="35"/>
        <v>61.899300173112017</v>
      </c>
      <c r="F70" s="201">
        <f t="shared" si="43"/>
        <v>57.555059623631429</v>
      </c>
      <c r="G70" s="199">
        <f t="shared" si="36"/>
        <v>56.381467535565577</v>
      </c>
      <c r="H70" s="199">
        <f t="shared" si="36"/>
        <v>58.728651711697282</v>
      </c>
      <c r="I70" s="202">
        <f t="shared" si="37"/>
        <v>94.970025987568675</v>
      </c>
      <c r="J70" s="201">
        <f t="shared" si="37"/>
        <v>3.0483350002315168</v>
      </c>
      <c r="K70" s="199">
        <f t="shared" si="38"/>
        <v>2.79465127792459</v>
      </c>
      <c r="L70" s="199">
        <f t="shared" si="38"/>
        <v>3.3020187225384436</v>
      </c>
      <c r="M70" s="203">
        <f t="shared" si="44"/>
        <v>5.0299740124313388</v>
      </c>
    </row>
    <row r="71" spans="1:13" ht="14.45" customHeight="1" x14ac:dyDescent="0.25">
      <c r="A71" s="155"/>
      <c r="B71" s="99">
        <v>30</v>
      </c>
      <c r="C71" s="199">
        <f t="shared" si="42"/>
        <v>55.603394623862954</v>
      </c>
      <c r="D71" s="199">
        <f t="shared" si="35"/>
        <v>54.307489074613876</v>
      </c>
      <c r="E71" s="200">
        <f t="shared" si="35"/>
        <v>56.899300173112032</v>
      </c>
      <c r="F71" s="201">
        <f t="shared" si="43"/>
        <v>52.555059623631429</v>
      </c>
      <c r="G71" s="199">
        <f t="shared" si="36"/>
        <v>51.381467535565577</v>
      </c>
      <c r="H71" s="199">
        <f t="shared" si="36"/>
        <v>53.728651711697282</v>
      </c>
      <c r="I71" s="202">
        <f t="shared" si="37"/>
        <v>94.517717810481855</v>
      </c>
      <c r="J71" s="201">
        <f t="shared" si="37"/>
        <v>3.0483350002315168</v>
      </c>
      <c r="K71" s="199">
        <f t="shared" si="38"/>
        <v>2.79465127792459</v>
      </c>
      <c r="L71" s="199">
        <f t="shared" si="38"/>
        <v>3.3020187225384436</v>
      </c>
      <c r="M71" s="203">
        <f t="shared" si="44"/>
        <v>5.4822821895181244</v>
      </c>
    </row>
    <row r="72" spans="1:13" ht="14.45" customHeight="1" x14ac:dyDescent="0.25">
      <c r="A72" s="155"/>
      <c r="B72" s="99">
        <v>35</v>
      </c>
      <c r="C72" s="199">
        <f t="shared" si="42"/>
        <v>50.916686496304109</v>
      </c>
      <c r="D72" s="199">
        <f t="shared" si="35"/>
        <v>49.767770386296142</v>
      </c>
      <c r="E72" s="200">
        <f t="shared" si="35"/>
        <v>52.065602606312076</v>
      </c>
      <c r="F72" s="201">
        <f t="shared" si="43"/>
        <v>47.850318998307316</v>
      </c>
      <c r="G72" s="199">
        <f t="shared" si="36"/>
        <v>46.822322308719286</v>
      </c>
      <c r="H72" s="199">
        <f t="shared" si="36"/>
        <v>48.878315687895345</v>
      </c>
      <c r="I72" s="202">
        <f t="shared" si="37"/>
        <v>93.977676653763837</v>
      </c>
      <c r="J72" s="201">
        <f t="shared" si="37"/>
        <v>3.0663674979967985</v>
      </c>
      <c r="K72" s="199">
        <f t="shared" si="38"/>
        <v>2.8136571721850969</v>
      </c>
      <c r="L72" s="199">
        <f t="shared" si="38"/>
        <v>3.3190778238085001</v>
      </c>
      <c r="M72" s="203">
        <f t="shared" si="44"/>
        <v>6.0223233462361634</v>
      </c>
    </row>
    <row r="73" spans="1:13" ht="14.45" customHeight="1" x14ac:dyDescent="0.25">
      <c r="A73" s="155"/>
      <c r="B73" s="99">
        <v>40</v>
      </c>
      <c r="C73" s="199">
        <f t="shared" si="42"/>
        <v>46.129140796936539</v>
      </c>
      <c r="D73" s="199">
        <f t="shared" si="35"/>
        <v>45.053271658684785</v>
      </c>
      <c r="E73" s="200">
        <f t="shared" si="35"/>
        <v>47.205009935188293</v>
      </c>
      <c r="F73" s="201">
        <f t="shared" si="43"/>
        <v>43.049274919335673</v>
      </c>
      <c r="G73" s="199">
        <f t="shared" si="36"/>
        <v>42.093571782036825</v>
      </c>
      <c r="H73" s="199">
        <f t="shared" si="36"/>
        <v>44.004978056634521</v>
      </c>
      <c r="I73" s="202">
        <f t="shared" si="37"/>
        <v>93.323383387610363</v>
      </c>
      <c r="J73" s="201">
        <f t="shared" si="37"/>
        <v>3.0798658776008634</v>
      </c>
      <c r="K73" s="199">
        <f t="shared" si="38"/>
        <v>2.8274318137555445</v>
      </c>
      <c r="L73" s="199">
        <f t="shared" si="38"/>
        <v>3.3322999414461822</v>
      </c>
      <c r="M73" s="203">
        <f t="shared" si="44"/>
        <v>6.6766166123896218</v>
      </c>
    </row>
    <row r="74" spans="1:13" ht="14.45" customHeight="1" x14ac:dyDescent="0.25">
      <c r="A74" s="155"/>
      <c r="B74" s="99">
        <v>45</v>
      </c>
      <c r="C74" s="199">
        <f t="shared" si="42"/>
        <v>41.129140796936532</v>
      </c>
      <c r="D74" s="199">
        <f t="shared" si="35"/>
        <v>40.053271658684778</v>
      </c>
      <c r="E74" s="200">
        <f t="shared" si="35"/>
        <v>42.205009935188286</v>
      </c>
      <c r="F74" s="201">
        <f t="shared" si="43"/>
        <v>38.049274919335673</v>
      </c>
      <c r="G74" s="199">
        <f t="shared" si="36"/>
        <v>37.093571782036825</v>
      </c>
      <c r="H74" s="199">
        <f t="shared" si="36"/>
        <v>39.004978056634521</v>
      </c>
      <c r="I74" s="202">
        <f t="shared" si="37"/>
        <v>92.511718411996924</v>
      </c>
      <c r="J74" s="201">
        <f t="shared" si="37"/>
        <v>3.0798658776008634</v>
      </c>
      <c r="K74" s="199">
        <f t="shared" si="38"/>
        <v>2.8274318137555445</v>
      </c>
      <c r="L74" s="199">
        <f t="shared" si="38"/>
        <v>3.3322999414461822</v>
      </c>
      <c r="M74" s="203">
        <f t="shared" si="44"/>
        <v>7.4882815880030842</v>
      </c>
    </row>
    <row r="75" spans="1:13" ht="14.45" customHeight="1" x14ac:dyDescent="0.25">
      <c r="A75" s="155"/>
      <c r="B75" s="99">
        <v>50</v>
      </c>
      <c r="C75" s="199">
        <f t="shared" si="42"/>
        <v>36.740970908786196</v>
      </c>
      <c r="D75" s="199">
        <f t="shared" si="35"/>
        <v>35.830249849404147</v>
      </c>
      <c r="E75" s="200">
        <f t="shared" si="35"/>
        <v>37.651691968168244</v>
      </c>
      <c r="F75" s="201">
        <f t="shared" si="43"/>
        <v>33.615598732671792</v>
      </c>
      <c r="G75" s="199">
        <f t="shared" si="36"/>
        <v>32.819695509757118</v>
      </c>
      <c r="H75" s="199">
        <f t="shared" si="36"/>
        <v>34.411501955586466</v>
      </c>
      <c r="I75" s="202">
        <f t="shared" si="37"/>
        <v>91.493495956126168</v>
      </c>
      <c r="J75" s="201">
        <f t="shared" si="37"/>
        <v>3.1253721761144</v>
      </c>
      <c r="K75" s="199">
        <f t="shared" si="38"/>
        <v>2.8738470828952298</v>
      </c>
      <c r="L75" s="199">
        <f t="shared" si="38"/>
        <v>3.3768972693335702</v>
      </c>
      <c r="M75" s="203">
        <f t="shared" si="44"/>
        <v>8.5065040438738162</v>
      </c>
    </row>
    <row r="76" spans="1:13" ht="14.45" customHeight="1" x14ac:dyDescent="0.25">
      <c r="A76" s="155"/>
      <c r="B76" s="99">
        <v>55</v>
      </c>
      <c r="C76" s="199">
        <f t="shared" si="42"/>
        <v>32.403683608183051</v>
      </c>
      <c r="D76" s="199">
        <f t="shared" si="35"/>
        <v>31.683972101958535</v>
      </c>
      <c r="E76" s="200">
        <f t="shared" si="35"/>
        <v>33.123395114407572</v>
      </c>
      <c r="F76" s="201">
        <f t="shared" si="43"/>
        <v>29.221036745456132</v>
      </c>
      <c r="G76" s="199">
        <f t="shared" si="36"/>
        <v>28.609196254746234</v>
      </c>
      <c r="H76" s="199">
        <f t="shared" si="36"/>
        <v>29.832877236166031</v>
      </c>
      <c r="I76" s="202">
        <f t="shared" si="37"/>
        <v>90.178132519713927</v>
      </c>
      <c r="J76" s="201">
        <f t="shared" si="37"/>
        <v>3.1826468627269286</v>
      </c>
      <c r="K76" s="199">
        <f t="shared" si="38"/>
        <v>2.9322414589362849</v>
      </c>
      <c r="L76" s="199">
        <f t="shared" si="38"/>
        <v>3.4330522665175724</v>
      </c>
      <c r="M76" s="203">
        <f t="shared" si="44"/>
        <v>9.8218674802860999</v>
      </c>
    </row>
    <row r="77" spans="1:13" ht="14.45" customHeight="1" x14ac:dyDescent="0.25">
      <c r="A77" s="155"/>
      <c r="B77" s="99">
        <v>60</v>
      </c>
      <c r="C77" s="199">
        <f t="shared" si="42"/>
        <v>27.667418662670073</v>
      </c>
      <c r="D77" s="199">
        <f t="shared" si="35"/>
        <v>27.006101288977934</v>
      </c>
      <c r="E77" s="200">
        <f t="shared" si="35"/>
        <v>28.328736036362212</v>
      </c>
      <c r="F77" s="201">
        <f t="shared" si="43"/>
        <v>24.461878343226903</v>
      </c>
      <c r="G77" s="199">
        <f t="shared" si="36"/>
        <v>23.905880638422445</v>
      </c>
      <c r="H77" s="199">
        <f t="shared" si="36"/>
        <v>25.017876048031361</v>
      </c>
      <c r="I77" s="202">
        <f t="shared" si="37"/>
        <v>88.41402460227269</v>
      </c>
      <c r="J77" s="201">
        <f t="shared" si="37"/>
        <v>3.2055403194431711</v>
      </c>
      <c r="K77" s="199">
        <f t="shared" si="38"/>
        <v>2.955310047016078</v>
      </c>
      <c r="L77" s="199">
        <f t="shared" si="38"/>
        <v>3.4557705918702641</v>
      </c>
      <c r="M77" s="203">
        <f t="shared" si="44"/>
        <v>11.585975397727317</v>
      </c>
    </row>
    <row r="78" spans="1:13" ht="14.45" customHeight="1" x14ac:dyDescent="0.25">
      <c r="A78" s="155"/>
      <c r="B78" s="99">
        <v>65</v>
      </c>
      <c r="C78" s="199">
        <f t="shared" si="42"/>
        <v>23.019096955610177</v>
      </c>
      <c r="D78" s="199">
        <f t="shared" si="35"/>
        <v>22.411291627374144</v>
      </c>
      <c r="E78" s="200">
        <f t="shared" si="35"/>
        <v>23.62690228384621</v>
      </c>
      <c r="F78" s="201">
        <f t="shared" si="43"/>
        <v>19.781089039908913</v>
      </c>
      <c r="G78" s="199">
        <f t="shared" si="36"/>
        <v>19.274650866130603</v>
      </c>
      <c r="H78" s="199">
        <f t="shared" si="36"/>
        <v>20.287527213687223</v>
      </c>
      <c r="I78" s="202">
        <f t="shared" si="37"/>
        <v>85.933384259402487</v>
      </c>
      <c r="J78" s="201">
        <f t="shared" si="37"/>
        <v>3.2380079157012625</v>
      </c>
      <c r="K78" s="199">
        <f t="shared" si="38"/>
        <v>2.987535992992008</v>
      </c>
      <c r="L78" s="199">
        <f t="shared" si="38"/>
        <v>3.4884798384105169</v>
      </c>
      <c r="M78" s="203">
        <f t="shared" si="44"/>
        <v>14.066615740597507</v>
      </c>
    </row>
    <row r="79" spans="1:13" ht="14.45" customHeight="1" x14ac:dyDescent="0.25">
      <c r="A79" s="155"/>
      <c r="B79" s="99">
        <v>70</v>
      </c>
      <c r="C79" s="199">
        <f t="shared" si="42"/>
        <v>18.744351535120945</v>
      </c>
      <c r="D79" s="199">
        <f t="shared" si="35"/>
        <v>18.215211564368008</v>
      </c>
      <c r="E79" s="200">
        <f t="shared" si="35"/>
        <v>19.273491505873881</v>
      </c>
      <c r="F79" s="201">
        <f t="shared" si="43"/>
        <v>15.433563783627932</v>
      </c>
      <c r="G79" s="199">
        <f t="shared" si="36"/>
        <v>14.995714260494241</v>
      </c>
      <c r="H79" s="199">
        <f t="shared" si="36"/>
        <v>15.871413306761623</v>
      </c>
      <c r="I79" s="202">
        <f t="shared" si="37"/>
        <v>82.33714436431876</v>
      </c>
      <c r="J79" s="201">
        <f t="shared" si="37"/>
        <v>3.310787751493014</v>
      </c>
      <c r="K79" s="199">
        <f t="shared" si="38"/>
        <v>3.0590126611671145</v>
      </c>
      <c r="L79" s="199">
        <f t="shared" si="38"/>
        <v>3.5625628418189135</v>
      </c>
      <c r="M79" s="203">
        <f t="shared" si="44"/>
        <v>17.662855635681247</v>
      </c>
    </row>
    <row r="80" spans="1:13" ht="14.45" customHeight="1" x14ac:dyDescent="0.25">
      <c r="A80" s="155"/>
      <c r="B80" s="99">
        <v>75</v>
      </c>
      <c r="C80" s="199">
        <f t="shared" si="42"/>
        <v>14.649849345838588</v>
      </c>
      <c r="D80" s="199">
        <f t="shared" si="35"/>
        <v>14.205170003949986</v>
      </c>
      <c r="E80" s="200">
        <f t="shared" si="35"/>
        <v>15.094528687727189</v>
      </c>
      <c r="F80" s="201">
        <f t="shared" si="43"/>
        <v>11.26002476033778</v>
      </c>
      <c r="G80" s="199">
        <f t="shared" si="36"/>
        <v>10.887542262313794</v>
      </c>
      <c r="H80" s="199">
        <f t="shared" si="36"/>
        <v>11.632507258361766</v>
      </c>
      <c r="I80" s="202">
        <f t="shared" si="37"/>
        <v>76.861027676958898</v>
      </c>
      <c r="J80" s="201">
        <f t="shared" si="37"/>
        <v>3.3898245855008104</v>
      </c>
      <c r="K80" s="199">
        <f t="shared" si="38"/>
        <v>3.1373842803090408</v>
      </c>
      <c r="L80" s="199">
        <f t="shared" si="38"/>
        <v>3.6422648906925801</v>
      </c>
      <c r="M80" s="203">
        <f t="shared" si="44"/>
        <v>23.138972323041113</v>
      </c>
    </row>
    <row r="81" spans="1:13" ht="14.45" customHeight="1" x14ac:dyDescent="0.25">
      <c r="A81" s="155"/>
      <c r="B81" s="99">
        <v>80</v>
      </c>
      <c r="C81" s="199">
        <f>AB41</f>
        <v>10.837008743602167</v>
      </c>
      <c r="D81" s="199">
        <f t="shared" si="35"/>
        <v>10.549953741460259</v>
      </c>
      <c r="E81" s="200">
        <f t="shared" si="35"/>
        <v>11.124063745744076</v>
      </c>
      <c r="F81" s="201">
        <f>AC41</f>
        <v>7.401712884467222</v>
      </c>
      <c r="G81" s="199">
        <f t="shared" si="36"/>
        <v>7.1264481755726159</v>
      </c>
      <c r="H81" s="199">
        <f t="shared" si="36"/>
        <v>7.6769775933618281</v>
      </c>
      <c r="I81" s="202">
        <f t="shared" si="37"/>
        <v>68.300331388372854</v>
      </c>
      <c r="J81" s="201">
        <f t="shared" si="37"/>
        <v>3.4352958591349454</v>
      </c>
      <c r="K81" s="199">
        <f t="shared" si="38"/>
        <v>3.197270371387209</v>
      </c>
      <c r="L81" s="199">
        <f t="shared" si="38"/>
        <v>3.6733213468826817</v>
      </c>
      <c r="M81" s="203">
        <f>AF41</f>
        <v>31.699668611627146</v>
      </c>
    </row>
    <row r="82" spans="1:13" ht="14.45" customHeight="1" thickBot="1" x14ac:dyDescent="0.3">
      <c r="A82" s="157"/>
      <c r="B82" s="215">
        <v>85</v>
      </c>
      <c r="C82" s="216">
        <f>AB42</f>
        <v>7.009647074350565</v>
      </c>
      <c r="D82" s="216">
        <f t="shared" si="35"/>
        <v>6.3903879616546231</v>
      </c>
      <c r="E82" s="217">
        <f t="shared" si="35"/>
        <v>7.6289061870465069</v>
      </c>
      <c r="F82" s="218">
        <f>AC42</f>
        <v>3.7176163947894962</v>
      </c>
      <c r="G82" s="216">
        <f t="shared" si="36"/>
        <v>3.3305203404833748</v>
      </c>
      <c r="H82" s="216">
        <f t="shared" si="36"/>
        <v>4.1047124490956177</v>
      </c>
      <c r="I82" s="219">
        <f t="shared" si="37"/>
        <v>53.035714285714285</v>
      </c>
      <c r="J82" s="218">
        <f t="shared" si="37"/>
        <v>3.2920306795610688</v>
      </c>
      <c r="K82" s="216">
        <f t="shared" si="38"/>
        <v>2.9362772133323243</v>
      </c>
      <c r="L82" s="216">
        <f t="shared" si="38"/>
        <v>3.6477841457898132</v>
      </c>
      <c r="M82" s="220">
        <f>AF42</f>
        <v>46.964285714285715</v>
      </c>
    </row>
    <row r="83" spans="1:13" ht="14.45" customHeight="1" thickTop="1" x14ac:dyDescent="0.25"/>
    <row r="84" spans="1:13" ht="14.45" customHeight="1" x14ac:dyDescent="0.25"/>
  </sheetData>
  <protectedRanges>
    <protectedRange sqref="C7:F42" name="範囲1_1"/>
  </protectedRanges>
  <mergeCells count="30">
    <mergeCell ref="A45:A46"/>
    <mergeCell ref="B45:B46"/>
    <mergeCell ref="C45:E45"/>
    <mergeCell ref="F45:I45"/>
    <mergeCell ref="J45:M45"/>
    <mergeCell ref="D46:E46"/>
    <mergeCell ref="G46:H46"/>
    <mergeCell ref="K46:L46"/>
    <mergeCell ref="AL5:AM5"/>
    <mergeCell ref="AN5:AO5"/>
    <mergeCell ref="AP5:AQ5"/>
    <mergeCell ref="AR5:AS5"/>
    <mergeCell ref="AT5:AU5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A1:M1"/>
    <mergeCell ref="B4:F4"/>
    <mergeCell ref="G4:L4"/>
    <mergeCell ref="O4:P4"/>
    <mergeCell ref="Q4:S4"/>
    <mergeCell ref="T4:W4"/>
  </mergeCells>
  <phoneticPr fontId="3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26</vt:i4>
      </vt:variant>
    </vt:vector>
  </HeadingPairs>
  <TitlesOfParts>
    <vt:vector size="52" baseType="lpstr">
      <vt:lpstr>宮崎市</vt:lpstr>
      <vt:lpstr>都城市</vt:lpstr>
      <vt:lpstr>延岡市</vt:lpstr>
      <vt:lpstr>日南市</vt:lpstr>
      <vt:lpstr>小林市</vt:lpstr>
      <vt:lpstr>日向市</vt:lpstr>
      <vt:lpstr>串間市</vt:lpstr>
      <vt:lpstr>西都市</vt:lpstr>
      <vt:lpstr>えびの市</vt:lpstr>
      <vt:lpstr>三股町</vt:lpstr>
      <vt:lpstr>高原町</vt:lpstr>
      <vt:lpstr>国富町</vt:lpstr>
      <vt:lpstr>綾町</vt:lpstr>
      <vt:lpstr>高鍋町</vt:lpstr>
      <vt:lpstr>新富町</vt:lpstr>
      <vt:lpstr>西米良村</vt:lpstr>
      <vt:lpstr>木城町</vt:lpstr>
      <vt:lpstr>川南町</vt:lpstr>
      <vt:lpstr>都農町</vt:lpstr>
      <vt:lpstr>門川町</vt:lpstr>
      <vt:lpstr>諸塚村</vt:lpstr>
      <vt:lpstr>椎葉村</vt:lpstr>
      <vt:lpstr>美郷町</vt:lpstr>
      <vt:lpstr>高千穂町</vt:lpstr>
      <vt:lpstr>日之影町</vt:lpstr>
      <vt:lpstr>五ケ瀬町</vt:lpstr>
      <vt:lpstr>えびの市!Print_Area</vt:lpstr>
      <vt:lpstr>綾町!Print_Area</vt:lpstr>
      <vt:lpstr>延岡市!Print_Area</vt:lpstr>
      <vt:lpstr>宮崎市!Print_Area</vt:lpstr>
      <vt:lpstr>串間市!Print_Area</vt:lpstr>
      <vt:lpstr>五ケ瀬町!Print_Area</vt:lpstr>
      <vt:lpstr>高原町!Print_Area</vt:lpstr>
      <vt:lpstr>高千穂町!Print_Area</vt:lpstr>
      <vt:lpstr>高鍋町!Print_Area</vt:lpstr>
      <vt:lpstr>国富町!Print_Area</vt:lpstr>
      <vt:lpstr>三股町!Print_Area</vt:lpstr>
      <vt:lpstr>諸塚村!Print_Area</vt:lpstr>
      <vt:lpstr>小林市!Print_Area</vt:lpstr>
      <vt:lpstr>新富町!Print_Area</vt:lpstr>
      <vt:lpstr>西都市!Print_Area</vt:lpstr>
      <vt:lpstr>西米良村!Print_Area</vt:lpstr>
      <vt:lpstr>川南町!Print_Area</vt:lpstr>
      <vt:lpstr>椎葉村!Print_Area</vt:lpstr>
      <vt:lpstr>都城市!Print_Area</vt:lpstr>
      <vt:lpstr>都農町!Print_Area</vt:lpstr>
      <vt:lpstr>日向市!Print_Area</vt:lpstr>
      <vt:lpstr>日南市!Print_Area</vt:lpstr>
      <vt:lpstr>日之影町!Print_Area</vt:lpstr>
      <vt:lpstr>美郷町!Print_Area</vt:lpstr>
      <vt:lpstr>木城町!Print_Area</vt:lpstr>
      <vt:lpstr>門川町!Print_Area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宮崎県健康づくり協会健康推進課</dc:creator>
  <cp:lastModifiedBy>宮崎県健康づくり協会健康推進課</cp:lastModifiedBy>
  <cp:lastPrinted>2025-04-02T02:12:22Z</cp:lastPrinted>
  <dcterms:created xsi:type="dcterms:W3CDTF">2025-04-02T01:26:08Z</dcterms:created>
  <dcterms:modified xsi:type="dcterms:W3CDTF">2025-04-02T02:12:48Z</dcterms:modified>
</cp:coreProperties>
</file>